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29CCADD-307C-45D6-9D34-4C67BE25663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<sst xmlns="http://schemas.openxmlformats.org/spreadsheetml/2006/main" count="16741" uniqueCount="2460">
  <si>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</si>
  <si>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</si>
  <si>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</si>
  <si>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</si>
  <si>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</si>
  <si>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</si>
  <si>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</si>
  <si>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</si>
  <si>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</si>
  <si>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</si>
  <si>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</si>
  <si>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</si>
  <si>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</si>
  <si>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</si>
  <si>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</si>
  <si>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</si>
  <si>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</si>
  <si>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</si>
  <si>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</si>
  <si>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</si>
  <si>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</si>
  <si>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</si>
  <si>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</si>
  <si>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</si>
  <si>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</si>
  <si>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</si>
  <si>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</si>
  <si>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</si>
  <si>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</si>
  <si>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</si>
  <si>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</si>
  <si>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</si>
  <si>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</si>
  <si>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</si>
  <si>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</si>
  <si>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</si>
  <si>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</si>
  <si>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</si>
  <si>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</si>
  <si>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</si>
  <si>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</si>
  <si>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</si>
  <si>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</si>
  <si>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</si>
  <si>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</si>
  <si>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</si>
  <si>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</si>
  <si>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</si>
  <si>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</si>
  <si>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</si>
  <si>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</si>
  <si>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</si>
  <si>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</si>
  <si>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</si>
  <si>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</si>
  <si>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</si>
  <si>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</si>
  <si>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</si>
  <si>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</si>
  <si>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</si>
  <si>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</si>
  <si>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</si>
  <si>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</si>
  <si>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</si>
  <si>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</si>
  <si>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</si>
  <si>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</si>
  <si>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</si>
  <si>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</si>
  <si>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</si>
  <si>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</si>
  <si>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</si>
  <si>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</si>
  <si>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</si>
  <si>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</si>
  <si>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</si>
  <si>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</si>
  <si>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</si>
  <si>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</si>
  <si>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</si>
  <si>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</si>
  <si>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</si>
  <si>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</si>
  <si>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</si>
  <si>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</si>
  <si>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</si>
  <si>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</si>
  <si>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</si>
  <si>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</si>
  <si>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</si>
  <si>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</si>
  <si>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</si>
  <si>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</si>
  <si>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</si>
  <si>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</si>
  <si>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</si>
  <si>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</si>
  <si>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</si>
  <si>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</si>
  <si>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</si>
  <si>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</si>
  <si>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</si>
  <si>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</si>
  <si>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</si>
  <si>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</si>
  <si>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</si>
  <si>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</si>
  <si>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</si>
  <si>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</si>
  <si>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</si>
  <si>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</si>
  <si>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</si>
  <si>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</si>
  <si>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</si>
  <si>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</si>
  <si>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</si>
  <si>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</si>
  <si>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</si>
  <si>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</si>
  <si>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</si>
  <si>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</si>
  <si>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</si>
  <si>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</si>
  <si>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</si>
  <si>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</si>
  <si>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</si>
  <si>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</si>
  <si>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</si>
  <si>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</si>
  <si>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</si>
  <si>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</si>
  <si>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</si>
  <si>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</si>
  <si>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</si>
  <si>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</si>
  <si>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</si>
  <si>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</si>
  <si>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</si>
  <si>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</si>
  <si>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</si>
  <si>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</si>
  <si>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</si>
  <si>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</si>
  <si>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</si>
  <si>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</si>
  <si>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</si>
  <si>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</si>
  <si>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</si>
  <si>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</si>
  <si>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</si>
  <si>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</si>
  <si>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</si>
  <si>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</si>
  <si>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</si>
  <si>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</si>
  <si>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</si>
  <si>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</si>
  <si>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</si>
  <si>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</si>
  <si>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</si>
  <si>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</si>
  <si>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</si>
  <si>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</si>
  <si>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</si>
  <si>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</si>
  <si>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</si>
  <si>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</si>
  <si>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</si>
  <si>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</si>
  <si>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</si>
  <si>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</si>
  <si>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</si>
  <si>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</si>
  <si>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</si>
  <si>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</si>
  <si>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</si>
  <si>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</si>
  <si>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</si>
  <si>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</si>
  <si>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</si>
  <si>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</si>
  <si>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</si>
  <si>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</si>
  <si>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</si>
  <si>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</si>
  <si>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</si>
  <si>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</si>
  <si>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</si>
  <si>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</si>
  <si>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</si>
  <si>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</si>
  <si>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</si>
  <si>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</si>
  <si>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</si>
  <si>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</si>
  <si>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</si>
  <si>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</si>
  <si>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</si>
  <si>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</si>
  <si>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</si>
  <si>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</si>
  <si>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</si>
  <si>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</si>
  <si>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</si>
  <si>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</si>
  <si>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</si>
  <si>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</si>
  <si>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</si>
  <si>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</si>
  <si>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</si>
  <si>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</si>
  <si>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</si>
  <si>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</si>
  <si>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</si>
  <si>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</si>
  <si>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</si>
  <si>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</si>
  <si>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</si>
  <si>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</si>
  <si>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</si>
  <si>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</si>
  <si>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</si>
  <si>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</si>
  <si>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</si>
  <si>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</si>
  <si>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</si>
  <si>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</si>
  <si>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</si>
  <si>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</si>
  <si>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</si>
  <si>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</si>
  <si>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</si>
  <si>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</si>
  <si>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</si>
  <si>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</si>
  <si>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</si>
  <si>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</si>
  <si>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</si>
  <si>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</si>
  <si>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</si>
  <si>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</si>
  <si>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</si>
  <si>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</si>
  <si>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</si>
  <si>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</si>
  <si>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</si>
  <si>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</si>
  <si>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</si>
  <si>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</si>
  <si>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</si>
  <si>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</si>
  <si>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</si>
  <si>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</si>
  <si>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</si>
  <si>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</si>
  <si>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</si>
  <si>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</si>
  <si>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</si>
  <si>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</si>
  <si>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</si>
  <si>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</si>
  <si>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</si>
  <si>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</si>
  <si>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</si>
  <si>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</si>
  <si>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</si>
  <si>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</si>
  <si>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</si>
  <si>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</si>
  <si>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</si>
  <si>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</si>
  <si>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</si>
  <si>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</si>
  <si>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</si>
  <si>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</si>
  <si>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</si>
  <si>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</si>
  <si>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</si>
  <si>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</si>
  <si>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</si>
  <si>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</si>
  <si>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</si>
  <si>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</si>
  <si>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</si>
  <si>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</si>
  <si>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</si>
  <si>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</si>
  <si>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</si>
  <si>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</si>
  <si>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</si>
  <si>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</si>
  <si>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</si>
  <si>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</si>
  <si>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</si>
  <si>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</si>
  <si>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</si>
  <si>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</si>
  <si>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</si>
  <si>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</si>
  <si>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</si>
  <si>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</si>
  <si>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</si>
  <si>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</si>
  <si>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</si>
  <si>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</si>
  <si>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</si>
  <si>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</si>
  <si>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</si>
  <si>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</si>
  <si>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</si>
  <si>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</si>
  <si>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</si>
  <si>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</si>
  <si>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</si>
  <si>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</si>
  <si>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</si>
  <si>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</si>
  <si>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</si>
  <si>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</si>
  <si>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</si>
  <si>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</si>
  <si>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</si>
  <si>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</si>
  <si>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</si>
  <si>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</si>
  <si>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</si>
  <si>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</si>
  <si>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</si>
  <si>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</si>
  <si>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</si>
  <si>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</si>
  <si>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</si>
  <si>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</si>
  <si>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</si>
  <si>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</si>
  <si>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</si>
  <si>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</si>
  <si>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</si>
  <si>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</si>
  <si>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</si>
  <si>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</si>
  <si>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</si>
  <si>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</si>
  <si>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</si>
  <si>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</si>
  <si>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</si>
  <si>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</si>
  <si>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</si>
  <si>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</si>
  <si>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</si>
  <si>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</si>
  <si>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</si>
  <si>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</si>
  <si>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</si>
  <si>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</si>
  <si>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</si>
  <si>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</si>
  <si>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</si>
  <si>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</si>
  <si>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</si>
  <si>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</si>
  <si>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</si>
  <si>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</si>
  <si>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</si>
  <si>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</si>
  <si>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</si>
  <si>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</si>
  <si>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</si>
  <si>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</si>
  <si>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</si>
  <si>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</si>
  <si>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</si>
  <si>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</si>
  <si>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</si>
  <si>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</si>
  <si>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</si>
  <si>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</si>
  <si>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</si>
  <si>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</si>
  <si>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</si>
  <si>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</si>
  <si>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</si>
  <si>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</si>
  <si>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</si>
  <si>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</si>
  <si>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</si>
  <si>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</si>
  <si>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</si>
  <si>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</si>
  <si>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</si>
  <si>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</si>
  <si>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</si>
  <si>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</si>
  <si>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</si>
  <si>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</si>
  <si>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</si>
  <si>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</si>
  <si>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</si>
  <si>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</si>
  <si>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</si>
  <si>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</si>
  <si>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</si>
  <si>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</si>
  <si>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</si>
  <si>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</si>
  <si>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</si>
  <si>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</si>
  <si>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</si>
  <si>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</si>
  <si>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</si>
  <si>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</si>
  <si>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</si>
  <si>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</si>
  <si>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</si>
  <si>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</si>
  <si>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</si>
  <si>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</si>
  <si>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</si>
  <si>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</si>
  <si>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</si>
  <si>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</si>
  <si>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</si>
  <si>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</si>
  <si>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</si>
  <si>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</si>
  <si>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</si>
  <si>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</si>
  <si>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</si>
  <si>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</si>
  <si>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</si>
  <si>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</si>
  <si>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</si>
  <si>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</si>
  <si>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</si>
  <si>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</si>
  <si>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</si>
  <si>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</si>
  <si>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</si>
  <si>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</si>
  <si>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</si>
  <si>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</si>
  <si>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</si>
  <si>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</si>
  <si>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</si>
  <si>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</si>
  <si>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</si>
  <si>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</si>
  <si>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</si>
  <si>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</si>
  <si>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</si>
  <si>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</si>
  <si>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</si>
  <si>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</si>
  <si>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</si>
  <si>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</si>
  <si>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</si>
  <si>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</si>
  <si>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</si>
  <si>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</si>
  <si>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</si>
  <si>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</si>
  <si>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</si>
  <si>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</si>
  <si>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</si>
  <si>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</si>
  <si>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</si>
  <si>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</si>
  <si>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</si>
  <si>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</si>
  <si>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</si>
  <si>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</si>
  <si>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</si>
  <si>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</si>
  <si>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</si>
  <si>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</si>
  <si>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</si>
  <si>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</si>
  <si>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</si>
  <si>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</si>
  <si>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</si>
  <si>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</si>
  <si>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</si>
  <si>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</si>
  <si>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</si>
  <si>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</si>
  <si>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</si>
  <si>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</si>
  <si>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</si>
  <si>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</si>
  <si>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</si>
  <si>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</si>
  <si>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</si>
  <si>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</si>
  <si>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</si>
  <si>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</si>
  <si>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</si>
  <si>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</si>
  <si>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</si>
  <si>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</si>
  <si>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</si>
  <si>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</si>
  <si>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</si>
  <si>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</si>
  <si>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</si>
  <si>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</si>
  <si>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</si>
  <si>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</si>
  <si>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</si>
  <si>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</si>
  <si>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</si>
  <si>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</si>
  <si>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</si>
  <si>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</si>
  <si>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</si>
  <si>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</si>
  <si>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</si>
  <si>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</si>
  <si>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</si>
  <si>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</si>
  <si>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</si>
  <si>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</si>
  <si>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</si>
  <si>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</si>
  <si>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</si>
  <si>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</si>
  <si>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</si>
  <si>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</si>
  <si>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</si>
  <si>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</si>
  <si>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</si>
  <si>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</si>
  <si>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</si>
  <si>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</si>
  <si>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</si>
  <si>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</si>
  <si>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</si>
  <si>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</si>
  <si>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</si>
  <si>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</si>
  <si>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</si>
  <si>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</si>
  <si>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</si>
  <si>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</si>
  <si>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</si>
  <si>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</si>
  <si>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</si>
  <si>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</si>
  <si>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</si>
  <si>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</si>
  <si>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</si>
  <si>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</si>
  <si>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</si>
  <si>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</si>
  <si>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</si>
  <si>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</si>
  <si>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</si>
  <si>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</si>
  <si>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</si>
  <si>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</si>
  <si>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</si>
  <si>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</si>
  <si>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</si>
  <si>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</si>
  <si>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</si>
  <si>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</si>
  <si>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</si>
  <si>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</si>
  <si>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</si>
  <si>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</si>
  <si>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</si>
  <si>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</si>
  <si>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</si>
  <si>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</si>
  <si>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</si>
  <si>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</si>
  <si>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</si>
  <si>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</si>
  <si>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</si>
  <si>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</si>
  <si>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</si>
  <si>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</si>
  <si>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</si>
  <si>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</si>
  <si>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</si>
  <si>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</si>
  <si>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</si>
  <si>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</si>
  <si>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</si>
  <si>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</si>
  <si>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</si>
  <si>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</si>
  <si>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</si>
  <si>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</si>
  <si>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</si>
  <si>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</si>
  <si>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</si>
  <si>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</si>
  <si>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</si>
  <si>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</si>
  <si>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</si>
  <si>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</si>
  <si>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</si>
  <si>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</si>
  <si>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</si>
  <si>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</si>
  <si>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</si>
  <si>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</si>
  <si>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</si>
  <si>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</si>
  <si>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</si>
  <si>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</si>
  <si>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</si>
  <si>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</si>
  <si>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</si>
  <si>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</si>
  <si>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</si>
  <si>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</si>
  <si>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</si>
  <si>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</si>
  <si>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</si>
  <si>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</si>
  <si>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</si>
  <si>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</si>
  <si>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</si>
  <si>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</si>
  <si>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</si>
  <si>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</si>
  <si>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</si>
  <si>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</si>
  <si>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</si>
  <si>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</si>
  <si>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</si>
  <si>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</si>
  <si>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</si>
  <si>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</si>
  <si>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</si>
  <si>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</si>
  <si>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</si>
  <si>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</si>
  <si>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</si>
  <si>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</si>
  <si>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</si>
  <si>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</si>
  <si>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</si>
  <si>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</si>
  <si>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</si>
  <si>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</si>
  <si>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</si>
  <si>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</si>
  <si>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</si>
  <si>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</si>
  <si>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</si>
  <si>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</si>
  <si>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</si>
  <si>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</si>
  <si>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</si>
  <si>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</si>
  <si>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</si>
  <si>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</si>
  <si>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</si>
  <si>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</si>
  <si>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</si>
  <si>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</si>
  <si>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</si>
  <si>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</si>
  <si>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</si>
  <si>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</si>
  <si>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</si>
  <si>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</si>
  <si>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</si>
  <si>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</si>
  <si>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</si>
  <si>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</si>
  <si>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</si>
  <si>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</si>
  <si>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</si>
  <si>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</si>
  <si>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</si>
  <si>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</si>
  <si>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</si>
  <si>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</si>
  <si>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</si>
  <si>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</si>
  <si>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</si>
  <si>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</si>
  <si>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</si>
  <si>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</si>
  <si>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</si>
  <si>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</si>
  <si>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</si>
  <si>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</si>
  <si>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</si>
  <si>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</si>
  <si>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</si>
  <si>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</si>
  <si>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</si>
  <si>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</si>
  <si>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</si>
  <si>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</si>
  <si>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</si>
  <si>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</si>
  <si>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</si>
  <si>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</si>
  <si>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</si>
  <si>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</si>
  <si>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</si>
  <si>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</si>
  <si>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</si>
  <si>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</si>
  <si>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</si>
  <si>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</si>
  <si>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</si>
  <si>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</si>
  <si>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</si>
  <si>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</si>
  <si>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</si>
  <si>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</si>
  <si>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</si>
  <si>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</si>
  <si>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</si>
  <si>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</si>
  <si>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</si>
  <si>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</si>
  <si>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</si>
  <si>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</si>
  <si>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</si>
  <si>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</si>
  <si>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</si>
  <si>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</si>
  <si>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</si>
  <si>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</si>
  <si>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</si>
  <si>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</si>
  <si>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</si>
  <si>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</si>
  <si>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</si>
  <si>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</si>
  <si>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</si>
  <si>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</si>
  <si>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</si>
  <si>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</si>
  <si>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</si>
  <si>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</si>
  <si>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</si>
  <si>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</si>
  <si>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</si>
  <si>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</si>
  <si>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</si>
  <si>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</si>
  <si>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</si>
  <si>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</si>
  <si>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</si>
  <si>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</si>
  <si>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</si>
  <si>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</si>
  <si>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</si>
  <si>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</si>
  <si>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</si>
  <si>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</si>
  <si>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</si>
  <si>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</si>
  <si>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</si>
  <si>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</si>
  <si>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</si>
  <si>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</si>
  <si>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</si>
  <si>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</si>
  <si>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</si>
  <si>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</si>
  <si>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</si>
  <si>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</si>
  <si>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</si>
  <si>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</si>
  <si>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</si>
  <si>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</si>
  <si>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</si>
  <si>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</si>
  <si>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</si>
  <si>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</si>
  <si>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</si>
  <si>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</si>
  <si>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</si>
  <si>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</si>
  <si>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</si>
  <si>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</si>
  <si>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</si>
  <si>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</si>
  <si>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</si>
  <si>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</si>
  <si>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</si>
  <si>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</si>
  <si>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</si>
  <si>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</si>
  <si>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</si>
  <si>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</si>
  <si>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</si>
  <si>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</si>
  <si>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</si>
  <si>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</si>
  <si>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</si>
  <si>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</si>
  <si>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</si>
  <si>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</si>
  <si>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</si>
  <si>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</si>
  <si>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</si>
  <si>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</si>
  <si>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</si>
  <si>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</si>
  <si>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</si>
  <si>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</si>
  <si>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</si>
  <si>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</si>
  <si>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</si>
  <si>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</si>
  <si>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</si>
  <si>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</si>
  <si>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</si>
  <si>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</si>
  <si>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</si>
  <si>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</si>
  <si>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</si>
  <si>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</si>
  <si>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</si>
  <si>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</si>
  <si>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</si>
  <si>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</si>
  <si>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</si>
  <si>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</si>
  <si>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</si>
  <si>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</si>
  <si>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</si>
  <si>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</si>
  <si>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</si>
  <si>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</si>
  <si>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</si>
  <si>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</si>
  <si>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</si>
  <si>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</si>
  <si>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</si>
  <si>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</si>
  <si>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</si>
  <si>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</si>
  <si>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</si>
  <si>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</si>
  <si>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</si>
  <si>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</si>
  <si>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</si>
  <si>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</si>
  <si>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</si>
  <si>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</si>
  <si>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</si>
  <si>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</si>
  <si>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</si>
  <si>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</si>
  <si>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</si>
  <si>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</si>
  <si>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</si>
  <si>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</si>
  <si>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</si>
  <si>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</si>
  <si>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</si>
  <si>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</si>
  <si>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</si>
  <si>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</si>
  <si>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</si>
  <si>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</si>
  <si>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</si>
  <si>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</si>
  <si>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</si>
  <si>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</si>
  <si>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</si>
  <si>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</si>
  <si>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</si>
  <si>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</si>
  <si>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</si>
  <si>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</si>
  <si>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</si>
  <si>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</si>
  <si>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</si>
  <si>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</si>
  <si>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</si>
  <si>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</si>
  <si>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</si>
  <si>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</si>
  <si>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</si>
  <si>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</si>
  <si>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</si>
  <si>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</si>
  <si>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</si>
  <si>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</si>
  <si>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</si>
  <si>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</si>
  <si>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</si>
  <si>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</si>
  <si>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</si>
  <si>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</si>
  <si>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</si>
  <si>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</si>
  <si>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</si>
  <si>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</si>
  <si>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</si>
  <si>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</si>
  <si>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</si>
  <si>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</si>
  <si>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</si>
  <si>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</si>
  <si>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</si>
  <si>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</si>
  <si>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</si>
  <si>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</si>
  <si>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</si>
  <si>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</si>
  <si>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</si>
  <si>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</si>
  <si>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</si>
  <si>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</si>
  <si>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</si>
  <si>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</si>
  <si>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</si>
  <si>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</si>
  <si>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</si>
  <si>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</si>
  <si>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</si>
  <si>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</si>
  <si>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</si>
  <si>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</si>
  <si>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</si>
  <si>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</si>
  <si>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</si>
  <si>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</si>
  <si>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</si>
  <si>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</si>
  <si>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</si>
  <si>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</si>
  <si>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</si>
  <si>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</si>
  <si>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</si>
  <si>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</si>
  <si>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</si>
  <si>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</si>
  <si>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</si>
  <si>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</si>
  <si>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</si>
  <si>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</si>
  <si>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</si>
  <si>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</si>
  <si>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</si>
  <si>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</si>
  <si>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</si>
  <si>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</si>
  <si>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</si>
  <si>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</si>
  <si>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</si>
  <si>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</si>
  <si>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</si>
  <si>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</si>
  <si>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</si>
  <si>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</si>
  <si>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</si>
  <si>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</si>
  <si>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</si>
  <si>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</si>
  <si>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</si>
  <si>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</si>
  <si>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</si>
  <si>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</si>
  <si>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</si>
  <si>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</si>
  <si>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</si>
  <si>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</si>
  <si>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</si>
  <si>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</si>
  <si>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</si>
  <si>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</si>
  <si>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</si>
  <si>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</si>
  <si>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</si>
  <si>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</si>
  <si>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</si>
  <si>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</si>
  <si>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</si>
  <si>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</si>
  <si>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</si>
  <si>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</si>
  <si>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</si>
  <si>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</si>
  <si>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</si>
  <si>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</si>
  <si>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</si>
  <si>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</si>
  <si>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</si>
  <si>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</si>
  <si>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</si>
  <si>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</si>
  <si>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</si>
  <si>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</si>
  <si>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</si>
  <si>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</si>
  <si>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</si>
  <si>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</si>
  <si>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</si>
  <si>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</si>
  <si>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</si>
  <si>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</si>
  <si>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</si>
  <si>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</si>
  <si>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</si>
  <si>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</si>
  <si>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</si>
  <si>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</si>
  <si>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</si>
  <si>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</si>
  <si>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</si>
  <si>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</si>
  <si>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</si>
  <si>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</si>
  <si>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</si>
  <si>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</si>
  <si>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</si>
  <si>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</si>
  <si>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</si>
  <si>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</si>
  <si>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</si>
  <si>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</si>
  <si>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</si>
  <si>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</si>
  <si>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</si>
  <si>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</si>
  <si>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</si>
  <si>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</si>
  <si>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</si>
  <si>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</si>
  <si>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</si>
  <si>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</si>
  <si>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</si>
  <si>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</si>
  <si>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</si>
  <si>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</si>
  <si>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</si>
  <si>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</si>
  <si>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</si>
  <si>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</si>
  <si>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</si>
  <si>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</si>
  <si>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</si>
  <si>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</si>
  <si>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</si>
  <si>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</si>
  <si>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</si>
  <si>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</si>
  <si>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</si>
  <si>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</si>
  <si>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</si>
  <si>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</si>
  <si>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</si>
  <si>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</si>
  <si>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</si>
  <si>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</si>
  <si>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</si>
  <si>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</si>
  <si>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</si>
  <si>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</si>
  <si>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</si>
  <si>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</si>
  <si>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</si>
  <si>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</si>
  <si>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</si>
  <si>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</si>
  <si>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</si>
  <si>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</si>
  <si>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</si>
  <si>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</si>
  <si>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</si>
  <si>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</si>
  <si>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</si>
  <si>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</si>
  <si>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</si>
  <si>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</si>
  <si>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</si>
  <si>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</si>
  <si>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</si>
  <si>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</si>
  <si>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</si>
  <si>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</si>
  <si>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</si>
  <si>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</si>
  <si>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</si>
  <si>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</si>
  <si>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</si>
  <si>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</si>
  <si>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</si>
  <si>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</si>
  <si>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</si>
  <si>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</si>
  <si>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</si>
  <si>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</si>
  <si>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</si>
  <si>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</si>
  <si>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</si>
  <si>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</si>
  <si>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</si>
  <si>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</si>
  <si>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</si>
  <si>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</si>
  <si>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</si>
  <si>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</si>
  <si>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</si>
  <si>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</si>
  <si>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</si>
  <si>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</si>
  <si>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</si>
  <si>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</si>
  <si>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</si>
  <si>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</si>
  <si>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</si>
  <si>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</si>
  <si>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</si>
  <si>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</si>
  <si>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</si>
  <si>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</si>
  <si>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</si>
  <si>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</si>
  <si>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</si>
  <si>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</si>
  <si>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</si>
  <si>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</si>
  <si>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</si>
  <si>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</si>
  <si>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</si>
  <si>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</si>
  <si>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</si>
  <si>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</si>
  <si>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</si>
  <si>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</si>
  <si>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</si>
  <si>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</si>
  <si>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</si>
  <si>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</si>
  <si>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</si>
  <si>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</si>
  <si>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</si>
  <si>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</si>
  <si>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</si>
  <si>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</si>
  <si>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</si>
  <si>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</si>
  <si>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</si>
  <si>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</si>
  <si>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</si>
  <si>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</si>
  <si>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</si>
  <si>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</si>
  <si>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</si>
  <si>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</si>
  <si>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</si>
  <si>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</si>
  <si>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</si>
  <si>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</si>
  <si>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</si>
  <si>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</si>
  <si>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</si>
  <si>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</si>
  <si>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</si>
  <si>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</si>
  <si>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</si>
  <si>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</si>
  <si>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</si>
  <si>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</si>
  <si>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</si>
  <si>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</si>
  <si>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</si>
  <si>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</si>
  <si>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</si>
  <si>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</si>
  <si>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</si>
  <si>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</si>
  <si>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</si>
  <si>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</si>
  <si>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</si>
  <si>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</si>
  <si>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</si>
  <si>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</si>
  <si>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</si>
  <si>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</si>
  <si>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</si>
  <si>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</si>
  <si>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</si>
  <si>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</si>
  <si>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</si>
  <si>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</si>
  <si>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</si>
  <si>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</si>
  <si>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</si>
  <si>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</si>
  <si>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</si>
  <si>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</si>
  <si>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</si>
  <si>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</si>
  <si>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</si>
  <si>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</si>
  <si>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</si>
  <si>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</si>
  <si>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</si>
  <si>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</si>
  <si>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</si>
  <si>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</si>
  <si>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</si>
  <si>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</si>
  <si>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</si>
  <si>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</si>
  <si>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</si>
  <si>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</si>
  <si>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</si>
  <si>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</si>
  <si>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</si>
  <si>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</si>
  <si>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</si>
  <si>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</si>
  <si>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</si>
  <si>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</si>
  <si>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</si>
  <si>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</si>
  <si>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</si>
  <si>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</si>
  <si>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</si>
  <si>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</si>
  <si>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</si>
  <si>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</si>
  <si>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</si>
  <si>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</si>
  <si>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</si>
  <si>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</si>
  <si>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</si>
  <si>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</si>
  <si>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</si>
  <si>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</si>
  <si>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</si>
  <si>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</si>
  <si>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</si>
  <si>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</si>
  <si>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</si>
  <si>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</si>
  <si>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</si>
  <si>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</si>
  <si>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</si>
  <si>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</si>
  <si>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</si>
  <si>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</si>
  <si>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</si>
  <si>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</si>
  <si>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</si>
  <si>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</si>
  <si>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</si>
  <si>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</si>
  <si>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</si>
  <si>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</si>
  <si>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</si>
  <si>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</si>
  <si>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</si>
  <si>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</si>
  <si>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</si>
  <si>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</si>
  <si>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</si>
  <si>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</si>
  <si>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</si>
  <si>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</si>
  <si>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</si>
  <si>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</si>
  <si>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</si>
  <si>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</si>
  <si>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</si>
  <si>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</si>
  <si>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</si>
  <si>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</si>
  <si>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</si>
  <si>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</si>
  <si>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</si>
  <si>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</si>
  <si>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</si>
  <si>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</si>
  <si>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</si>
  <si>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</si>
  <si>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</si>
  <si>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</si>
  <si>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</si>
  <si>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</si>
  <si>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</si>
  <si>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</si>
  <si>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</si>
  <si>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</si>
  <si>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</si>
  <si>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</si>
  <si>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</si>
  <si>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</si>
  <si>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</si>
  <si>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</si>
  <si>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</si>
  <si>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</si>
  <si>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</si>
  <si>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</si>
  <si>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</si>
  <si>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</si>
  <si>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</si>
  <si>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</si>
  <si>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</si>
  <si>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</si>
  <si>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</si>
  <si>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</si>
  <si>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</si>
  <si>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</si>
  <si>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</si>
  <si>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</si>
  <si>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</si>
  <si>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</si>
  <si>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</si>
  <si>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</si>
  <si>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</si>
  <si>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</si>
  <si>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</si>
  <si>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</si>
  <si>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</si>
  <si>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</si>
  <si>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</si>
  <si>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</si>
  <si>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</si>
  <si>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</si>
  <si>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</si>
  <si>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</si>
  <si>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</si>
  <si>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</si>
  <si>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</si>
  <si>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</si>
  <si>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</si>
  <si>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</si>
  <si>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</si>
  <si>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</si>
  <si>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</si>
  <si>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</si>
  <si>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</si>
  <si>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</si>
  <si>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</si>
  <si>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</si>
  <si>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</si>
  <si>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</si>
  <si>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</si>
  <si>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</si>
  <si>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</si>
  <si>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</si>
  <si>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</si>
  <si>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</si>
  <si>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</si>
  <si>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</si>
  <si>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</si>
  <si>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</si>
  <si>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</si>
  <si>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</si>
  <si>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</si>
  <si>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</si>
  <si>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</si>
  <si>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</si>
  <si>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</si>
  <si>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</si>
  <si>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</si>
  <si>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</si>
  <si>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</si>
  <si>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</si>
  <si>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</si>
  <si>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</si>
  <si>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</si>
  <si>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</si>
  <si>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</si>
  <si>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</si>
  <si>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</si>
  <si>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</si>
  <si>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</si>
  <si>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</si>
  <si>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</si>
  <si>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</si>
  <si>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</si>
  <si>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</si>
  <si>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</si>
  <si>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</si>
  <si>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</si>
  <si>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</si>
  <si>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</si>
  <si>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</si>
  <si>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</si>
  <si>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</si>
  <si>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</si>
  <si>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</si>
  <si>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</si>
  <si>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</si>
  <si>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</si>
  <si>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</si>
  <si>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</si>
  <si>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</si>
  <si>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</si>
  <si>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</si>
  <si>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</si>
  <si>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</si>
  <si>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</si>
  <si>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</si>
  <si>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</si>
  <si>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</si>
  <si>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</si>
  <si>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</si>
  <si>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</si>
  <si>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</si>
  <si>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</si>
  <si>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</si>
  <si>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</si>
  <si>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</si>
  <si>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</si>
  <si>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</si>
  <si>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</si>
  <si>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</si>
  <si>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</si>
  <si>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</si>
  <si>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</si>
  <si>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</si>
  <si>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</si>
  <si>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</si>
  <si>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</si>
  <si>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</si>
  <si>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</si>
  <si>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</si>
  <si>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</si>
  <si>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</si>
  <si>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</si>
  <si>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</si>
  <si>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</si>
  <si>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</si>
  <si>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</si>
  <si>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</si>
  <si>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</si>
  <si>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</si>
  <si>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</si>
  <si>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</si>
  <si>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</si>
  <si>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</si>
  <si>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</si>
  <si>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</si>
  <si>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</si>
  <si>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</si>
  <si>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</si>
  <si>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</si>
  <si>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</si>
  <si>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</si>
  <si>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</si>
  <si>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</si>
  <si>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</si>
  <si>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</si>
  <si>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</si>
  <si>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</si>
  <si>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</si>
  <si>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</si>
  <si>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</si>
  <si>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</si>
  <si>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</si>
  <si>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</si>
  <si>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</si>
  <si>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</si>
  <si>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</si>
  <si>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</si>
  <si>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</si>
  <si>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</si>
  <si>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</si>
  <si>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</si>
  <si>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</si>
  <si>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</si>
  <si>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</si>
  <si>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</si>
  <si>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</si>
  <si>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</si>
  <si>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</si>
  <si>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</si>
  <si>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</si>
  <si>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</si>
  <si>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</si>
  <si>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</si>
  <si>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</si>
  <si>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</si>
  <si>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</si>
  <si>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</si>
  <si>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</si>
  <si>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</si>
  <si>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</si>
  <si>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</si>
  <si>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</si>
  <si>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</si>
  <si>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</si>
  <si>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</si>
  <si>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</si>
  <si>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</si>
  <si>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</si>
  <si>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</si>
  <si>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</si>
  <si>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</si>
  <si>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</si>
  <si>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</si>
  <si>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</si>
  <si>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</si>
  <si>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</si>
  <si>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</si>
  <si>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</si>
  <si>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</si>
  <si>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</si>
  <si>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</si>
  <si>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</si>
  <si>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</si>
  <si>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</si>
  <si>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</si>
  <si>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</si>
  <si>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</si>
  <si>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</si>
  <si>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</si>
  <si>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</si>
  <si>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</si>
  <si>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</si>
  <si>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</si>
  <si>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</si>
  <si>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</si>
  <si>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</si>
  <si>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</si>
  <si>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</si>
  <si>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</si>
  <si>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</si>
  <si>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</si>
  <si>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</si>
  <si>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</si>
  <si>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</si>
  <si>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</si>
  <si>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</si>
  <si>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</si>
  <si>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</si>
  <si>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</si>
  <si>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</si>
  <si>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</si>
  <si>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</si>
  <si>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</si>
  <si>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</si>
  <si>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</si>
  <si>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</si>
  <si>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</si>
  <si>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</si>
  <si>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</si>
  <si>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</si>
  <si>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</si>
  <si>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</si>
  <si>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</si>
  <si>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</si>
  <si>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</si>
  <si>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</si>
  <si>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</si>
  <si>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</si>
  <si>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</si>
  <si>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</si>
  <si>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</si>
  <si>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</si>
  <si>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</si>
  <si>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</si>
  <si>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</si>
  <si>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</si>
  <si>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</si>
  <si>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</si>
  <si>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</si>
  <si>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</si>
  <si>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</si>
  <si>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</si>
  <si>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</si>
  <si>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</si>
  <si>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</si>
  <si>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</si>
  <si>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</si>
  <si>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</si>
  <si>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01391_令和6年度</t>
  </si>
  <si>
    <t>01391</t>
  </si>
  <si>
    <t>島牧村</t>
  </si>
  <si>
    <t>_令和6年度</t>
  </si>
  <si>
    <t>市区町村コード_令和4年度</t>
  </si>
  <si>
    <t>01409_令和4年度</t>
  </si>
  <si>
    <t>01391_令和4年度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</si>
  <si>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</si>
  <si>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</si>
  <si>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</si>
  <si>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</si>
  <si>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</si>
  <si>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</si>
  <si>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</si>
  <si>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</si>
  <si>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</si>
  <si>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</si>
  <si>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</si>
  <si>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</si>
  <si>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</si>
  <si>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</si>
  <si>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</si>
  <si>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</si>
  <si>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</si>
  <si>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</si>
  <si>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</si>
  <si>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</si>
  <si>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</si>
  <si>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</si>
  <si>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</si>
  <si>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</si>
  <si>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</si>
  <si>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</si>
  <si>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</si>
  <si>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</si>
  <si>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</si>
  <si>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</si>
  <si>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</si>
  <si>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</si>
  <si>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</si>
  <si>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</si>
  <si>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</si>
  <si>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</si>
  <si>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</si>
  <si>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</si>
  <si>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</si>
  <si>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</si>
  <si>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</si>
  <si>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</si>
  <si>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</si>
  <si>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</si>
  <si>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</si>
  <si>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</si>
  <si>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</si>
  <si>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</si>
  <si>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</si>
  <si>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</si>
  <si>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</si>
  <si>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</si>
  <si>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</si>
  <si>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</si>
  <si>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</si>
  <si>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</si>
  <si>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</si>
  <si>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01485_令和6年度</t>
  </si>
  <si>
    <t>01485</t>
  </si>
  <si>
    <t>初山別村</t>
  </si>
  <si>
    <t>01471_令和6年度</t>
  </si>
  <si>
    <t>01471</t>
  </si>
  <si>
    <t>中川町</t>
  </si>
  <si>
    <t>01472_令和6年度</t>
  </si>
  <si>
    <t>01472</t>
  </si>
  <si>
    <t>幌加内町</t>
  </si>
  <si>
    <t>01485_令和4年度</t>
  </si>
  <si>
    <t>01471_令和4年度</t>
  </si>
  <si>
    <t>01472_令和4年度</t>
  </si>
  <si>
    <t>04212</t>
  </si>
  <si>
    <t>登米市</t>
  </si>
  <si>
    <t>04212_令和4年度</t>
  </si>
  <si>
    <t>04212_令和6年度</t>
  </si>
  <si>
    <t>01562_令和6年度</t>
  </si>
  <si>
    <t>01562</t>
  </si>
  <si>
    <t>西興部村</t>
  </si>
  <si>
    <t>01562_令和4年度</t>
  </si>
  <si>
    <t>04361</t>
  </si>
  <si>
    <t>亘理町</t>
  </si>
  <si>
    <t>04361_令和4年度</t>
  </si>
  <si>
    <t>04361_令和6年度</t>
  </si>
  <si>
    <t>04206</t>
  </si>
  <si>
    <t>白石市</t>
  </si>
  <si>
    <t>04206_令和4年度</t>
  </si>
  <si>
    <t>04206_令和6年度</t>
  </si>
  <si>
    <t>04341</t>
  </si>
  <si>
    <t>丸森町</t>
  </si>
  <si>
    <t>04341_令和4年度</t>
  </si>
  <si>
    <t>04341_令和6年度</t>
  </si>
  <si>
    <t>04606</t>
  </si>
  <si>
    <t>南三陸町</t>
  </si>
  <si>
    <t>04606_令和4年度</t>
  </si>
  <si>
    <t>04606_令和6年度</t>
  </si>
  <si>
    <t>04362</t>
  </si>
  <si>
    <t>山元町</t>
  </si>
  <si>
    <t>04362_令和4年度</t>
  </si>
  <si>
    <t>04362_令和6年度</t>
  </si>
  <si>
    <t>04301</t>
  </si>
  <si>
    <t>蔵王町</t>
  </si>
  <si>
    <t>04301_令和4年度</t>
  </si>
  <si>
    <t>04301_令和6年度</t>
  </si>
  <si>
    <t>04202</t>
  </si>
  <si>
    <t>石巻市</t>
  </si>
  <si>
    <t>04202_令和4年度</t>
  </si>
  <si>
    <t>04202_令和6年度</t>
  </si>
  <si>
    <t>04215</t>
  </si>
  <si>
    <t>大崎市</t>
  </si>
  <si>
    <t>04215_令和4年度</t>
  </si>
  <si>
    <t>04215_令和6年度</t>
  </si>
  <si>
    <t>04324</t>
  </si>
  <si>
    <t>川崎町</t>
  </si>
  <si>
    <t>04324_令和4年度</t>
  </si>
  <si>
    <t>04324_令和6年度</t>
  </si>
  <si>
    <t>04404</t>
  </si>
  <si>
    <t>七ヶ浜町</t>
  </si>
  <si>
    <t>04404_令和4年度</t>
  </si>
  <si>
    <t>04404_令和6年度</t>
  </si>
  <si>
    <t>04422</t>
  </si>
  <si>
    <t>大郷町</t>
  </si>
  <si>
    <t>04422_令和4年度</t>
  </si>
  <si>
    <t>04422_令和6年度</t>
  </si>
  <si>
    <t>04321</t>
  </si>
  <si>
    <t>大河原町</t>
  </si>
  <si>
    <t>04321_令和4年度</t>
  </si>
  <si>
    <t>04321_令和6年度</t>
  </si>
  <si>
    <t>04505</t>
  </si>
  <si>
    <t>美里町</t>
  </si>
  <si>
    <t>04505_令和4年度</t>
  </si>
  <si>
    <t>04505_令和6年度</t>
  </si>
  <si>
    <t>04214</t>
  </si>
  <si>
    <t>東松島市</t>
  </si>
  <si>
    <t>04214_令和4年度</t>
  </si>
  <si>
    <t>04214_令和6年度</t>
  </si>
  <si>
    <t>04323</t>
  </si>
  <si>
    <t>柴田町</t>
  </si>
  <si>
    <t>04323_令和4年度</t>
  </si>
  <si>
    <t>04323_令和6年度</t>
  </si>
  <si>
    <t>04406</t>
  </si>
  <si>
    <t>利府町</t>
  </si>
  <si>
    <t>04406_令和4年度</t>
  </si>
  <si>
    <t>04406_令和6年度</t>
  </si>
  <si>
    <t>04205</t>
  </si>
  <si>
    <t>気仙沼市</t>
  </si>
  <si>
    <t>04205_令和4年度</t>
  </si>
  <si>
    <t>04205_令和6年度</t>
  </si>
  <si>
    <t>04211</t>
  </si>
  <si>
    <t>岩沼市</t>
  </si>
  <si>
    <t>04211_令和4年度</t>
  </si>
  <si>
    <t>04211_令和6年度</t>
  </si>
  <si>
    <t>04444</t>
  </si>
  <si>
    <t>色麻町</t>
  </si>
  <si>
    <t>04444_令和4年度</t>
  </si>
  <si>
    <t>04444_令和6年度</t>
  </si>
  <si>
    <t>川上村</t>
  </si>
  <si>
    <t>04421</t>
  </si>
  <si>
    <t>大和町</t>
  </si>
  <si>
    <t>04421_令和4年度</t>
  </si>
  <si>
    <t>04421_令和6年度</t>
  </si>
  <si>
    <t>04208</t>
  </si>
  <si>
    <t>角田市</t>
  </si>
  <si>
    <t>04208_令和4年度</t>
  </si>
  <si>
    <t>04208_令和6年度</t>
  </si>
  <si>
    <t>04401</t>
  </si>
  <si>
    <t>松島町</t>
  </si>
  <si>
    <t>04401_令和4年度</t>
  </si>
  <si>
    <t>04401_令和6年度</t>
  </si>
  <si>
    <t>04501</t>
  </si>
  <si>
    <t>涌谷町</t>
  </si>
  <si>
    <t>04501_令和4年度</t>
  </si>
  <si>
    <t>04501_令和6年度</t>
  </si>
  <si>
    <t>昭和村</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</si>
  <si>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</si>
  <si>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</si>
  <si>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</si>
  <si>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</si>
  <si>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</si>
  <si>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</si>
  <si>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</si>
  <si>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</si>
  <si>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</si>
  <si>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</si>
  <si>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</si>
  <si>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</si>
  <si>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</si>
  <si>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</si>
  <si>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</si>
  <si>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</si>
  <si>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</si>
  <si>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</si>
  <si>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</si>
  <si>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</si>
  <si>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</si>
  <si>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07444_令和5年度</t>
  </si>
  <si>
    <t>07444_令和6年度</t>
  </si>
  <si>
    <t>01409_平成2年度</t>
  </si>
  <si>
    <t>01409_平成17年度</t>
  </si>
  <si>
    <t>01409_平成18年度</t>
  </si>
  <si>
    <t>01409_平成19年度</t>
  </si>
  <si>
    <t>01409_平成20年度</t>
  </si>
  <si>
    <t>01409_平成21年度</t>
  </si>
  <si>
    <t>01409_平成22年度</t>
  </si>
  <si>
    <t>01409_平成23年度</t>
  </si>
  <si>
    <t>01409_平成24年度</t>
  </si>
  <si>
    <t>01409_平成25年度</t>
  </si>
  <si>
    <t>01409_平成26年度</t>
  </si>
  <si>
    <t>01409_平成27年度</t>
  </si>
  <si>
    <t>01409_平成28年度</t>
  </si>
  <si>
    <t>01409_平成29年度</t>
  </si>
  <si>
    <t>01409_平成30年度</t>
  </si>
  <si>
    <t>01409_令和元年度</t>
  </si>
  <si>
    <t>01409_令和2年度</t>
  </si>
  <si>
    <t>01409_令和3年度</t>
  </si>
  <si>
    <t>01409_令和5年度</t>
  </si>
  <si>
    <t>33643_平成2年度</t>
  </si>
  <si>
    <t>33643</t>
  </si>
  <si>
    <t>西粟倉村</t>
  </si>
  <si>
    <t>33643_平成17年度</t>
  </si>
  <si>
    <t>33643_平成18年度</t>
  </si>
  <si>
    <t>33643_平成19年度</t>
  </si>
  <si>
    <t>33643_平成20年度</t>
  </si>
  <si>
    <t>33643_平成21年度</t>
  </si>
  <si>
    <t>33643_平成22年度</t>
  </si>
  <si>
    <t>33643_平成23年度</t>
  </si>
  <si>
    <t>33643_平成24年度</t>
  </si>
  <si>
    <t>33643_平成25年度</t>
  </si>
  <si>
    <t>33643_平成26年度</t>
  </si>
  <si>
    <t>33643_平成27年度</t>
  </si>
  <si>
    <t>33643_平成28年度</t>
  </si>
  <si>
    <t>33643_平成29年度</t>
  </si>
  <si>
    <t>33643_平成30年度</t>
  </si>
  <si>
    <t>33643_令和元年度</t>
  </si>
  <si>
    <t>33643_令和2年度</t>
  </si>
  <si>
    <t>33643_令和3年度</t>
  </si>
  <si>
    <t>33643_令和4年度</t>
  </si>
  <si>
    <t>33643_令和5年度</t>
  </si>
  <si>
    <t>33643_令和6年度</t>
  </si>
  <si>
    <t>01471_平成2年度</t>
  </si>
  <si>
    <t>01471_平成17年度</t>
  </si>
  <si>
    <t>01471_平成18年度</t>
  </si>
  <si>
    <t>01471_平成19年度</t>
  </si>
  <si>
    <t>01471_平成20年度</t>
  </si>
  <si>
    <t>01471_平成21年度</t>
  </si>
  <si>
    <t>01471_平成22年度</t>
  </si>
  <si>
    <t>01471_平成23年度</t>
  </si>
  <si>
    <t>01471_平成24年度</t>
  </si>
  <si>
    <t>01471_平成25年度</t>
  </si>
  <si>
    <t>01471_平成26年度</t>
  </si>
  <si>
    <t>01471_平成27年度</t>
  </si>
  <si>
    <t>01471_平成28年度</t>
  </si>
  <si>
    <t>01471_平成29年度</t>
  </si>
  <si>
    <t>01471_平成30年度</t>
  </si>
  <si>
    <t>01471_令和元年度</t>
  </si>
  <si>
    <t>01471_令和2年度</t>
  </si>
  <si>
    <t>01471_令和3年度</t>
  </si>
  <si>
    <t>01471_令和5年度</t>
  </si>
  <si>
    <t>29385_平成2年度</t>
  </si>
  <si>
    <t>29385</t>
  </si>
  <si>
    <t>曽爾村</t>
  </si>
  <si>
    <t>29385_平成17年度</t>
  </si>
  <si>
    <t>29385_平成18年度</t>
  </si>
  <si>
    <t>29385_平成19年度</t>
  </si>
  <si>
    <t>29385_平成20年度</t>
  </si>
  <si>
    <t>29385_平成21年度</t>
  </si>
  <si>
    <t>29385_平成22年度</t>
  </si>
  <si>
    <t>29385_平成23年度</t>
  </si>
  <si>
    <t>29385_平成24年度</t>
  </si>
  <si>
    <t>29385_平成25年度</t>
  </si>
  <si>
    <t>29385_平成26年度</t>
  </si>
  <si>
    <t>29385_平成27年度</t>
  </si>
  <si>
    <t>29385_平成28年度</t>
  </si>
  <si>
    <t>29385_平成29年度</t>
  </si>
  <si>
    <t>29385_平成30年度</t>
  </si>
  <si>
    <t>29385_令和元年度</t>
  </si>
  <si>
    <t>29385_令和2年度</t>
  </si>
  <si>
    <t>29385_令和3年度</t>
  </si>
  <si>
    <t>29385_令和4年度</t>
  </si>
  <si>
    <t>29385_令和5年度</t>
  </si>
  <si>
    <t>29385_令和6年度</t>
  </si>
  <si>
    <t>01391_平成2年度</t>
  </si>
  <si>
    <t>01391_平成17年度</t>
  </si>
  <si>
    <t>01391_平成18年度</t>
  </si>
  <si>
    <t>01391_平成19年度</t>
  </si>
  <si>
    <t>01391_平成20年度</t>
  </si>
  <si>
    <t>01391_平成21年度</t>
  </si>
  <si>
    <t>01391_平成22年度</t>
  </si>
  <si>
    <t>01391_平成23年度</t>
  </si>
  <si>
    <t>01391_平成24年度</t>
  </si>
  <si>
    <t>01391_平成25年度</t>
  </si>
  <si>
    <t>01391_平成26年度</t>
  </si>
  <si>
    <t>01391_平成27年度</t>
  </si>
  <si>
    <t>01391_平成28年度</t>
  </si>
  <si>
    <t>01391_平成29年度</t>
  </si>
  <si>
    <t>01391_平成30年度</t>
  </si>
  <si>
    <t>01391_令和元年度</t>
  </si>
  <si>
    <t>01391_令和2年度</t>
  </si>
  <si>
    <t>01391_令和3年度</t>
  </si>
  <si>
    <t>01391_令和5年度</t>
  </si>
  <si>
    <t>47360_平成2年度</t>
  </si>
  <si>
    <t>47360</t>
  </si>
  <si>
    <t>伊是名村</t>
  </si>
  <si>
    <t>47360_平成17年度</t>
  </si>
  <si>
    <t>47360_平成18年度</t>
  </si>
  <si>
    <t>47360_平成19年度</t>
  </si>
  <si>
    <t>47360_平成20年度</t>
  </si>
  <si>
    <t>47360_平成21年度</t>
  </si>
  <si>
    <t>47360_平成22年度</t>
  </si>
  <si>
    <t>47360_平成23年度</t>
  </si>
  <si>
    <t>47360_平成24年度</t>
  </si>
  <si>
    <t>47360_平成25年度</t>
  </si>
  <si>
    <t>47360_平成26年度</t>
  </si>
  <si>
    <t>47360_平成27年度</t>
  </si>
  <si>
    <t>47360_平成28年度</t>
  </si>
  <si>
    <t>47360_平成29年度</t>
  </si>
  <si>
    <t>47360_平成30年度</t>
  </si>
  <si>
    <t>47360_令和元年度</t>
  </si>
  <si>
    <t>47360_令和2年度</t>
  </si>
  <si>
    <t>47360_令和3年度</t>
  </si>
  <si>
    <t>47360_令和4年度</t>
  </si>
  <si>
    <t>47360_令和5年度</t>
  </si>
  <si>
    <t>47360_令和6年度</t>
  </si>
  <si>
    <t>07548_平成2年度</t>
  </si>
  <si>
    <t>07548</t>
  </si>
  <si>
    <t>葛尾村</t>
  </si>
  <si>
    <t>07548_平成17年度</t>
  </si>
  <si>
    <t>07548_平成18年度</t>
  </si>
  <si>
    <t>07548_平成19年度</t>
  </si>
  <si>
    <t>07548_平成20年度</t>
  </si>
  <si>
    <t>07548_平成21年度</t>
  </si>
  <si>
    <t>07548_平成22年度</t>
  </si>
  <si>
    <t>07548_平成23年度</t>
  </si>
  <si>
    <t>07548_平成24年度</t>
  </si>
  <si>
    <t>07548_平成25年度</t>
  </si>
  <si>
    <t>07548_平成26年度</t>
  </si>
  <si>
    <t>07548_平成27年度</t>
  </si>
  <si>
    <t>07548_平成28年度</t>
  </si>
  <si>
    <t>07548_平成29年度</t>
  </si>
  <si>
    <t>07548_平成30年度</t>
  </si>
  <si>
    <t>07548_令和元年度</t>
  </si>
  <si>
    <t>07548_令和2年度</t>
  </si>
  <si>
    <t>07548_令和3年度</t>
  </si>
  <si>
    <t>07548_令和4年度</t>
  </si>
  <si>
    <t>07548_令和5年度</t>
  </si>
  <si>
    <t>07548_令和6年度</t>
  </si>
  <si>
    <t>01472_平成2年度</t>
  </si>
  <si>
    <t>01472_平成17年度</t>
  </si>
  <si>
    <t>01472_平成18年度</t>
  </si>
  <si>
    <t>01472_平成19年度</t>
  </si>
  <si>
    <t>01472_平成20年度</t>
  </si>
  <si>
    <t>01472_平成21年度</t>
  </si>
  <si>
    <t>01472_平成22年度</t>
  </si>
  <si>
    <t>01472_平成23年度</t>
  </si>
  <si>
    <t>01472_平成24年度</t>
  </si>
  <si>
    <t>01472_平成25年度</t>
  </si>
  <si>
    <t>01472_平成26年度</t>
  </si>
  <si>
    <t>01472_平成27年度</t>
  </si>
  <si>
    <t>01472_平成28年度</t>
  </si>
  <si>
    <t>01472_平成29年度</t>
  </si>
  <si>
    <t>01472_平成30年度</t>
  </si>
  <si>
    <t>01472_令和元年度</t>
  </si>
  <si>
    <t>01472_令和2年度</t>
  </si>
  <si>
    <t>01472_令和3年度</t>
  </si>
  <si>
    <t>01472_令和5年度</t>
  </si>
  <si>
    <t>02343_平成2年度</t>
  </si>
  <si>
    <t>02343</t>
  </si>
  <si>
    <t>西目屋村</t>
  </si>
  <si>
    <t>02343_平成17年度</t>
  </si>
  <si>
    <t>02343_平成18年度</t>
  </si>
  <si>
    <t>02343_平成19年度</t>
  </si>
  <si>
    <t>02343_平成20年度</t>
  </si>
  <si>
    <t>02343_平成21年度</t>
  </si>
  <si>
    <t>02343_平成22年度</t>
  </si>
  <si>
    <t>02343_平成23年度</t>
  </si>
  <si>
    <t>02343_平成24年度</t>
  </si>
  <si>
    <t>02343_平成25年度</t>
  </si>
  <si>
    <t>02343_平成26年度</t>
  </si>
  <si>
    <t>02343_平成27年度</t>
  </si>
  <si>
    <t>02343_平成28年度</t>
  </si>
  <si>
    <t>02343_平成29年度</t>
  </si>
  <si>
    <t>02343_平成30年度</t>
  </si>
  <si>
    <t>02343_令和元年度</t>
  </si>
  <si>
    <t>02343_令和2年度</t>
  </si>
  <si>
    <t>02343_令和3年度</t>
  </si>
  <si>
    <t>02343_令和4年度</t>
  </si>
  <si>
    <t>02343_令和5年度</t>
  </si>
  <si>
    <t>02343_令和6年度</t>
  </si>
  <si>
    <t>29452_平成2年度</t>
  </si>
  <si>
    <t>29452</t>
  </si>
  <si>
    <t>29452_平成17年度</t>
  </si>
  <si>
    <t>29452_平成18年度</t>
  </si>
  <si>
    <t>29452_平成19年度</t>
  </si>
  <si>
    <t>29452_平成20年度</t>
  </si>
  <si>
    <t>29452_平成21年度</t>
  </si>
  <si>
    <t>29452_平成22年度</t>
  </si>
  <si>
    <t>29452_平成23年度</t>
  </si>
  <si>
    <t>29452_平成24年度</t>
  </si>
  <si>
    <t>29452_平成25年度</t>
  </si>
  <si>
    <t>29452_平成26年度</t>
  </si>
  <si>
    <t>29452_平成27年度</t>
  </si>
  <si>
    <t>29452_平成28年度</t>
  </si>
  <si>
    <t>29452_平成29年度</t>
  </si>
  <si>
    <t>29452_平成30年度</t>
  </si>
  <si>
    <t>29452_令和元年度</t>
  </si>
  <si>
    <t>29452_令和2年度</t>
  </si>
  <si>
    <t>29452_令和3年度</t>
  </si>
  <si>
    <t>29452_令和4年度</t>
  </si>
  <si>
    <t>29452_令和5年度</t>
  </si>
  <si>
    <t>29452_令和6年度</t>
  </si>
  <si>
    <t>29446_平成2年度</t>
  </si>
  <si>
    <t>29446</t>
  </si>
  <si>
    <t>天川村</t>
  </si>
  <si>
    <t>29446_平成17年度</t>
  </si>
  <si>
    <t>29446_平成18年度</t>
  </si>
  <si>
    <t>29446_平成19年度</t>
  </si>
  <si>
    <t>29446_平成20年度</t>
  </si>
  <si>
    <t>29446_平成21年度</t>
  </si>
  <si>
    <t>29446_平成22年度</t>
  </si>
  <si>
    <t>29446_平成23年度</t>
  </si>
  <si>
    <t>29446_平成24年度</t>
  </si>
  <si>
    <t>29446_平成25年度</t>
  </si>
  <si>
    <t>29446_平成26年度</t>
  </si>
  <si>
    <t>29446_平成27年度</t>
  </si>
  <si>
    <t>29446_平成28年度</t>
  </si>
  <si>
    <t>29446_平成29年度</t>
  </si>
  <si>
    <t>29446_平成30年度</t>
  </si>
  <si>
    <t>29446_令和元年度</t>
  </si>
  <si>
    <t>29446_令和2年度</t>
  </si>
  <si>
    <t>29446_令和3年度</t>
  </si>
  <si>
    <t>29446_令和4年度</t>
  </si>
  <si>
    <t>29446_令和5年度</t>
  </si>
  <si>
    <t>29446_令和6年度</t>
  </si>
  <si>
    <t>04302_平成2年度</t>
  </si>
  <si>
    <t>04302</t>
  </si>
  <si>
    <t>七ヶ宿町</t>
  </si>
  <si>
    <t>04302_平成17年度</t>
  </si>
  <si>
    <t>04302_平成18年度</t>
  </si>
  <si>
    <t>04302_平成19年度</t>
  </si>
  <si>
    <t>04302_平成20年度</t>
  </si>
  <si>
    <t>04302_平成21年度</t>
  </si>
  <si>
    <t>04302_平成22年度</t>
  </si>
  <si>
    <t>04302_平成23年度</t>
  </si>
  <si>
    <t>04302_平成24年度</t>
  </si>
  <si>
    <t>04302_平成25年度</t>
  </si>
  <si>
    <t>04302_平成26年度</t>
  </si>
  <si>
    <t>04302_平成27年度</t>
  </si>
  <si>
    <t>04302_平成28年度</t>
  </si>
  <si>
    <t>04302_平成29年度</t>
  </si>
  <si>
    <t>04302_平成30年度</t>
  </si>
  <si>
    <t>04302_令和元年度</t>
  </si>
  <si>
    <t>04302_令和2年度</t>
  </si>
  <si>
    <t>04302_令和3年度</t>
  </si>
  <si>
    <t>04302_令和4年度</t>
  </si>
  <si>
    <t>04302_令和5年度</t>
  </si>
  <si>
    <t>04302_令和6年度</t>
  </si>
  <si>
    <t>47357_平成2年度</t>
  </si>
  <si>
    <t>47357</t>
  </si>
  <si>
    <t>南大東村</t>
  </si>
  <si>
    <t>47357_平成17年度</t>
  </si>
  <si>
    <t>47357_平成18年度</t>
  </si>
  <si>
    <t>47357_平成19年度</t>
  </si>
  <si>
    <t>47357_平成20年度</t>
  </si>
  <si>
    <t>47357_平成21年度</t>
  </si>
  <si>
    <t>47357_平成22年度</t>
  </si>
  <si>
    <t>47357_平成23年度</t>
  </si>
  <si>
    <t>47357_平成24年度</t>
  </si>
  <si>
    <t>47357_平成25年度</t>
  </si>
  <si>
    <t>47357_平成26年度</t>
  </si>
  <si>
    <t>47357_平成27年度</t>
  </si>
  <si>
    <t>47357_平成28年度</t>
  </si>
  <si>
    <t>47357_平成29年度</t>
  </si>
  <si>
    <t>47357_平成30年度</t>
  </si>
  <si>
    <t>47357_令和元年度</t>
  </si>
  <si>
    <t>47357_令和2年度</t>
  </si>
  <si>
    <t>47357_令和3年度</t>
  </si>
  <si>
    <t>47357_令和4年度</t>
  </si>
  <si>
    <t>47357_令和5年度</t>
  </si>
  <si>
    <t>47357_令和6年度</t>
  </si>
  <si>
    <t>39305_平成2年度</t>
  </si>
  <si>
    <t>39305</t>
  </si>
  <si>
    <t>北川村</t>
  </si>
  <si>
    <t>39305_平成17年度</t>
  </si>
  <si>
    <t>39305_平成18年度</t>
  </si>
  <si>
    <t>39305_平成19年度</t>
  </si>
  <si>
    <t>39305_平成20年度</t>
  </si>
  <si>
    <t>39305_平成21年度</t>
  </si>
  <si>
    <t>39305_平成22年度</t>
  </si>
  <si>
    <t>39305_平成23年度</t>
  </si>
  <si>
    <t>39305_平成24年度</t>
  </si>
  <si>
    <t>39305_平成25年度</t>
  </si>
  <si>
    <t>39305_平成26年度</t>
  </si>
  <si>
    <t>39305_平成27年度</t>
  </si>
  <si>
    <t>39305_平成28年度</t>
  </si>
  <si>
    <t>39305_平成29年度</t>
  </si>
  <si>
    <t>39305_平成30年度</t>
  </si>
  <si>
    <t>39305_令和元年度</t>
  </si>
  <si>
    <t>39305_令和2年度</t>
  </si>
  <si>
    <t>39305_令和3年度</t>
  </si>
  <si>
    <t>39305_令和4年度</t>
  </si>
  <si>
    <t>39305_令和5年度</t>
  </si>
  <si>
    <t>39305_令和6年度</t>
  </si>
  <si>
    <t>47359_平成2年度</t>
  </si>
  <si>
    <t>47359</t>
  </si>
  <si>
    <t>伊平屋村</t>
  </si>
  <si>
    <t>47359_平成17年度</t>
  </si>
  <si>
    <t>47359_平成18年度</t>
  </si>
  <si>
    <t>47359_平成19年度</t>
  </si>
  <si>
    <t>47359_平成20年度</t>
  </si>
  <si>
    <t>47359_平成21年度</t>
  </si>
  <si>
    <t>47359_平成22年度</t>
  </si>
  <si>
    <t>47359_平成23年度</t>
  </si>
  <si>
    <t>47359_平成24年度</t>
  </si>
  <si>
    <t>47359_平成25年度</t>
  </si>
  <si>
    <t>47359_平成26年度</t>
  </si>
  <si>
    <t>47359_平成27年度</t>
  </si>
  <si>
    <t>47359_平成28年度</t>
  </si>
  <si>
    <t>47359_平成29年度</t>
  </si>
  <si>
    <t>47359_平成30年度</t>
  </si>
  <si>
    <t>47359_令和元年度</t>
  </si>
  <si>
    <t>47359_令和2年度</t>
  </si>
  <si>
    <t>47359_令和3年度</t>
  </si>
  <si>
    <t>47359_令和4年度</t>
  </si>
  <si>
    <t>47359_令和5年度</t>
  </si>
  <si>
    <t>47359_令和6年度</t>
  </si>
  <si>
    <t>07446_平成2年度</t>
  </si>
  <si>
    <t>07446</t>
  </si>
  <si>
    <t>07446_平成17年度</t>
  </si>
  <si>
    <t>07446_平成18年度</t>
  </si>
  <si>
    <t>07446_平成19年度</t>
  </si>
  <si>
    <t>07446_平成20年度</t>
  </si>
  <si>
    <t>07446_平成21年度</t>
  </si>
  <si>
    <t>07446_平成22年度</t>
  </si>
  <si>
    <t>07446_平成23年度</t>
  </si>
  <si>
    <t>07446_平成24年度</t>
  </si>
  <si>
    <t>07446_平成25年度</t>
  </si>
  <si>
    <t>07446_平成26年度</t>
  </si>
  <si>
    <t>07446_平成27年度</t>
  </si>
  <si>
    <t>07446_平成28年度</t>
  </si>
  <si>
    <t>07446_平成29年度</t>
  </si>
  <si>
    <t>07446_平成30年度</t>
  </si>
  <si>
    <t>07446_令和元年度</t>
  </si>
  <si>
    <t>07446_令和2年度</t>
  </si>
  <si>
    <t>07446_令和3年度</t>
  </si>
  <si>
    <t>07446_令和4年度</t>
  </si>
  <si>
    <t>07446_令和5年度</t>
  </si>
  <si>
    <t>07446_令和6年度</t>
  </si>
  <si>
    <t>26364_平成2年度</t>
  </si>
  <si>
    <t>26364</t>
  </si>
  <si>
    <t>笠置町</t>
  </si>
  <si>
    <t>26364_平成17年度</t>
  </si>
  <si>
    <t>26364_平成18年度</t>
  </si>
  <si>
    <t>26364_平成19年度</t>
  </si>
  <si>
    <t>26364_平成20年度</t>
  </si>
  <si>
    <t>26364_平成21年度</t>
  </si>
  <si>
    <t>26364_平成22年度</t>
  </si>
  <si>
    <t>26364_平成23年度</t>
  </si>
  <si>
    <t>26364_平成24年度</t>
  </si>
  <si>
    <t>26364_平成25年度</t>
  </si>
  <si>
    <t>26364_平成26年度</t>
  </si>
  <si>
    <t>26364_平成27年度</t>
  </si>
  <si>
    <t>26364_平成28年度</t>
  </si>
  <si>
    <t>26364_平成29年度</t>
  </si>
  <si>
    <t>26364_平成30年度</t>
  </si>
  <si>
    <t>26364_令和元年度</t>
  </si>
  <si>
    <t>26364_令和2年度</t>
  </si>
  <si>
    <t>26364_令和3年度</t>
  </si>
  <si>
    <t>26364_令和4年度</t>
  </si>
  <si>
    <t>26364_令和5年度</t>
  </si>
  <si>
    <t>26364_令和6年度</t>
  </si>
  <si>
    <t>20413_平成2年度</t>
  </si>
  <si>
    <t>20413</t>
  </si>
  <si>
    <t>天龍村</t>
  </si>
  <si>
    <t>20413_平成17年度</t>
  </si>
  <si>
    <t>20413_平成18年度</t>
  </si>
  <si>
    <t>20413_平成19年度</t>
  </si>
  <si>
    <t>20413_平成20年度</t>
  </si>
  <si>
    <t>20413_平成21年度</t>
  </si>
  <si>
    <t>20413_平成22年度</t>
  </si>
  <si>
    <t>20413_平成23年度</t>
  </si>
  <si>
    <t>20413_平成24年度</t>
  </si>
  <si>
    <t>20413_平成25年度</t>
  </si>
  <si>
    <t>20413_平成26年度</t>
  </si>
  <si>
    <t>20413_平成27年度</t>
  </si>
  <si>
    <t>20413_平成28年度</t>
  </si>
  <si>
    <t>20413_平成29年度</t>
  </si>
  <si>
    <t>20413_平成30年度</t>
  </si>
  <si>
    <t>20413_令和元年度</t>
  </si>
  <si>
    <t>20413_令和2年度</t>
  </si>
  <si>
    <t>20413_令和3年度</t>
  </si>
  <si>
    <t>20413_令和4年度</t>
  </si>
  <si>
    <t>20413_令和5年度</t>
  </si>
  <si>
    <t>20413_令和6年度</t>
  </si>
  <si>
    <t>47375_平成2年度</t>
  </si>
  <si>
    <t>47375</t>
  </si>
  <si>
    <t>多良間村</t>
  </si>
  <si>
    <t>47375_平成17年度</t>
  </si>
  <si>
    <t>47375_平成18年度</t>
  </si>
  <si>
    <t>47375_平成19年度</t>
  </si>
  <si>
    <t>47375_平成20年度</t>
  </si>
  <si>
    <t>47375_平成21年度</t>
  </si>
  <si>
    <t>47375_平成22年度</t>
  </si>
  <si>
    <t>47375_平成23年度</t>
  </si>
  <si>
    <t>47375_平成24年度</t>
  </si>
  <si>
    <t>47375_平成25年度</t>
  </si>
  <si>
    <t>47375_平成26年度</t>
  </si>
  <si>
    <t>47375_平成27年度</t>
  </si>
  <si>
    <t>47375_平成28年度</t>
  </si>
  <si>
    <t>47375_平成29年度</t>
  </si>
  <si>
    <t>47375_平成30年度</t>
  </si>
  <si>
    <t>47375_令和元年度</t>
  </si>
  <si>
    <t>47375_令和2年度</t>
  </si>
  <si>
    <t>47375_令和3年度</t>
  </si>
  <si>
    <t>47375_令和4年度</t>
  </si>
  <si>
    <t>47375_令和5年度</t>
  </si>
  <si>
    <t>47375_令和6年度</t>
  </si>
  <si>
    <t>01485_平成2年度</t>
  </si>
  <si>
    <t>01485_平成17年度</t>
  </si>
  <si>
    <t>01485_平成18年度</t>
  </si>
  <si>
    <t>01485_平成19年度</t>
  </si>
  <si>
    <t>01485_平成20年度</t>
  </si>
  <si>
    <t>01485_平成21年度</t>
  </si>
  <si>
    <t>01485_平成22年度</t>
  </si>
  <si>
    <t>01485_平成23年度</t>
  </si>
  <si>
    <t>01485_平成24年度</t>
  </si>
  <si>
    <t>01485_平成25年度</t>
  </si>
  <si>
    <t>01485_平成26年度</t>
  </si>
  <si>
    <t>01485_平成27年度</t>
  </si>
  <si>
    <t>01485_平成28年度</t>
  </si>
  <si>
    <t>01485_平成29年度</t>
  </si>
  <si>
    <t>01485_平成30年度</t>
  </si>
  <si>
    <t>01485_令和元年度</t>
  </si>
  <si>
    <t>01485_令和2年度</t>
  </si>
  <si>
    <t>01485_令和3年度</t>
  </si>
  <si>
    <t>01485_令和5年度</t>
  </si>
  <si>
    <t>10366_平成2年度</t>
  </si>
  <si>
    <t>10366</t>
  </si>
  <si>
    <t>上野村</t>
  </si>
  <si>
    <t>10366_平成17年度</t>
  </si>
  <si>
    <t>10366_平成18年度</t>
  </si>
  <si>
    <t>10366_平成19年度</t>
  </si>
  <si>
    <t>10366_平成20年度</t>
  </si>
  <si>
    <t>10366_平成21年度</t>
  </si>
  <si>
    <t>10366_平成22年度</t>
  </si>
  <si>
    <t>10366_平成23年度</t>
  </si>
  <si>
    <t>10366_平成24年度</t>
  </si>
  <si>
    <t>10366_平成25年度</t>
  </si>
  <si>
    <t>10366_平成26年度</t>
  </si>
  <si>
    <t>10366_平成27年度</t>
  </si>
  <si>
    <t>10366_平成28年度</t>
  </si>
  <si>
    <t>10366_平成29年度</t>
  </si>
  <si>
    <t>10366_平成30年度</t>
  </si>
  <si>
    <t>10366_令和元年度</t>
  </si>
  <si>
    <t>10366_令和2年度</t>
  </si>
  <si>
    <t>10366_令和3年度</t>
  </si>
  <si>
    <t>10366_令和4年度</t>
  </si>
  <si>
    <t>10366_令和5年度</t>
  </si>
  <si>
    <t>10366_令和6年度</t>
  </si>
  <si>
    <t>45403_平成2年度</t>
  </si>
  <si>
    <t>45403</t>
  </si>
  <si>
    <t>西米良村</t>
  </si>
  <si>
    <t>45403_平成17年度</t>
  </si>
  <si>
    <t>45403_平成18年度</t>
  </si>
  <si>
    <t>45403_平成19年度</t>
  </si>
  <si>
    <t>45403_平成20年度</t>
  </si>
  <si>
    <t>45403_平成21年度</t>
  </si>
  <si>
    <t>45403_平成22年度</t>
  </si>
  <si>
    <t>45403_平成23年度</t>
  </si>
  <si>
    <t>45403_平成24年度</t>
  </si>
  <si>
    <t>45403_平成25年度</t>
  </si>
  <si>
    <t>45403_平成26年度</t>
  </si>
  <si>
    <t>45403_平成27年度</t>
  </si>
  <si>
    <t>45403_平成28年度</t>
  </si>
  <si>
    <t>45403_平成29年度</t>
  </si>
  <si>
    <t>45403_平成30年度</t>
  </si>
  <si>
    <t>45403_令和元年度</t>
  </si>
  <si>
    <t>45403_令和2年度</t>
  </si>
  <si>
    <t>45403_令和3年度</t>
  </si>
  <si>
    <t>45403_令和4年度</t>
  </si>
  <si>
    <t>45403_令和5年度</t>
  </si>
  <si>
    <t>45403_令和6年度</t>
  </si>
  <si>
    <t>01562_平成2年度</t>
  </si>
  <si>
    <t>01562_平成17年度</t>
  </si>
  <si>
    <t>01562_平成18年度</t>
  </si>
  <si>
    <t>01562_平成19年度</t>
  </si>
  <si>
    <t>01562_平成20年度</t>
  </si>
  <si>
    <t>01562_平成21年度</t>
  </si>
  <si>
    <t>01562_平成22年度</t>
  </si>
  <si>
    <t>01562_平成23年度</t>
  </si>
  <si>
    <t>01562_平成24年度</t>
  </si>
  <si>
    <t>01562_平成25年度</t>
  </si>
  <si>
    <t>01562_平成26年度</t>
  </si>
  <si>
    <t>01562_平成27年度</t>
  </si>
  <si>
    <t>01562_平成28年度</t>
  </si>
  <si>
    <t>01562_平成29年度</t>
  </si>
  <si>
    <t>01562_平成30年度</t>
  </si>
  <si>
    <t>01562_令和元年度</t>
  </si>
  <si>
    <t>01562_令和2年度</t>
  </si>
  <si>
    <t>01562_令和3年度</t>
  </si>
  <si>
    <t>01562_令和5年度</t>
  </si>
  <si>
    <t>23563_平成2年度</t>
  </si>
  <si>
    <t>23563</t>
  </si>
  <si>
    <t>豊根村</t>
  </si>
  <si>
    <t>23563_平成17年度</t>
  </si>
  <si>
    <t>23563_平成18年度</t>
  </si>
  <si>
    <t>23563_平成19年度</t>
  </si>
  <si>
    <t>23563_平成20年度</t>
  </si>
  <si>
    <t>23563_平成21年度</t>
  </si>
  <si>
    <t>23563_平成22年度</t>
  </si>
  <si>
    <t>23563_平成23年度</t>
  </si>
  <si>
    <t>23563_平成24年度</t>
  </si>
  <si>
    <t>23563_平成25年度</t>
  </si>
  <si>
    <t>23563_平成26年度</t>
  </si>
  <si>
    <t>23563_平成27年度</t>
  </si>
  <si>
    <t>23563_平成28年度</t>
  </si>
  <si>
    <t>23563_平成29年度</t>
  </si>
  <si>
    <t>23563_平成30年度</t>
  </si>
  <si>
    <t>23563_令和元年度</t>
  </si>
  <si>
    <t>23563_令和2年度</t>
  </si>
  <si>
    <t>23563_令和3年度</t>
  </si>
  <si>
    <t>23563_令和4年度</t>
  </si>
  <si>
    <t>23563_令和5年度</t>
  </si>
  <si>
    <t>23563_令和6年度</t>
  </si>
  <si>
    <t>43511_平成2年度</t>
  </si>
  <si>
    <t>43511</t>
  </si>
  <si>
    <t>五木村</t>
  </si>
  <si>
    <t>43511_平成17年度</t>
  </si>
  <si>
    <t>43511_平成18年度</t>
  </si>
  <si>
    <t>43511_平成19年度</t>
  </si>
  <si>
    <t>43511_平成20年度</t>
  </si>
  <si>
    <t>43511_平成21年度</t>
  </si>
  <si>
    <t>43511_平成22年度</t>
  </si>
  <si>
    <t>43511_平成23年度</t>
  </si>
  <si>
    <t>43511_平成24年度</t>
  </si>
  <si>
    <t>43511_平成25年度</t>
  </si>
  <si>
    <t>43511_平成26年度</t>
  </si>
  <si>
    <t>43511_平成27年度</t>
  </si>
  <si>
    <t>43511_平成28年度</t>
  </si>
  <si>
    <t>43511_平成29年度</t>
  </si>
  <si>
    <t>43511_平成30年度</t>
  </si>
  <si>
    <t>43511_令和元年度</t>
  </si>
  <si>
    <t>43511_令和2年度</t>
  </si>
  <si>
    <t>43511_令和3年度</t>
  </si>
  <si>
    <t>43511_令和4年度</t>
  </si>
  <si>
    <t>43511_令和5年度</t>
  </si>
  <si>
    <t>43511_令和6年度</t>
  </si>
  <si>
    <t>20306_平成2年度</t>
  </si>
  <si>
    <t>20306</t>
  </si>
  <si>
    <t>南相木村</t>
  </si>
  <si>
    <t>20306_平成17年度</t>
  </si>
  <si>
    <t>20306_平成18年度</t>
  </si>
  <si>
    <t>20306_平成19年度</t>
  </si>
  <si>
    <t>20306_平成20年度</t>
  </si>
  <si>
    <t>20306_平成21年度</t>
  </si>
  <si>
    <t>20306_平成22年度</t>
  </si>
  <si>
    <t>20306_平成23年度</t>
  </si>
  <si>
    <t>20306_平成24年度</t>
  </si>
  <si>
    <t>20306_平成25年度</t>
  </si>
  <si>
    <t>20306_平成26年度</t>
  </si>
  <si>
    <t>20306_平成27年度</t>
  </si>
  <si>
    <t>20306_平成28年度</t>
  </si>
  <si>
    <t>20306_平成29年度</t>
  </si>
  <si>
    <t>20306_平成30年度</t>
  </si>
  <si>
    <t>20306_令和元年度</t>
  </si>
  <si>
    <t>20306_令和2年度</t>
  </si>
  <si>
    <t>20306_令和3年度</t>
  </si>
  <si>
    <t>20306_令和4年度</t>
  </si>
  <si>
    <t>20306_令和5年度</t>
  </si>
  <si>
    <t>20306_令和6年度</t>
  </si>
  <si>
    <t>20417_平成2年度</t>
  </si>
  <si>
    <t>20417</t>
  </si>
  <si>
    <t>大鹿村</t>
  </si>
  <si>
    <t>20417_平成17年度</t>
  </si>
  <si>
    <t>20417_平成18年度</t>
  </si>
  <si>
    <t>20417_平成19年度</t>
  </si>
  <si>
    <t>20417_平成20年度</t>
  </si>
  <si>
    <t>20417_平成21年度</t>
  </si>
  <si>
    <t>20417_平成22年度</t>
  </si>
  <si>
    <t>20417_平成23年度</t>
  </si>
  <si>
    <t>20417_平成24年度</t>
  </si>
  <si>
    <t>20417_平成25年度</t>
  </si>
  <si>
    <t>20417_平成26年度</t>
  </si>
  <si>
    <t>20417_平成27年度</t>
  </si>
  <si>
    <t>20417_平成28年度</t>
  </si>
  <si>
    <t>20417_平成29年度</t>
  </si>
  <si>
    <t>20417_平成30年度</t>
  </si>
  <si>
    <t>20417_令和元年度</t>
  </si>
  <si>
    <t>20417_令和2年度</t>
  </si>
  <si>
    <t>20417_令和3年度</t>
  </si>
  <si>
    <t>20417_令和4年度</t>
  </si>
  <si>
    <t>20417_令和5年度</t>
  </si>
  <si>
    <t>20417_令和6年度</t>
  </si>
  <si>
    <t>19364_平成2年度</t>
  </si>
  <si>
    <t>19364</t>
  </si>
  <si>
    <t>早川町</t>
  </si>
  <si>
    <t>19364_平成17年度</t>
  </si>
  <si>
    <t>19364_平成18年度</t>
  </si>
  <si>
    <t>19364_平成19年度</t>
  </si>
  <si>
    <t>19364_平成20年度</t>
  </si>
  <si>
    <t>19364_平成21年度</t>
  </si>
  <si>
    <t>19364_平成22年度</t>
  </si>
  <si>
    <t>19364_平成23年度</t>
  </si>
  <si>
    <t>19364_平成24年度</t>
  </si>
  <si>
    <t>19364_平成25年度</t>
  </si>
  <si>
    <t>19364_平成26年度</t>
  </si>
  <si>
    <t>19364_平成27年度</t>
  </si>
  <si>
    <t>19364_平成28年度</t>
  </si>
  <si>
    <t>19364_平成29年度</t>
  </si>
  <si>
    <t>19364_平成30年度</t>
  </si>
  <si>
    <t>19364_令和元年度</t>
  </si>
  <si>
    <t>19364_令和2年度</t>
  </si>
  <si>
    <t>19364_令和3年度</t>
  </si>
  <si>
    <t>19364_令和4年度</t>
  </si>
  <si>
    <t>19364_令和5年度</t>
  </si>
  <si>
    <t>19364_令和6年度</t>
  </si>
  <si>
    <t>04581</t>
  </si>
  <si>
    <t>女川町</t>
  </si>
  <si>
    <t>04581_令和4年度</t>
  </si>
  <si>
    <t>04581_令和6年度</t>
  </si>
  <si>
    <t>04424</t>
  </si>
  <si>
    <t>大衡村</t>
  </si>
  <si>
    <t>04424_令和4年度</t>
  </si>
  <si>
    <t>04424_令和6年度</t>
  </si>
  <si>
    <t>04322</t>
  </si>
  <si>
    <t>村田町</t>
  </si>
  <si>
    <t>04322_令和4年度</t>
  </si>
  <si>
    <t>04322_令和6年度</t>
  </si>
  <si>
    <t>04445</t>
  </si>
  <si>
    <t>加美町</t>
  </si>
  <si>
    <t>04445_令和4年度</t>
  </si>
  <si>
    <t>04445_令和6年度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</si>
  <si>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</si>
  <si>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</si>
  <si>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</si>
  <si>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</si>
  <si>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</si>
  <si>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</si>
  <si>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</si>
  <si>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</si>
  <si>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</si>
  <si>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</si>
  <si>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</si>
  <si>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</si>
  <si>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</si>
  <si>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</si>
  <si>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</si>
  <si>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</si>
  <si>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</si>
  <si>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</si>
  <si>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</si>
  <si>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</si>
  <si>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</si>
  <si>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</si>
  <si>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</si>
  <si>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</si>
  <si>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</si>
  <si>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</si>
  <si>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</si>
  <si>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</si>
  <si>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</si>
  <si>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</si>
  <si>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</si>
  <si>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</si>
  <si>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</si>
  <si>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</si>
  <si>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</si>
  <si>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</si>
  <si>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</si>
  <si>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</si>
  <si>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</si>
  <si>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</si>
  <si>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</si>
  <si>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</si>
  <si>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</si>
  <si>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04302_令和7年度</t>
  </si>
  <si>
    <t>04302_令和8年度</t>
  </si>
  <si>
    <t>04302_令和9年度</t>
  </si>
  <si>
    <t>04302_令和10年度</t>
  </si>
  <si>
    <t>04302_令和11年度</t>
  </si>
  <si>
    <t>04302_令和12年度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</si>
</sst>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0.36682463875061178</c:v>
                </c:pt>
                <c:pt idx="1">
                  <c:v>0.36091609524721002</c:v>
                </c:pt>
                <c:pt idx="2">
                  <c:v>0.35358612814210177</c:v>
                </c:pt>
                <c:pt idx="3">
                  <c:v>0.38007933042539821</c:v>
                </c:pt>
                <c:pt idx="4">
                  <c:v>0.46628258296015618</c:v>
                </c:pt>
                <c:pt idx="5">
                  <c:v>0.53753888447012488</c:v>
                </c:pt>
                <c:pt idx="6">
                  <c:v>0.62131409304882113</c:v>
                </c:pt>
                <c:pt idx="7">
                  <c:v>0.5642230407992348</c:v>
                </c:pt>
                <c:pt idx="8">
                  <c:v>0.52185414528513763</c:v>
                </c:pt>
                <c:pt idx="9">
                  <c:v>0.37715355970227421</c:v>
                </c:pt>
                <c:pt idx="10">
                  <c:v>0.40006081627940748</c:v>
                </c:pt>
                <c:pt idx="11">
                  <c:v>0.58337298511036006</c:v>
                </c:pt>
                <c:pt idx="12">
                  <c:v>0.41951583209436871</c:v>
                </c:pt>
                <c:pt idx="13">
                  <c:v>0.49820543116685362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3.8918352587814131</c:v>
                </c:pt>
                <c:pt idx="1">
                  <c:v>3.8867229057725519</c:v>
                </c:pt>
                <c:pt idx="2">
                  <c:v>3.7123369216507571</c:v>
                </c:pt>
                <c:pt idx="3">
                  <c:v>3.6833846627766791</c:v>
                </c:pt>
                <c:pt idx="4">
                  <c:v>3.5403591251658351</c:v>
                </c:pt>
                <c:pt idx="5">
                  <c:v>3.4666811136926401</c:v>
                </c:pt>
                <c:pt idx="6">
                  <c:v>3.3344411156610057</c:v>
                </c:pt>
                <c:pt idx="7">
                  <c:v>3.441874829503369</c:v>
                </c:pt>
                <c:pt idx="8">
                  <c:v>3.3221281261654569</c:v>
                </c:pt>
                <c:pt idx="9">
                  <c:v>3.2680685333659576</c:v>
                </c:pt>
                <c:pt idx="10">
                  <c:v>3.1752644135546113</c:v>
                </c:pt>
                <c:pt idx="11">
                  <c:v>2.8822195810070128</c:v>
                </c:pt>
                <c:pt idx="12">
                  <c:v>2.8607531356624936</c:v>
                </c:pt>
                <c:pt idx="13">
                  <c:v>2.8904363246682072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2.741494580996918</c:v>
                </c:pt>
                <c:pt idx="1">
                  <c:v>2.5412252620122739</c:v>
                </c:pt>
                <c:pt idx="2">
                  <c:v>2.9688012305835869</c:v>
                </c:pt>
                <c:pt idx="3">
                  <c:v>3.1634043625977029</c:v>
                </c:pt>
                <c:pt idx="4">
                  <c:v>3.02219313529256</c:v>
                </c:pt>
                <c:pt idx="5">
                  <c:v>2.5723049849075461</c:v>
                </c:pt>
                <c:pt idx="6">
                  <c:v>2.2044510921101779</c:v>
                </c:pt>
                <c:pt idx="7">
                  <c:v>2.1632341235615575</c:v>
                </c:pt>
                <c:pt idx="8">
                  <c:v>2.3074940154676389</c:v>
                </c:pt>
                <c:pt idx="9">
                  <c:v>2.1533892641534775</c:v>
                </c:pt>
                <c:pt idx="10">
                  <c:v>1.8948172025136676</c:v>
                </c:pt>
                <c:pt idx="11">
                  <c:v>1.9106652015847927</c:v>
                </c:pt>
                <c:pt idx="12">
                  <c:v>1.7964827118749398</c:v>
                </c:pt>
                <c:pt idx="13">
                  <c:v>1.8405570186075351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2.1202228061391022</c:v>
                </c:pt>
                <c:pt idx="1">
                  <c:v>2.062458899298012</c:v>
                </c:pt>
                <c:pt idx="2">
                  <c:v>2.1760995993165171</c:v>
                </c:pt>
                <c:pt idx="3">
                  <c:v>2.4395820418871241</c:v>
                </c:pt>
                <c:pt idx="4">
                  <c:v>2.3922289335702271</c:v>
                </c:pt>
                <c:pt idx="5">
                  <c:v>2.253305818043982</c:v>
                </c:pt>
                <c:pt idx="6">
                  <c:v>2.1568885807133329</c:v>
                </c:pt>
                <c:pt idx="7">
                  <c:v>1.7756410252534671</c:v>
                </c:pt>
                <c:pt idx="8">
                  <c:v>1.7242160020632409</c:v>
                </c:pt>
                <c:pt idx="9">
                  <c:v>1.8385309829926739</c:v>
                </c:pt>
                <c:pt idx="10">
                  <c:v>1.7579028538698118</c:v>
                </c:pt>
                <c:pt idx="11">
                  <c:v>1.6135234671389498</c:v>
                </c:pt>
                <c:pt idx="12">
                  <c:v>1.828277451976926</c:v>
                </c:pt>
                <c:pt idx="13">
                  <c:v>1.6884342277708806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8.111369416857741</c:v>
                </c:pt>
                <c:pt idx="1">
                  <c:v>5.0766995287455368</c:v>
                </c:pt>
                <c:pt idx="2">
                  <c:v>4.3252058189574738</c:v>
                </c:pt>
                <c:pt idx="3">
                  <c:v>4.3080954689588493</c:v>
                </c:pt>
                <c:pt idx="4">
                  <c:v>3.0638626477041262</c:v>
                </c:pt>
                <c:pt idx="5">
                  <c:v>2.7875481035811629</c:v>
                </c:pt>
                <c:pt idx="6">
                  <c:v>5.4726291130910658</c:v>
                </c:pt>
                <c:pt idx="7">
                  <c:v>5.4896390389720775</c:v>
                </c:pt>
                <c:pt idx="8">
                  <c:v>5.4842154693399614</c:v>
                </c:pt>
                <c:pt idx="9">
                  <c:v>5.2904381429642946</c:v>
                </c:pt>
                <c:pt idx="10">
                  <c:v>5.347652955359484</c:v>
                </c:pt>
                <c:pt idx="11">
                  <c:v>1.9197372883618751</c:v>
                </c:pt>
                <c:pt idx="12">
                  <c:v>3.3613920871633294</c:v>
                </c:pt>
                <c:pt idx="13">
                  <c:v>3.0059460677853584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836</c:v>
                </c:pt>
                <c:pt idx="1">
                  <c:v>829</c:v>
                </c:pt>
                <c:pt idx="2">
                  <c:v>821</c:v>
                </c:pt>
                <c:pt idx="3">
                  <c:v>835</c:v>
                </c:pt>
                <c:pt idx="4">
                  <c:v>840</c:v>
                </c:pt>
                <c:pt idx="5">
                  <c:v>836</c:v>
                </c:pt>
                <c:pt idx="6">
                  <c:v>819</c:v>
                </c:pt>
                <c:pt idx="7">
                  <c:v>816</c:v>
                </c:pt>
                <c:pt idx="8">
                  <c:v>808</c:v>
                </c:pt>
                <c:pt idx="9">
                  <c:v>793</c:v>
                </c:pt>
                <c:pt idx="10">
                  <c:v>783</c:v>
                </c:pt>
                <c:pt idx="11">
                  <c:v>793</c:v>
                </c:pt>
                <c:pt idx="12">
                  <c:v>771</c:v>
                </c:pt>
                <c:pt idx="13">
                  <c:v>785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430</c:v>
                </c:pt>
                <c:pt idx="1">
                  <c:v>422</c:v>
                </c:pt>
                <c:pt idx="2">
                  <c:v>407</c:v>
                </c:pt>
                <c:pt idx="3">
                  <c:v>394</c:v>
                </c:pt>
                <c:pt idx="4">
                  <c:v>376</c:v>
                </c:pt>
                <c:pt idx="5">
                  <c:v>378</c:v>
                </c:pt>
                <c:pt idx="6">
                  <c:v>361</c:v>
                </c:pt>
                <c:pt idx="7">
                  <c:v>401</c:v>
                </c:pt>
                <c:pt idx="8">
                  <c:v>388</c:v>
                </c:pt>
                <c:pt idx="9">
                  <c:v>393</c:v>
                </c:pt>
                <c:pt idx="10">
                  <c:v>382</c:v>
                </c:pt>
                <c:pt idx="11">
                  <c:v>374</c:v>
                </c:pt>
                <c:pt idx="12">
                  <c:v>374</c:v>
                </c:pt>
                <c:pt idx="13">
                  <c:v>370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702</c:v>
                </c:pt>
                <c:pt idx="1">
                  <c:v>701</c:v>
                </c:pt>
                <c:pt idx="2">
                  <c:v>682</c:v>
                </c:pt>
                <c:pt idx="3">
                  <c:v>692</c:v>
                </c:pt>
                <c:pt idx="4">
                  <c:v>673</c:v>
                </c:pt>
                <c:pt idx="5">
                  <c:v>663</c:v>
                </c:pt>
                <c:pt idx="6">
                  <c:v>661</c:v>
                </c:pt>
                <c:pt idx="7">
                  <c:v>652</c:v>
                </c:pt>
                <c:pt idx="8">
                  <c:v>643</c:v>
                </c:pt>
                <c:pt idx="9">
                  <c:v>643</c:v>
                </c:pt>
                <c:pt idx="10">
                  <c:v>648</c:v>
                </c:pt>
                <c:pt idx="11">
                  <c:v>635</c:v>
                </c:pt>
                <c:pt idx="12">
                  <c:v>622</c:v>
                </c:pt>
                <c:pt idx="13">
                  <c:v>619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75</c:v>
                </c:pt>
                <c:pt idx="1">
                  <c:v>75</c:v>
                </c:pt>
                <c:pt idx="2">
                  <c:v>75</c:v>
                </c:pt>
                <c:pt idx="3">
                  <c:v>75</c:v>
                </c:pt>
                <c:pt idx="4">
                  <c:v>75</c:v>
                </c:pt>
                <c:pt idx="5">
                  <c:v>55</c:v>
                </c:pt>
                <c:pt idx="6">
                  <c:v>55</c:v>
                </c:pt>
                <c:pt idx="7">
                  <c:v>55</c:v>
                </c:pt>
                <c:pt idx="8">
                  <c:v>55</c:v>
                </c:pt>
                <c:pt idx="9">
                  <c:v>55</c:v>
                </c:pt>
                <c:pt idx="10">
                  <c:v>55</c:v>
                </c:pt>
                <c:pt idx="11">
                  <c:v>44</c:v>
                </c:pt>
                <c:pt idx="12">
                  <c:v>44</c:v>
                </c:pt>
                <c:pt idx="13">
                  <c:v>44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36</c:v>
                </c:pt>
                <c:pt idx="1">
                  <c:v>36</c:v>
                </c:pt>
                <c:pt idx="2">
                  <c:v>36</c:v>
                </c:pt>
                <c:pt idx="3">
                  <c:v>36</c:v>
                </c:pt>
                <c:pt idx="4">
                  <c:v>36</c:v>
                </c:pt>
                <c:pt idx="5">
                  <c:v>26</c:v>
                </c:pt>
                <c:pt idx="6">
                  <c:v>26</c:v>
                </c:pt>
                <c:pt idx="7">
                  <c:v>26</c:v>
                </c:pt>
                <c:pt idx="8">
                  <c:v>26</c:v>
                </c:pt>
                <c:pt idx="9">
                  <c:v>26</c:v>
                </c:pt>
                <c:pt idx="10">
                  <c:v>26</c:v>
                </c:pt>
                <c:pt idx="11">
                  <c:v>59</c:v>
                </c:pt>
                <c:pt idx="12">
                  <c:v>59</c:v>
                </c:pt>
                <c:pt idx="13">
                  <c:v>59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11.8048</c:v>
                </c:pt>
                <c:pt idx="1">
                  <c:v>0</c:v>
                </c:pt>
                <c:pt idx="2">
                  <c:v>0</c:v>
                </c:pt>
                <c:pt idx="3">
                  <c:v>0</c:v>
                </c:pt>
                <c:pt idx="4">
                  <c:v>0</c:v>
                </c:pt>
                <c:pt idx="5">
                  <c:v>0</c:v>
                </c:pt>
                <c:pt idx="6">
                  <c:v>14.4795</c:v>
                </c:pt>
                <c:pt idx="7">
                  <c:v>17.835899999999999</c:v>
                </c:pt>
                <c:pt idx="8">
                  <c:v>17.7042</c:v>
                </c:pt>
                <c:pt idx="9">
                  <c:v>19.3079</c:v>
                </c:pt>
                <c:pt idx="10">
                  <c:v>20.1187</c:v>
                </c:pt>
                <c:pt idx="11">
                  <c:v>0</c:v>
                </c:pt>
                <c:pt idx="12">
                  <c:v>14.7812</c:v>
                </c:pt>
                <c:pt idx="13">
                  <c:v>12.373799999999999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2.1760995993165171</c:v>
                </c:pt>
                <c:pt idx="1">
                  <c:v>2.4395820418871241</c:v>
                </c:pt>
                <c:pt idx="2">
                  <c:v>2.3922289335702271</c:v>
                </c:pt>
                <c:pt idx="3">
                  <c:v>2.253305818043982</c:v>
                </c:pt>
                <c:pt idx="4">
                  <c:v>2.1568885807133329</c:v>
                </c:pt>
                <c:pt idx="5">
                  <c:v>1.7756410252534671</c:v>
                </c:pt>
                <c:pt idx="6">
                  <c:v>1.7242160020632409</c:v>
                </c:pt>
                <c:pt idx="7">
                  <c:v>1.8385309829926739</c:v>
                </c:pt>
                <c:pt idx="8">
                  <c:v>1.7579028538698118</c:v>
                </c:pt>
                <c:pt idx="9">
                  <c:v>1.6135234671389498</c:v>
                </c:pt>
                <c:pt idx="10">
                  <c:v>1.828277451976926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4.3252058189574738</c:v>
                </c:pt>
                <c:pt idx="1">
                  <c:v>4.3080954689588493</c:v>
                </c:pt>
                <c:pt idx="2">
                  <c:v>3.0638626477041262</c:v>
                </c:pt>
                <c:pt idx="3">
                  <c:v>2.7875481035811629</c:v>
                </c:pt>
                <c:pt idx="4">
                  <c:v>5.4726291130910658</c:v>
                </c:pt>
                <c:pt idx="5">
                  <c:v>5.4896390389720775</c:v>
                </c:pt>
                <c:pt idx="6">
                  <c:v>5.4842154693399614</c:v>
                </c:pt>
                <c:pt idx="7">
                  <c:v>5.2904381429642946</c:v>
                </c:pt>
                <c:pt idx="8">
                  <c:v>5.347652955359484</c:v>
                </c:pt>
                <c:pt idx="9">
                  <c:v>1.9197372883618751</c:v>
                </c:pt>
                <c:pt idx="10">
                  <c:v>3.3613920871633294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3.0262176319778051</c:v>
                </c:pt>
                <c:pt idx="2">
                  <c:v>0.12493045898155369</c:v>
                </c:pt>
                <c:pt idx="3">
                  <c:v>4.6291163497554386</c:v>
                </c:pt>
                <c:pt idx="4">
                  <c:v>1.633563481346306</c:v>
                </c:pt>
                <c:pt idx="5">
                  <c:v>2.8545335845316999</c:v>
                </c:pt>
                <c:pt idx="7">
                  <c:v>4.2393818093039028</c:v>
                </c:pt>
                <c:pt idx="8">
                  <c:v>0.112644173990191</c:v>
                </c:pt>
                <c:pt idx="9">
                  <c:v>0</c:v>
                </c:pt>
                <c:pt idx="10">
                  <c:v>0.45314605284624798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7.7802644407147969</c:v>
                </c:pt>
                <c:pt idx="4" formatCode="#,##0">
                  <c:v>1.633563481346306</c:v>
                </c:pt>
                <c:pt idx="5" formatCode="#,##0">
                  <c:v>2.8545335845316999</c:v>
                </c:pt>
                <c:pt idx="6" formatCode="#,##0">
                  <c:v>4.3520259832940935</c:v>
                </c:pt>
                <c:pt idx="10" formatCode="#,##0">
                  <c:v>0.45314605284624798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七ヶ宿町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七ヶ宿町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七ヶ宿町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七ヶ宿町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23,722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69.5</c:v>
                </c:pt>
                <c:pt idx="1">
                  <c:v>21652</c:v>
                </c:pt>
                <c:pt idx="2">
                  <c:v>0</c:v>
                </c:pt>
                <c:pt idx="3">
                  <c:v>2000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39,236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83.408339999999995</c:v>
                </c:pt>
                <c:pt idx="1">
                  <c:v>28640.399520000003</c:v>
                </c:pt>
                <c:pt idx="2">
                  <c:v>0</c:v>
                </c:pt>
                <c:pt idx="3">
                  <c:v>10512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七ヶ宿町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4.9796450280000011</c:v>
                </c:pt>
                <c:pt idx="1">
                  <c:v>54.530497908000001</c:v>
                </c:pt>
                <c:pt idx="2">
                  <c:v>1.7050036680000005</c:v>
                </c:pt>
                <c:pt idx="3">
                  <c:v>5.4304920000000003E-3</c:v>
                </c:pt>
                <c:pt idx="4">
                  <c:v>5.7731209999999998E-2</c:v>
                </c:pt>
                <c:pt idx="5">
                  <c:v>0.86704983000000002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655,785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七ヶ宿町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113170</c:v>
                </c:pt>
                <c:pt idx="1">
                  <c:v>534600</c:v>
                </c:pt>
                <c:pt idx="2">
                  <c:v>7990</c:v>
                </c:pt>
                <c:pt idx="3">
                  <c:v>25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2000</c:v>
                </c:pt>
                <c:pt idx="7">
                  <c:v>2000</c:v>
                </c:pt>
                <c:pt idx="8">
                  <c:v>2000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55</c:v>
                </c:pt>
                <c:pt idx="1">
                  <c:v>66</c:v>
                </c:pt>
                <c:pt idx="2">
                  <c:v>66</c:v>
                </c:pt>
                <c:pt idx="3">
                  <c:v>11066</c:v>
                </c:pt>
                <c:pt idx="4">
                  <c:v>11066</c:v>
                </c:pt>
                <c:pt idx="5">
                  <c:v>20095.5</c:v>
                </c:pt>
                <c:pt idx="6">
                  <c:v>20117.5</c:v>
                </c:pt>
                <c:pt idx="7">
                  <c:v>21602.5</c:v>
                </c:pt>
                <c:pt idx="8">
                  <c:v>21652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16.399999999999999</c:v>
                </c:pt>
                <c:pt idx="1">
                  <c:v>30.4</c:v>
                </c:pt>
                <c:pt idx="2">
                  <c:v>45.3</c:v>
                </c:pt>
                <c:pt idx="3">
                  <c:v>54.5</c:v>
                </c:pt>
                <c:pt idx="4">
                  <c:v>58</c:v>
                </c:pt>
                <c:pt idx="5">
                  <c:v>65.3</c:v>
                </c:pt>
                <c:pt idx="6">
                  <c:v>65.3</c:v>
                </c:pt>
                <c:pt idx="7">
                  <c:v>69.5</c:v>
                </c:pt>
                <c:pt idx="8">
                  <c:v>69.5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1.2599196333253071E-2</c:v>
                </c:pt>
                <c:pt idx="1">
                  <c:v>1.7732963354136329E-2</c:v>
                </c:pt>
                <c:pt idx="2">
                  <c:v>1.8971170273038875E-2</c:v>
                </c:pt>
                <c:pt idx="3">
                  <c:v>2.0477159404710457</c:v>
                </c:pt>
                <c:pt idx="4">
                  <c:v>2.0988689693370692</c:v>
                </c:pt>
                <c:pt idx="5">
                  <c:v>4.7937306142508502</c:v>
                </c:pt>
                <c:pt idx="6">
                  <c:v>5.6647919932093052</c:v>
                </c:pt>
                <c:pt idx="7">
                  <c:v>5.9246553734788412</c:v>
                </c:pt>
                <c:pt idx="8">
                  <c:v>5.934558950912062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7.7447324036269041E-2</c:v>
                </c:pt>
                <c:pt idx="3">
                  <c:v>2.986415323667857</c:v>
                </c:pt>
                <c:pt idx="4">
                  <c:v>2.3922289335702271</c:v>
                </c:pt>
                <c:pt idx="5">
                  <c:v>3.02219313529256</c:v>
                </c:pt>
                <c:pt idx="7">
                  <c:v>3.415663036363457</c:v>
                </c:pt>
                <c:pt idx="8">
                  <c:v>0.12469608880237799</c:v>
                </c:pt>
                <c:pt idx="9">
                  <c:v>0</c:v>
                </c:pt>
                <c:pt idx="10">
                  <c:v>0.46628258296015618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3.0638626477041262</c:v>
                </c:pt>
                <c:pt idx="4" formatCode="#,##0">
                  <c:v>2.3922289335702271</c:v>
                </c:pt>
                <c:pt idx="5" formatCode="#,##0">
                  <c:v>3.02219313529256</c:v>
                </c:pt>
                <c:pt idx="6" formatCode="#,##0">
                  <c:v>3.5403591251658351</c:v>
                </c:pt>
                <c:pt idx="10" formatCode="#,##0">
                  <c:v>0.46628258296015618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c:v>
                </c:pt>
                <c:pt idx="1">
                  <c:v>5</c:v>
                </c:pt>
                <c:pt idx="2">
                  <c:v>7</c:v>
                </c:pt>
                <c:pt idx="3">
                  <c:v>9</c:v>
                </c:pt>
                <c:pt idx="4">
                  <c:v>10</c:v>
                </c:pt>
                <c:pt idx="5">
                  <c:v>11</c:v>
                </c:pt>
                <c:pt idx="6">
                  <c:v>11</c:v>
                </c:pt>
                <c:pt idx="7">
                  <c:v>12</c:v>
                </c:pt>
                <c:pt idx="8">
                  <c:v>12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6611.410921104758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39235.807860000001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1700571.5860000001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138323.47300000003</c:v>
                </c:pt>
                <c:pt idx="1">
                  <c:v>1514736.0530000001</c:v>
                </c:pt>
                <c:pt idx="2">
                  <c:v>47361.213000000011</c:v>
                </c:pt>
                <c:pt idx="3">
                  <c:v>150.84700000000001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28723.807860000004</c:v>
                </c:pt>
                <c:pt idx="1">
                  <c:v>0</c:v>
                </c:pt>
                <c:pt idx="2">
                  <c:v>10512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排出量比較シート!$DQ$21:$DQ$50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排出量比較シート!$DI$21:$DI$50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排出量比較シート!$DL$21:$DL$50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排出量比較シート!$DA$21:$DA$50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排出量比較シート!$DD$21:$DD$50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排出量比較シート!$CU$21:$CU$50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排出量比較シート!$BV$21:$BV$50</c:f>
              <c:numCache>
                <c:formatCode>0%</c:formatCode>
                <c:ptCount val="30"/>
                <c:pt idx="0">
                  <c:v>0.12987341405664526</c:v>
                </c:pt>
                <c:pt idx="1">
                  <c:v>0.20394236685047587</c:v>
                </c:pt>
                <c:pt idx="2">
                  <c:v>8.6707551552620027E-2</c:v>
                </c:pt>
                <c:pt idx="3">
                  <c:v>0.2945218798393176</c:v>
                </c:pt>
                <c:pt idx="4">
                  <c:v>0.16305070949894829</c:v>
                </c:pt>
                <c:pt idx="5">
                  <c:v>8.9344043219116598E-2</c:v>
                </c:pt>
                <c:pt idx="6">
                  <c:v>0.20345985597850941</c:v>
                </c:pt>
                <c:pt idx="7">
                  <c:v>0.13803431982141651</c:v>
                </c:pt>
                <c:pt idx="8">
                  <c:v>0.36033214830255061</c:v>
                </c:pt>
                <c:pt idx="9">
                  <c:v>0.38977463629860692</c:v>
                </c:pt>
                <c:pt idx="10">
                  <c:v>0.21188125779011152</c:v>
                </c:pt>
                <c:pt idx="11">
                  <c:v>0.14939592141775393</c:v>
                </c:pt>
                <c:pt idx="12">
                  <c:v>0.32741614780202616</c:v>
                </c:pt>
                <c:pt idx="13">
                  <c:v>0.37185290397009246</c:v>
                </c:pt>
                <c:pt idx="14">
                  <c:v>0.31512862804384761</c:v>
                </c:pt>
                <c:pt idx="15">
                  <c:v>4.1144534222743577E-2</c:v>
                </c:pt>
                <c:pt idx="16">
                  <c:v>0.14420007495209183</c:v>
                </c:pt>
                <c:pt idx="17">
                  <c:v>0.10193924608360901</c:v>
                </c:pt>
                <c:pt idx="18">
                  <c:v>0.13678858376569114</c:v>
                </c:pt>
                <c:pt idx="19">
                  <c:v>0.20635406379062801</c:v>
                </c:pt>
                <c:pt idx="20">
                  <c:v>0.39755540515559884</c:v>
                </c:pt>
                <c:pt idx="21">
                  <c:v>0.26769269860782113</c:v>
                </c:pt>
                <c:pt idx="22">
                  <c:v>0.14530379268928753</c:v>
                </c:pt>
                <c:pt idx="23">
                  <c:v>0.4181849745115615</c:v>
                </c:pt>
                <c:pt idx="24">
                  <c:v>0.32202088742133528</c:v>
                </c:pt>
                <c:pt idx="25">
                  <c:v>0.27044900976682157</c:v>
                </c:pt>
                <c:pt idx="26">
                  <c:v>4.9902724452909157E-2</c:v>
                </c:pt>
                <c:pt idx="27">
                  <c:v>9.3918733814630354E-2</c:v>
                </c:pt>
                <c:pt idx="28">
                  <c:v>0.1346885094179503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排出量比較シート!$BZ$21:$BZ$50</c:f>
              <c:numCache>
                <c:formatCode>0%</c:formatCode>
                <c:ptCount val="30"/>
                <c:pt idx="0">
                  <c:v>0.21222385830946081</c:v>
                </c:pt>
                <c:pt idx="1">
                  <c:v>0.22484984020331644</c:v>
                </c:pt>
                <c:pt idx="2">
                  <c:v>0.18317984471637225</c:v>
                </c:pt>
                <c:pt idx="3">
                  <c:v>0.1836870654953191</c:v>
                </c:pt>
                <c:pt idx="4">
                  <c:v>0.13929133332300753</c:v>
                </c:pt>
                <c:pt idx="5">
                  <c:v>0.20888726877975317</c:v>
                </c:pt>
                <c:pt idx="6">
                  <c:v>0.13467733925488792</c:v>
                </c:pt>
                <c:pt idx="7">
                  <c:v>0.12975956340608422</c:v>
                </c:pt>
                <c:pt idx="8">
                  <c:v>0.15086520865050854</c:v>
                </c:pt>
                <c:pt idx="9">
                  <c:v>0.11792693974847654</c:v>
                </c:pt>
                <c:pt idx="10">
                  <c:v>0.13803250453260729</c:v>
                </c:pt>
                <c:pt idx="11">
                  <c:v>0.23644945009932747</c:v>
                </c:pt>
                <c:pt idx="12">
                  <c:v>0.17808323007767668</c:v>
                </c:pt>
                <c:pt idx="13">
                  <c:v>0.11479742363513526</c:v>
                </c:pt>
                <c:pt idx="14">
                  <c:v>0.11469340054143981</c:v>
                </c:pt>
                <c:pt idx="15">
                  <c:v>0.19367788097144931</c:v>
                </c:pt>
                <c:pt idx="16">
                  <c:v>0.13663587227982943</c:v>
                </c:pt>
                <c:pt idx="17">
                  <c:v>0.18391835963540853</c:v>
                </c:pt>
                <c:pt idx="18">
                  <c:v>0.17709767866233042</c:v>
                </c:pt>
                <c:pt idx="19">
                  <c:v>0.14048499524102903</c:v>
                </c:pt>
                <c:pt idx="20">
                  <c:v>0.13524698234592941</c:v>
                </c:pt>
                <c:pt idx="21">
                  <c:v>0.19638023623954176</c:v>
                </c:pt>
                <c:pt idx="22">
                  <c:v>0.20854252431903914</c:v>
                </c:pt>
                <c:pt idx="23">
                  <c:v>0.14975166907928297</c:v>
                </c:pt>
                <c:pt idx="24">
                  <c:v>0.15776974421816517</c:v>
                </c:pt>
                <c:pt idx="25">
                  <c:v>0.1299543705795729</c:v>
                </c:pt>
                <c:pt idx="26">
                  <c:v>0.11280718124961696</c:v>
                </c:pt>
                <c:pt idx="27">
                  <c:v>0.14669205696551324</c:v>
                </c:pt>
                <c:pt idx="28">
                  <c:v>0.22781000556316844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排出量比較シート!$CA$21:$CA$50</c:f>
              <c:numCache>
                <c:formatCode>0%</c:formatCode>
                <c:ptCount val="30"/>
                <c:pt idx="0">
                  <c:v>0.29142769227235549</c:v>
                </c:pt>
                <c:pt idx="1">
                  <c:v>0.24906189876397686</c:v>
                </c:pt>
                <c:pt idx="2">
                  <c:v>0.25905151288157163</c:v>
                </c:pt>
                <c:pt idx="3">
                  <c:v>0.25455912968513417</c:v>
                </c:pt>
                <c:pt idx="4">
                  <c:v>0.17652926603059807</c:v>
                </c:pt>
                <c:pt idx="5">
                  <c:v>0.35814816515145365</c:v>
                </c:pt>
                <c:pt idx="6">
                  <c:v>0.15245629143002293</c:v>
                </c:pt>
                <c:pt idx="7">
                  <c:v>0.258012267841288</c:v>
                </c:pt>
                <c:pt idx="8">
                  <c:v>0.22267482551647297</c:v>
                </c:pt>
                <c:pt idx="9">
                  <c:v>0.22085270705757012</c:v>
                </c:pt>
                <c:pt idx="10">
                  <c:v>0.21299437201470942</c:v>
                </c:pt>
                <c:pt idx="11">
                  <c:v>0.16563681053185184</c:v>
                </c:pt>
                <c:pt idx="12">
                  <c:v>0.17498626576806409</c:v>
                </c:pt>
                <c:pt idx="13">
                  <c:v>0.12601599431537192</c:v>
                </c:pt>
                <c:pt idx="14">
                  <c:v>0.15001678375203342</c:v>
                </c:pt>
                <c:pt idx="15">
                  <c:v>0.16380560959652327</c:v>
                </c:pt>
                <c:pt idx="16">
                  <c:v>0.30715365384450649</c:v>
                </c:pt>
                <c:pt idx="17">
                  <c:v>0.24292816948394252</c:v>
                </c:pt>
                <c:pt idx="18">
                  <c:v>0.30245361575015361</c:v>
                </c:pt>
                <c:pt idx="19">
                  <c:v>0.1780255139387322</c:v>
                </c:pt>
                <c:pt idx="20">
                  <c:v>0.21787751077019352</c:v>
                </c:pt>
                <c:pt idx="21">
                  <c:v>0.18617760972479139</c:v>
                </c:pt>
                <c:pt idx="22">
                  <c:v>0.15061113583035032</c:v>
                </c:pt>
                <c:pt idx="23">
                  <c:v>0.25134292779427547</c:v>
                </c:pt>
                <c:pt idx="24">
                  <c:v>0.12683665589908072</c:v>
                </c:pt>
                <c:pt idx="25">
                  <c:v>0.12358533148162801</c:v>
                </c:pt>
                <c:pt idx="26">
                  <c:v>0.28634831603107103</c:v>
                </c:pt>
                <c:pt idx="27">
                  <c:v>0.25620990198466798</c:v>
                </c:pt>
                <c:pt idx="28">
                  <c:v>0.20517600584717738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排出量比較シート!$CB$21:$CB$50</c:f>
              <c:numCache>
                <c:formatCode>0%</c:formatCode>
                <c:ptCount val="30"/>
                <c:pt idx="0">
                  <c:v>0.34182769759749743</c:v>
                </c:pt>
                <c:pt idx="1">
                  <c:v>0.31815610750871298</c:v>
                </c:pt>
                <c:pt idx="2">
                  <c:v>0.47106109084943609</c:v>
                </c:pt>
                <c:pt idx="3">
                  <c:v>0.2672319249802293</c:v>
                </c:pt>
                <c:pt idx="4">
                  <c:v>0.49471048891786651</c:v>
                </c:pt>
                <c:pt idx="5">
                  <c:v>0.33025352324053209</c:v>
                </c:pt>
                <c:pt idx="6">
                  <c:v>0.50112053399694756</c:v>
                </c:pt>
                <c:pt idx="7">
                  <c:v>0.46460964595276988</c:v>
                </c:pt>
                <c:pt idx="8">
                  <c:v>0.25364100859204886</c:v>
                </c:pt>
                <c:pt idx="9">
                  <c:v>0.26058993702267452</c:v>
                </c:pt>
                <c:pt idx="10">
                  <c:v>0.4370918656625718</c:v>
                </c:pt>
                <c:pt idx="11">
                  <c:v>0.42371336635047474</c:v>
                </c:pt>
                <c:pt idx="12">
                  <c:v>0.27865144773444833</c:v>
                </c:pt>
                <c:pt idx="13">
                  <c:v>0.36465136701659379</c:v>
                </c:pt>
                <c:pt idx="14">
                  <c:v>0.39187798736264245</c:v>
                </c:pt>
                <c:pt idx="15">
                  <c:v>0.58298015416373339</c:v>
                </c:pt>
                <c:pt idx="16">
                  <c:v>0.38959248766301918</c:v>
                </c:pt>
                <c:pt idx="17">
                  <c:v>0.47121422479703995</c:v>
                </c:pt>
                <c:pt idx="18">
                  <c:v>0.36040126605778217</c:v>
                </c:pt>
                <c:pt idx="19">
                  <c:v>0.46168451896498952</c:v>
                </c:pt>
                <c:pt idx="20">
                  <c:v>0.24932010172827818</c:v>
                </c:pt>
                <c:pt idx="21">
                  <c:v>0.34974945542784575</c:v>
                </c:pt>
                <c:pt idx="22">
                  <c:v>0.49554254716132295</c:v>
                </c:pt>
                <c:pt idx="23">
                  <c:v>0.17429788800117782</c:v>
                </c:pt>
                <c:pt idx="24">
                  <c:v>0.39337271246141886</c:v>
                </c:pt>
                <c:pt idx="25">
                  <c:v>0.45103394600359048</c:v>
                </c:pt>
                <c:pt idx="26">
                  <c:v>0.55094177826640289</c:v>
                </c:pt>
                <c:pt idx="27">
                  <c:v>0.48356401794060899</c:v>
                </c:pt>
                <c:pt idx="28">
                  <c:v>0.41118304086912849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排出量比較シート!$CH$21:$CH$50</c:f>
              <c:numCache>
                <c:formatCode>0%</c:formatCode>
                <c:ptCount val="30"/>
                <c:pt idx="0">
                  <c:v>2.4647337764040773E-2</c:v>
                </c:pt>
                <c:pt idx="1">
                  <c:v>3.9897866735177255E-3</c:v>
                </c:pt>
                <c:pt idx="2">
                  <c:v>0</c:v>
                </c:pt>
                <c:pt idx="3">
                  <c:v>0</c:v>
                </c:pt>
                <c:pt idx="4">
                  <c:v>2.6418202229579621E-2</c:v>
                </c:pt>
                <c:pt idx="5">
                  <c:v>1.3366999609144595E-2</c:v>
                </c:pt>
                <c:pt idx="6">
                  <c:v>8.2859793396322188E-3</c:v>
                </c:pt>
                <c:pt idx="7">
                  <c:v>9.5842029784413991E-3</c:v>
                </c:pt>
                <c:pt idx="8">
                  <c:v>1.2486808938418978E-2</c:v>
                </c:pt>
                <c:pt idx="9">
                  <c:v>1.0855779872671854E-2</c:v>
                </c:pt>
                <c:pt idx="10">
                  <c:v>0</c:v>
                </c:pt>
                <c:pt idx="11">
                  <c:v>2.4804451600591935E-2</c:v>
                </c:pt>
                <c:pt idx="12">
                  <c:v>4.0862908617784729E-2</c:v>
                </c:pt>
                <c:pt idx="13">
                  <c:v>2.2682311062806666E-2</c:v>
                </c:pt>
                <c:pt idx="14">
                  <c:v>2.8283200300036723E-2</c:v>
                </c:pt>
                <c:pt idx="15">
                  <c:v>1.8391821045550334E-2</c:v>
                </c:pt>
                <c:pt idx="16">
                  <c:v>2.2417911260553081E-2</c:v>
                </c:pt>
                <c:pt idx="17">
                  <c:v>0</c:v>
                </c:pt>
                <c:pt idx="18">
                  <c:v>2.3258855764042595E-2</c:v>
                </c:pt>
                <c:pt idx="19">
                  <c:v>1.3450908064621172E-2</c:v>
                </c:pt>
                <c:pt idx="20">
                  <c:v>0</c:v>
                </c:pt>
                <c:pt idx="21">
                  <c:v>0</c:v>
                </c:pt>
                <c:pt idx="22">
                  <c:v>0</c:v>
                </c:pt>
                <c:pt idx="23">
                  <c:v>6.4225406137021369E-3</c:v>
                </c:pt>
                <c:pt idx="24">
                  <c:v>0</c:v>
                </c:pt>
                <c:pt idx="25">
                  <c:v>2.4977342168386974E-2</c:v>
                </c:pt>
                <c:pt idx="26">
                  <c:v>0</c:v>
                </c:pt>
                <c:pt idx="27">
                  <c:v>1.9615289294579463E-2</c:v>
                </c:pt>
                <c:pt idx="28">
                  <c:v>2.1142438302575554E-2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排出量比較シート!$BW$21:$BW$50</c15:sqref>
                        </c15:formulaRef>
                      </c:ext>
                    </c:extLst>
                    <c:numCache>
                      <c:formatCode>0%</c:formatCode>
                      <c:ptCount val="30"/>
                      <c:pt idx="0">
                        <c:v>6.8488147579758452E-3</c:v>
                      </c:pt>
                      <c:pt idx="1">
                        <c:v>0</c:v>
                      </c:pt>
                      <c:pt idx="2">
                        <c:v>0</c:v>
                      </c:pt>
                      <c:pt idx="3">
                        <c:v>0.14968522577629981</c:v>
                      </c:pt>
                      <c:pt idx="4">
                        <c:v>6.5103940748057768E-2</c:v>
                      </c:pt>
                      <c:pt idx="5">
                        <c:v>0</c:v>
                      </c:pt>
                      <c:pt idx="6">
                        <c:v>0</c:v>
                      </c:pt>
                      <c:pt idx="7">
                        <c:v>0</c:v>
                      </c:pt>
                      <c:pt idx="8">
                        <c:v>0.14979627534311526</c:v>
                      </c:pt>
                      <c:pt idx="9">
                        <c:v>0</c:v>
                      </c:pt>
                      <c:pt idx="10">
                        <c:v>5.6442435972911389E-2</c:v>
                      </c:pt>
                      <c:pt idx="11">
                        <c:v>0</c:v>
                      </c:pt>
                      <c:pt idx="12">
                        <c:v>0.14000402665569633</c:v>
                      </c:pt>
                      <c:pt idx="13">
                        <c:v>0.22902370951186965</c:v>
                      </c:pt>
                      <c:pt idx="14">
                        <c:v>0</c:v>
                      </c:pt>
                      <c:pt idx="15">
                        <c:v>0</c:v>
                      </c:pt>
                      <c:pt idx="16">
                        <c:v>0</c:v>
                      </c:pt>
                      <c:pt idx="17">
                        <c:v>6.7664740013969243E-2</c:v>
                      </c:pt>
                      <c:pt idx="18">
                        <c:v>0</c:v>
                      </c:pt>
                      <c:pt idx="19">
                        <c:v>0.15032694489064102</c:v>
                      </c:pt>
                      <c:pt idx="20">
                        <c:v>0</c:v>
                      </c:pt>
                      <c:pt idx="21">
                        <c:v>1.9479070157072273E-2</c:v>
                      </c:pt>
                      <c:pt idx="22">
                        <c:v>0</c:v>
                      </c:pt>
                      <c:pt idx="23">
                        <c:v>0.2635935821476626</c:v>
                      </c:pt>
                      <c:pt idx="24">
                        <c:v>1.8908632907943452E-3</c:v>
                      </c:pt>
                      <c:pt idx="25">
                        <c:v>3.3279471309354693E-2</c:v>
                      </c:pt>
                      <c:pt idx="26">
                        <c:v>0</c:v>
                      </c:pt>
                      <c:pt idx="27">
                        <c:v>2.1451705385637815E-2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3.900119214671275E-2</c:v>
                      </c:pt>
                      <c:pt idx="1">
                        <c:v>1.0206057282773635E-2</c:v>
                      </c:pt>
                      <c:pt idx="2">
                        <c:v>1.7284893252543627E-2</c:v>
                      </c:pt>
                      <c:pt idx="3">
                        <c:v>2.7712615444060475E-2</c:v>
                      </c:pt>
                      <c:pt idx="4">
                        <c:v>1.7593552672025885E-2</c:v>
                      </c:pt>
                      <c:pt idx="5">
                        <c:v>1.0028101181591829E-2</c:v>
                      </c:pt>
                      <c:pt idx="6">
                        <c:v>1.608273734458892E-2</c:v>
                      </c:pt>
                      <c:pt idx="7">
                        <c:v>2.1230241544303138E-2</c:v>
                      </c:pt>
                      <c:pt idx="8">
                        <c:v>1.4369297796557864E-2</c:v>
                      </c:pt>
                      <c:pt idx="9">
                        <c:v>1.7925392350958122E-2</c:v>
                      </c:pt>
                      <c:pt idx="10">
                        <c:v>2.1422269583090233E-2</c:v>
                      </c:pt>
                      <c:pt idx="11">
                        <c:v>2.4854303873035239E-2</c:v>
                      </c:pt>
                      <c:pt idx="12">
                        <c:v>1.3600923082213261E-2</c:v>
                      </c:pt>
                      <c:pt idx="13">
                        <c:v>1.4097093111170342E-2</c:v>
                      </c:pt>
                      <c:pt idx="14">
                        <c:v>3.5536595851152021E-2</c:v>
                      </c:pt>
                      <c:pt idx="15">
                        <c:v>1.2654535265370836E-2</c:v>
                      </c:pt>
                      <c:pt idx="16">
                        <c:v>1.210186217880258E-2</c:v>
                      </c:pt>
                      <c:pt idx="17">
                        <c:v>2.8794928434371533E-2</c:v>
                      </c:pt>
                      <c:pt idx="18">
                        <c:v>2.4939622499211729E-2</c:v>
                      </c:pt>
                      <c:pt idx="19">
                        <c:v>8.6690704630784758E-3</c:v>
                      </c:pt>
                      <c:pt idx="20">
                        <c:v>8.8870669474923059E-3</c:v>
                      </c:pt>
                      <c:pt idx="21">
                        <c:v>9.8769442417661491E-3</c:v>
                      </c:pt>
                      <c:pt idx="22">
                        <c:v>3.4034994464913523E-2</c:v>
                      </c:pt>
                      <c:pt idx="23">
                        <c:v>1.0808985321797785E-2</c:v>
                      </c:pt>
                      <c:pt idx="24">
                        <c:v>2.8338923885279244E-2</c:v>
                      </c:pt>
                      <c:pt idx="25">
                        <c:v>2.3115818463425412E-2</c:v>
                      </c:pt>
                      <c:pt idx="26">
                        <c:v>1.8996414275035532E-2</c:v>
                      </c:pt>
                      <c:pt idx="27">
                        <c:v>3.9415474085389472E-2</c:v>
                      </c:pt>
                      <c:pt idx="28">
                        <c:v>9.3143443520926864E-2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8.4023407151956664E-2</c:v>
                      </c:pt>
                      <c:pt idx="1">
                        <c:v>0.19373630956770224</c:v>
                      </c:pt>
                      <c:pt idx="2">
                        <c:v>6.9422658300076406E-2</c:v>
                      </c:pt>
                      <c:pt idx="3">
                        <c:v>0.1171240386189573</c:v>
                      </c:pt>
                      <c:pt idx="4">
                        <c:v>8.0353216078864642E-2</c:v>
                      </c:pt>
                      <c:pt idx="5">
                        <c:v>7.9315942037524775E-2</c:v>
                      </c:pt>
                      <c:pt idx="6">
                        <c:v>0.18737711863392048</c:v>
                      </c:pt>
                      <c:pt idx="7">
                        <c:v>0.11680407827711337</c:v>
                      </c:pt>
                      <c:pt idx="8">
                        <c:v>0.19616657516287753</c:v>
                      </c:pt>
                      <c:pt idx="9">
                        <c:v>0.37184924394764873</c:v>
                      </c:pt>
                      <c:pt idx="10">
                        <c:v>0.13401655223410988</c:v>
                      </c:pt>
                      <c:pt idx="11">
                        <c:v>0.12454161754471868</c:v>
                      </c:pt>
                      <c:pt idx="12">
                        <c:v>0.17381119806411652</c:v>
                      </c:pt>
                      <c:pt idx="13">
                        <c:v>0.12873210134705251</c:v>
                      </c:pt>
                      <c:pt idx="14">
                        <c:v>0.27959203219269557</c:v>
                      </c:pt>
                      <c:pt idx="15">
                        <c:v>2.8489998957372743E-2</c:v>
                      </c:pt>
                      <c:pt idx="16">
                        <c:v>0.13209821277328926</c:v>
                      </c:pt>
                      <c:pt idx="17">
                        <c:v>5.4795776352682402E-3</c:v>
                      </c:pt>
                      <c:pt idx="18">
                        <c:v>0.1118489612664794</c:v>
                      </c:pt>
                      <c:pt idx="19">
                        <c:v>4.7358048436908523E-2</c:v>
                      </c:pt>
                      <c:pt idx="20">
                        <c:v>0.38866833820810653</c:v>
                      </c:pt>
                      <c:pt idx="21">
                        <c:v>0.23833668420898271</c:v>
                      </c:pt>
                      <c:pt idx="22">
                        <c:v>0.11126879822437402</c:v>
                      </c:pt>
                      <c:pt idx="23">
                        <c:v>0.14378240704210113</c:v>
                      </c:pt>
                      <c:pt idx="24">
                        <c:v>0.29179110024526167</c:v>
                      </c:pt>
                      <c:pt idx="25">
                        <c:v>0.21405371999404149</c:v>
                      </c:pt>
                      <c:pt idx="26">
                        <c:v>3.0906310177873621E-2</c:v>
                      </c:pt>
                      <c:pt idx="27">
                        <c:v>3.305155434360308E-2</c:v>
                      </c:pt>
                      <c:pt idx="28">
                        <c:v>4.1545065897023434E-2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0.33263147252415648</c:v>
                      </c:pt>
                      <c:pt idx="1">
                        <c:v>0.31223014262628063</c:v>
                      </c:pt>
                      <c:pt idx="2">
                        <c:v>0.45998808556247517</c:v>
                      </c:pt>
                      <c:pt idx="3">
                        <c:v>0.2610055599626287</c:v>
                      </c:pt>
                      <c:pt idx="4">
                        <c:v>0.48584761894596401</c:v>
                      </c:pt>
                      <c:pt idx="5">
                        <c:v>0.32194731762307188</c:v>
                      </c:pt>
                      <c:pt idx="6">
                        <c:v>0.27023905249561109</c:v>
                      </c:pt>
                      <c:pt idx="7">
                        <c:v>0.45347164793282191</c:v>
                      </c:pt>
                      <c:pt idx="8">
                        <c:v>0.24817961965778093</c:v>
                      </c:pt>
                      <c:pt idx="9">
                        <c:v>0.25398660733167405</c:v>
                      </c:pt>
                      <c:pt idx="10">
                        <c:v>0.42814543173198161</c:v>
                      </c:pt>
                      <c:pt idx="11">
                        <c:v>0.41550005110377014</c:v>
                      </c:pt>
                      <c:pt idx="12">
                        <c:v>0.27134340616797548</c:v>
                      </c:pt>
                      <c:pt idx="13">
                        <c:v>0.33370014030707462</c:v>
                      </c:pt>
                      <c:pt idx="14">
                        <c:v>0.38464240083206458</c:v>
                      </c:pt>
                      <c:pt idx="15">
                        <c:v>0.33199144904168237</c:v>
                      </c:pt>
                      <c:pt idx="16">
                        <c:v>0.38095311022605072</c:v>
                      </c:pt>
                      <c:pt idx="17">
                        <c:v>0.45844905883453302</c:v>
                      </c:pt>
                      <c:pt idx="18">
                        <c:v>0.35223875563398332</c:v>
                      </c:pt>
                      <c:pt idx="19">
                        <c:v>0.39884828092901647</c:v>
                      </c:pt>
                      <c:pt idx="20">
                        <c:v>0.24326026539118348</c:v>
                      </c:pt>
                      <c:pt idx="21">
                        <c:v>0.34220717423833025</c:v>
                      </c:pt>
                      <c:pt idx="22">
                        <c:v>0.48578539947788646</c:v>
                      </c:pt>
                      <c:pt idx="23">
                        <c:v>0.16901199012810758</c:v>
                      </c:pt>
                      <c:pt idx="24">
                        <c:v>0.38721279055782282</c:v>
                      </c:pt>
                      <c:pt idx="25">
                        <c:v>0.44285633241768763</c:v>
                      </c:pt>
                      <c:pt idx="26">
                        <c:v>0.54095350072321835</c:v>
                      </c:pt>
                      <c:pt idx="27">
                        <c:v>0.47578432527509967</c:v>
                      </c:pt>
                      <c:pt idx="28">
                        <c:v>0.40396983884689613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0.12864562870502882</c:v>
                      </c:pt>
                      <c:pt idx="1">
                        <c:v>0.11555185770235281</c:v>
                      </c:pt>
                      <c:pt idx="2">
                        <c:v>0.16814290311513544</c:v>
                      </c:pt>
                      <c:pt idx="3">
                        <c:v>0.10144591338171227</c:v>
                      </c:pt>
                      <c:pt idx="4">
                        <c:v>0.16401718840750762</c:v>
                      </c:pt>
                      <c:pt idx="5">
                        <c:v>0.12442025535179019</c:v>
                      </c:pt>
                      <c:pt idx="6">
                        <c:v>6.763062811406273E-2</c:v>
                      </c:pt>
                      <c:pt idx="7">
                        <c:v>0.13012073954172057</c:v>
                      </c:pt>
                      <c:pt idx="8">
                        <c:v>7.6545400387731388E-2</c:v>
                      </c:pt>
                      <c:pt idx="9">
                        <c:v>8.8375754008011828E-2</c:v>
                      </c:pt>
                      <c:pt idx="10">
                        <c:v>0.15720429786462933</c:v>
                      </c:pt>
                      <c:pt idx="11">
                        <c:v>0.12834081427305696</c:v>
                      </c:pt>
                      <c:pt idx="12">
                        <c:v>0.10206999860203207</c:v>
                      </c:pt>
                      <c:pt idx="13">
                        <c:v>5.593825160943685E-2</c:v>
                      </c:pt>
                      <c:pt idx="14">
                        <c:v>0.10709505152227566</c:v>
                      </c:pt>
                      <c:pt idx="15">
                        <c:v>8.2921340377155914E-2</c:v>
                      </c:pt>
                      <c:pt idx="16">
                        <c:v>0.10347084550527158</c:v>
                      </c:pt>
                      <c:pt idx="17">
                        <c:v>0.19818029909552176</c:v>
                      </c:pt>
                      <c:pt idx="18">
                        <c:v>0.11511135237793249</c:v>
                      </c:pt>
                      <c:pt idx="19">
                        <c:v>5.5661565142332108E-2</c:v>
                      </c:pt>
                      <c:pt idx="20">
                        <c:v>8.2507336755060875E-2</c:v>
                      </c:pt>
                      <c:pt idx="21">
                        <c:v>0.10907512540065734</c:v>
                      </c:pt>
                      <c:pt idx="22">
                        <c:v>0.14472547954760276</c:v>
                      </c:pt>
                      <c:pt idx="23">
                        <c:v>7.5756763393818399E-2</c:v>
                      </c:pt>
                      <c:pt idx="24">
                        <c:v>0.10830872116602901</c:v>
                      </c:pt>
                      <c:pt idx="25">
                        <c:v>0.12066035371784721</c:v>
                      </c:pt>
                      <c:pt idx="26">
                        <c:v>0.16196323659148193</c:v>
                      </c:pt>
                      <c:pt idx="27">
                        <c:v>0.11720225277268541</c:v>
                      </c:pt>
                      <c:pt idx="28">
                        <c:v>0.12147358998469418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0.20398584381912763</c:v>
                      </c:pt>
                      <c:pt idx="1">
                        <c:v>0.19667828492392783</c:v>
                      </c:pt>
                      <c:pt idx="2">
                        <c:v>0.2918451824473397</c:v>
                      </c:pt>
                      <c:pt idx="3">
                        <c:v>0.15955964658091643</c:v>
                      </c:pt>
                      <c:pt idx="4">
                        <c:v>0.32183043053845639</c:v>
                      </c:pt>
                      <c:pt idx="5">
                        <c:v>0.19752706227128167</c:v>
                      </c:pt>
                      <c:pt idx="6">
                        <c:v>0.20260842438154839</c:v>
                      </c:pt>
                      <c:pt idx="7">
                        <c:v>0.32335090839110137</c:v>
                      </c:pt>
                      <c:pt idx="8">
                        <c:v>0.17163421927004954</c:v>
                      </c:pt>
                      <c:pt idx="9">
                        <c:v>0.16561085332366224</c:v>
                      </c:pt>
                      <c:pt idx="10">
                        <c:v>0.2709411338673523</c:v>
                      </c:pt>
                      <c:pt idx="11">
                        <c:v>0.2871592368307132</c:v>
                      </c:pt>
                      <c:pt idx="12">
                        <c:v>0.16927340756594342</c:v>
                      </c:pt>
                      <c:pt idx="13">
                        <c:v>0.27776188869763779</c:v>
                      </c:pt>
                      <c:pt idx="14">
                        <c:v>0.27754734930978892</c:v>
                      </c:pt>
                      <c:pt idx="15">
                        <c:v>0.24907010866452647</c:v>
                      </c:pt>
                      <c:pt idx="16">
                        <c:v>0.27748226472077914</c:v>
                      </c:pt>
                      <c:pt idx="17">
                        <c:v>0.2602687597390112</c:v>
                      </c:pt>
                      <c:pt idx="18">
                        <c:v>0.23712740325605083</c:v>
                      </c:pt>
                      <c:pt idx="19">
                        <c:v>0.34318671578668436</c:v>
                      </c:pt>
                      <c:pt idx="20">
                        <c:v>0.16075292863612262</c:v>
                      </c:pt>
                      <c:pt idx="21">
                        <c:v>0.23313204883767294</c:v>
                      </c:pt>
                      <c:pt idx="22">
                        <c:v>0.34105991993028373</c:v>
                      </c:pt>
                      <c:pt idx="23">
                        <c:v>9.3255226734289182E-2</c:v>
                      </c:pt>
                      <c:pt idx="24">
                        <c:v>0.2789040693917938</c:v>
                      </c:pt>
                      <c:pt idx="25">
                        <c:v>0.3221959786998404</c:v>
                      </c:pt>
                      <c:pt idx="26">
                        <c:v>0.37899026413173642</c:v>
                      </c:pt>
                      <c:pt idx="27">
                        <c:v>0.35858207250241431</c:v>
                      </c:pt>
                      <c:pt idx="28">
                        <c:v>0.28249624886220198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9.1962250733409519E-3</c:v>
                      </c:pt>
                      <c:pt idx="1">
                        <c:v>5.9259648824323777E-3</c:v>
                      </c:pt>
                      <c:pt idx="2">
                        <c:v>1.1073005286960926E-2</c:v>
                      </c:pt>
                      <c:pt idx="3">
                        <c:v>6.226365017600633E-3</c:v>
                      </c:pt>
                      <c:pt idx="4">
                        <c:v>8.862869971902507E-3</c:v>
                      </c:pt>
                      <c:pt idx="5">
                        <c:v>8.3062056174602154E-3</c:v>
                      </c:pt>
                      <c:pt idx="6">
                        <c:v>4.8731217449896804E-3</c:v>
                      </c:pt>
                      <c:pt idx="7">
                        <c:v>1.1137998019947934E-2</c:v>
                      </c:pt>
                      <c:pt idx="8">
                        <c:v>5.4613889342679123E-3</c:v>
                      </c:pt>
                      <c:pt idx="9">
                        <c:v>6.6033296910004667E-3</c:v>
                      </c:pt>
                      <c:pt idx="10">
                        <c:v>8.9464339305901364E-3</c:v>
                      </c:pt>
                      <c:pt idx="11">
                        <c:v>8.2133152467046121E-3</c:v>
                      </c:pt>
                      <c:pt idx="12">
                        <c:v>7.3080415664728837E-3</c:v>
                      </c:pt>
                      <c:pt idx="13">
                        <c:v>4.0769007916166295E-3</c:v>
                      </c:pt>
                      <c:pt idx="14">
                        <c:v>7.2355865305779293E-3</c:v>
                      </c:pt>
                      <c:pt idx="15">
                        <c:v>5.8560332817180873E-3</c:v>
                      </c:pt>
                      <c:pt idx="16">
                        <c:v>8.6393774369684373E-3</c:v>
                      </c:pt>
                      <c:pt idx="17">
                        <c:v>1.2765165962506968E-2</c:v>
                      </c:pt>
                      <c:pt idx="18">
                        <c:v>8.1625104237988255E-3</c:v>
                      </c:pt>
                      <c:pt idx="19">
                        <c:v>6.415607606333691E-3</c:v>
                      </c:pt>
                      <c:pt idx="20">
                        <c:v>6.0598363370946828E-3</c:v>
                      </c:pt>
                      <c:pt idx="21">
                        <c:v>7.5422811895155036E-3</c:v>
                      </c:pt>
                      <c:pt idx="22">
                        <c:v>9.7571476834364488E-3</c:v>
                      </c:pt>
                      <c:pt idx="23">
                        <c:v>5.2858978730702518E-3</c:v>
                      </c:pt>
                      <c:pt idx="24">
                        <c:v>6.1599219035960344E-3</c:v>
                      </c:pt>
                      <c:pt idx="25">
                        <c:v>8.1776135859028525E-3</c:v>
                      </c:pt>
                      <c:pt idx="26">
                        <c:v>9.9882775431845497E-3</c:v>
                      </c:pt>
                      <c:pt idx="27">
                        <c:v>7.7796926655093451E-3</c:v>
                      </c:pt>
                      <c:pt idx="28">
                        <c:v>7.2132020222323194E-3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0.22600835975634681</c:v>
                      </c:pt>
                      <c:pt idx="7">
                        <c:v>0</c:v>
                      </c:pt>
                      <c:pt idx="8">
                        <c:v>0</c:v>
                      </c:pt>
                      <c:pt idx="9">
                        <c:v>0</c:v>
                      </c:pt>
                      <c:pt idx="10">
                        <c:v>0</c:v>
                      </c:pt>
                      <c:pt idx="11">
                        <c:v>0</c:v>
                      </c:pt>
                      <c:pt idx="12">
                        <c:v>0</c:v>
                      </c:pt>
                      <c:pt idx="13">
                        <c:v>2.6874325917902561E-2</c:v>
                      </c:pt>
                      <c:pt idx="14">
                        <c:v>0</c:v>
                      </c:pt>
                      <c:pt idx="15">
                        <c:v>0.24513267184033294</c:v>
                      </c:pt>
                      <c:pt idx="16">
                        <c:v>0</c:v>
                      </c:pt>
                      <c:pt idx="17">
                        <c:v>0</c:v>
                      </c:pt>
                      <c:pt idx="18">
                        <c:v>0</c:v>
                      </c:pt>
                      <c:pt idx="19">
                        <c:v>5.6420630429639358E-2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排出量比較シート!$BE$21:$BE$50</c:f>
              <c:numCache>
                <c:formatCode>#,##0_);[Red]\(#,##0\)</c:formatCode>
                <c:ptCount val="30"/>
                <c:pt idx="0">
                  <c:v>1.2129427364678294</c:v>
                </c:pt>
                <c:pt idx="1">
                  <c:v>2.2404755512992085</c:v>
                </c:pt>
                <c:pt idx="2">
                  <c:v>0.63779716309113432</c:v>
                </c:pt>
                <c:pt idx="3">
                  <c:v>3.9024927803291019</c:v>
                </c:pt>
                <c:pt idx="4">
                  <c:v>1.4619193027014752</c:v>
                </c:pt>
                <c:pt idx="5">
                  <c:v>0.84909557244626344</c:v>
                </c:pt>
                <c:pt idx="6">
                  <c:v>3.2056358336833779</c:v>
                </c:pt>
                <c:pt idx="7">
                  <c:v>0.9660023189460929</c:v>
                </c:pt>
                <c:pt idx="8">
                  <c:v>5.1312253696664101</c:v>
                </c:pt>
                <c:pt idx="9">
                  <c:v>4.4837857284900799</c:v>
                </c:pt>
                <c:pt idx="10">
                  <c:v>1.77689870593652</c:v>
                </c:pt>
                <c:pt idx="11">
                  <c:v>1.3827644101568339</c:v>
                </c:pt>
                <c:pt idx="12">
                  <c:v>3.3613920871633294</c:v>
                </c:pt>
                <c:pt idx="13">
                  <c:v>6.5503288788137013</c:v>
                </c:pt>
                <c:pt idx="14">
                  <c:v>3.1074366457502327</c:v>
                </c:pt>
                <c:pt idx="15">
                  <c:v>0.49432505223400769</c:v>
                </c:pt>
                <c:pt idx="16">
                  <c:v>1.1421617448901953</c:v>
                </c:pt>
                <c:pt idx="17">
                  <c:v>0.56417947476441666</c:v>
                </c:pt>
                <c:pt idx="18">
                  <c:v>1.1418627888038446</c:v>
                </c:pt>
                <c:pt idx="19">
                  <c:v>2.050759966183163</c:v>
                </c:pt>
                <c:pt idx="20">
                  <c:v>4.2633294276635274</c:v>
                </c:pt>
                <c:pt idx="21">
                  <c:v>2.3582672960006752</c:v>
                </c:pt>
                <c:pt idx="22">
                  <c:v>0.94428014300318697</c:v>
                </c:pt>
                <c:pt idx="23">
                  <c:v>4.7716319512943848</c:v>
                </c:pt>
                <c:pt idx="24">
                  <c:v>3.1438587185536204</c:v>
                </c:pt>
                <c:pt idx="25">
                  <c:v>1.9618666223729324</c:v>
                </c:pt>
                <c:pt idx="26">
                  <c:v>0.28266653305898687</c:v>
                </c:pt>
                <c:pt idx="27">
                  <c:v>0.66327918994395074</c:v>
                </c:pt>
                <c:pt idx="28">
                  <c:v>1.0368117918742572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排出量比較シート!$BI$21:$BI$50</c:f>
              <c:numCache>
                <c:formatCode>#,##0_);[Red]\(#,##0\)</c:formatCode>
                <c:ptCount val="30"/>
                <c:pt idx="0">
                  <c:v>1.9820483607935693</c:v>
                </c:pt>
                <c:pt idx="1">
                  <c:v>2.4701614356491857</c:v>
                </c:pt>
                <c:pt idx="2">
                  <c:v>1.3474211092753023</c:v>
                </c:pt>
                <c:pt idx="3">
                  <c:v>2.4339021852176379</c:v>
                </c:pt>
                <c:pt idx="4">
                  <c:v>1.2488917681480152</c:v>
                </c:pt>
                <c:pt idx="5">
                  <c:v>1.9851939611272356</c:v>
                </c:pt>
                <c:pt idx="6">
                  <c:v>2.1219247532850076</c:v>
                </c:pt>
                <c:pt idx="7">
                  <c:v>0.90809328663973132</c:v>
                </c:pt>
                <c:pt idx="8">
                  <c:v>2.1483605880691998</c:v>
                </c:pt>
                <c:pt idx="9">
                  <c:v>1.3565765450259968</c:v>
                </c:pt>
                <c:pt idx="10">
                  <c:v>1.1575812850994576</c:v>
                </c:pt>
                <c:pt idx="11">
                  <c:v>2.1885060937122058</c:v>
                </c:pt>
                <c:pt idx="12">
                  <c:v>1.828277451976926</c:v>
                </c:pt>
                <c:pt idx="13">
                  <c:v>2.0221998301541193</c:v>
                </c:pt>
                <c:pt idx="14">
                  <c:v>1.1309746057682488</c:v>
                </c:pt>
                <c:pt idx="15">
                  <c:v>2.3269148730540552</c:v>
                </c:pt>
                <c:pt idx="16">
                  <c:v>1.0822481635295431</c:v>
                </c:pt>
                <c:pt idx="17">
                  <c:v>1.0178902387951063</c:v>
                </c:pt>
                <c:pt idx="18">
                  <c:v>1.4783488773774132</c:v>
                </c:pt>
                <c:pt idx="19">
                  <c:v>1.3961489238324329</c:v>
                </c:pt>
                <c:pt idx="20">
                  <c:v>1.4503700172619072</c:v>
                </c:pt>
                <c:pt idx="21">
                  <c:v>1.7300325750874521</c:v>
                </c:pt>
                <c:pt idx="22">
                  <c:v>1.3552472446973223</c:v>
                </c:pt>
                <c:pt idx="23">
                  <c:v>1.7087171765866844</c:v>
                </c:pt>
                <c:pt idx="24">
                  <c:v>1.5402907241705548</c:v>
                </c:pt>
                <c:pt idx="25">
                  <c:v>0.94270318198378733</c:v>
                </c:pt>
                <c:pt idx="26">
                  <c:v>0.63897943804803792</c:v>
                </c:pt>
                <c:pt idx="27">
                  <c:v>1.0359784971903099</c:v>
                </c:pt>
                <c:pt idx="28">
                  <c:v>1.7536469970270137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排出量比較シート!$BJ$21:$BJ$50</c:f>
              <c:numCache>
                <c:formatCode>#,##0_);[Red]\(#,##0\)</c:formatCode>
                <c:ptCount val="30"/>
                <c:pt idx="0">
                  <c:v>2.7217664609414221</c:v>
                </c:pt>
                <c:pt idx="1">
                  <c:v>2.7361509212549704</c:v>
                </c:pt>
                <c:pt idx="2">
                  <c:v>1.9055124617382917</c:v>
                </c:pt>
                <c:pt idx="3">
                  <c:v>3.3729757745165605</c:v>
                </c:pt>
                <c:pt idx="4">
                  <c:v>1.5827685895688774</c:v>
                </c:pt>
                <c:pt idx="5">
                  <c:v>3.4037190432947062</c:v>
                </c:pt>
                <c:pt idx="6">
                  <c:v>2.4020431378373672</c:v>
                </c:pt>
                <c:pt idx="7">
                  <c:v>1.8056411577474523</c:v>
                </c:pt>
                <c:pt idx="8">
                  <c:v>3.1709485796887455</c:v>
                </c:pt>
                <c:pt idx="9">
                  <c:v>2.5405865948765753</c:v>
                </c:pt>
                <c:pt idx="10">
                  <c:v>1.7862336100515732</c:v>
                </c:pt>
                <c:pt idx="11">
                  <c:v>1.5330852706138005</c:v>
                </c:pt>
                <c:pt idx="12">
                  <c:v>1.7964827118749398</c:v>
                </c:pt>
                <c:pt idx="13">
                  <c:v>2.219819175656601</c:v>
                </c:pt>
                <c:pt idx="14">
                  <c:v>1.47929324670494</c:v>
                </c:pt>
                <c:pt idx="15">
                  <c:v>1.9680187915522702</c:v>
                </c:pt>
                <c:pt idx="16">
                  <c:v>2.4328638757018304</c:v>
                </c:pt>
                <c:pt idx="17">
                  <c:v>1.3444781311460887</c:v>
                </c:pt>
                <c:pt idx="18">
                  <c:v>2.5247759692859622</c:v>
                </c:pt>
                <c:pt idx="19">
                  <c:v>1.7692290146277985</c:v>
                </c:pt>
                <c:pt idx="20">
                  <c:v>2.3364884271390758</c:v>
                </c:pt>
                <c:pt idx="21">
                  <c:v>1.640151451813729</c:v>
                </c:pt>
                <c:pt idx="22">
                  <c:v>0.97877076879797542</c:v>
                </c:pt>
                <c:pt idx="23">
                  <c:v>2.8679077874470233</c:v>
                </c:pt>
                <c:pt idx="24">
                  <c:v>1.2382939804733022</c:v>
                </c:pt>
                <c:pt idx="25">
                  <c:v>0.8965014775160226</c:v>
                </c:pt>
                <c:pt idx="26">
                  <c:v>1.6219772893594664</c:v>
                </c:pt>
                <c:pt idx="27">
                  <c:v>1.8094227779882728</c:v>
                </c:pt>
                <c:pt idx="28">
                  <c:v>1.5794138875789214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排出量比較シート!$BK$21:$BK$50</c:f>
              <c:numCache>
                <c:formatCode>#,##0_);[Red]\(#,##0\)</c:formatCode>
                <c:ptCount val="30"/>
                <c:pt idx="0">
                  <c:v>3.1924734244960069</c:v>
                </c:pt>
                <c:pt idx="1">
                  <c:v>3.4952079422144391</c:v>
                </c:pt>
                <c:pt idx="2">
                  <c:v>3.4649972465668943</c:v>
                </c:pt>
                <c:pt idx="3">
                  <c:v>3.5408936629012162</c:v>
                </c:pt>
                <c:pt idx="4">
                  <c:v>4.4355943940408196</c:v>
                </c:pt>
                <c:pt idx="5">
                  <c:v>3.1386177999644778</c:v>
                </c:pt>
                <c:pt idx="6">
                  <c:v>7.8954638646006057</c:v>
                </c:pt>
                <c:pt idx="7">
                  <c:v>3.2514667075243109</c:v>
                </c:pt>
                <c:pt idx="8">
                  <c:v>3.6119152404422978</c:v>
                </c:pt>
                <c:pt idx="9">
                  <c:v>2.9977051654927624</c:v>
                </c:pt>
                <c:pt idx="10">
                  <c:v>3.6655812721319898</c:v>
                </c:pt>
                <c:pt idx="11">
                  <c:v>3.9217654507370909</c:v>
                </c:pt>
                <c:pt idx="12">
                  <c:v>2.8607531356624936</c:v>
                </c:pt>
                <c:pt idx="13">
                  <c:v>6.423471094526664</c:v>
                </c:pt>
                <c:pt idx="14">
                  <c:v>3.864250690749949</c:v>
                </c:pt>
                <c:pt idx="15">
                  <c:v>7.004130696880714</c:v>
                </c:pt>
                <c:pt idx="16">
                  <c:v>3.0858349806901457</c:v>
                </c:pt>
                <c:pt idx="17">
                  <c:v>2.607919952924413</c:v>
                </c:pt>
                <c:pt idx="18">
                  <c:v>3.0085024891703998</c:v>
                </c:pt>
                <c:pt idx="19">
                  <c:v>4.5882504618885669</c:v>
                </c:pt>
                <c:pt idx="20">
                  <c:v>2.6736744434155333</c:v>
                </c:pt>
                <c:pt idx="21">
                  <c:v>3.081155021481921</c:v>
                </c:pt>
                <c:pt idx="22">
                  <c:v>3.2203632034455185</c:v>
                </c:pt>
                <c:pt idx="23">
                  <c:v>1.9887978337838552</c:v>
                </c:pt>
                <c:pt idx="24">
                  <c:v>3.8404596720920057</c:v>
                </c:pt>
                <c:pt idx="25">
                  <c:v>3.2718494513421374</c:v>
                </c:pt>
                <c:pt idx="26">
                  <c:v>3.1207274570123897</c:v>
                </c:pt>
                <c:pt idx="27">
                  <c:v>3.4150582858020355</c:v>
                </c:pt>
                <c:pt idx="28">
                  <c:v>3.1652249121632221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排出量比較シート!$BQ$21:$BQ$50</c:f>
              <c:numCache>
                <c:formatCode>#,##0_);[Red]\(#,##0\)</c:formatCode>
                <c:ptCount val="30"/>
                <c:pt idx="0">
                  <c:v>0.2301919105716525</c:v>
                </c:pt>
                <c:pt idx="1">
                  <c:v>4.383110598824063E-2</c:v>
                </c:pt>
                <c:pt idx="2">
                  <c:v>0</c:v>
                </c:pt>
                <c:pt idx="3">
                  <c:v>0</c:v>
                </c:pt>
                <c:pt idx="4">
                  <c:v>0.23686667724891261</c:v>
                </c:pt>
                <c:pt idx="5">
                  <c:v>0.12703544384240631</c:v>
                </c:pt>
                <c:pt idx="6">
                  <c:v>0.13055072785999999</c:v>
                </c:pt>
                <c:pt idx="7">
                  <c:v>6.7072901249504865E-2</c:v>
                </c:pt>
                <c:pt idx="8">
                  <c:v>0.17781547140000001</c:v>
                </c:pt>
                <c:pt idx="9">
                  <c:v>0.1248798313993575</c:v>
                </c:pt>
                <c:pt idx="10">
                  <c:v>0</c:v>
                </c:pt>
                <c:pt idx="11">
                  <c:v>0.22958265902619379</c:v>
                </c:pt>
                <c:pt idx="12">
                  <c:v>0.41951583209436871</c:v>
                </c:pt>
                <c:pt idx="13">
                  <c:v>0.39955744759999989</c:v>
                </c:pt>
                <c:pt idx="14">
                  <c:v>0.27889644180216833</c:v>
                </c:pt>
                <c:pt idx="15">
                  <c:v>0.22096587240000001</c:v>
                </c:pt>
                <c:pt idx="16">
                  <c:v>0.1775649607023691</c:v>
                </c:pt>
                <c:pt idx="17">
                  <c:v>0</c:v>
                </c:pt>
                <c:pt idx="18">
                  <c:v>0.194156713784015</c:v>
                </c:pt>
                <c:pt idx="19">
                  <c:v>0.13367598999999999</c:v>
                </c:pt>
                <c:pt idx="20">
                  <c:v>0</c:v>
                </c:pt>
                <c:pt idx="21">
                  <c:v>0</c:v>
                </c:pt>
                <c:pt idx="22">
                  <c:v>0</c:v>
                </c:pt>
                <c:pt idx="23">
                  <c:v>7.3283359921339539E-2</c:v>
                </c:pt>
                <c:pt idx="24">
                  <c:v>0</c:v>
                </c:pt>
                <c:pt idx="25">
                  <c:v>0.18118836507479019</c:v>
                </c:pt>
                <c:pt idx="26">
                  <c:v>0</c:v>
                </c:pt>
                <c:pt idx="27">
                  <c:v>0.1385284135059133</c:v>
                </c:pt>
                <c:pt idx="28">
                  <c:v>0.16275129508681649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排出量比較シート!$BR$21:$BR$50</c:f>
              <c:numCache>
                <c:formatCode>#,##0_);[Red]\(#,##0\)</c:formatCode>
                <c:ptCount val="30"/>
                <c:pt idx="0">
                  <c:v>9.3394228932704824</c:v>
                </c:pt>
                <c:pt idx="1">
                  <c:v>10.985826956406045</c:v>
                </c:pt>
                <c:pt idx="2">
                  <c:v>7.3557279806716229</c:v>
                </c:pt>
                <c:pt idx="3">
                  <c:v>13.250264402964515</c:v>
                </c:pt>
                <c:pt idx="4">
                  <c:v>8.9660407317080999</c:v>
                </c:pt>
                <c:pt idx="5">
                  <c:v>9.503661820675088</c:v>
                </c:pt>
                <c:pt idx="6">
                  <c:v>15.755618317266357</c:v>
                </c:pt>
                <c:pt idx="7">
                  <c:v>6.9982763721070924</c:v>
                </c:pt>
                <c:pt idx="8">
                  <c:v>14.240265249266654</c:v>
                </c:pt>
                <c:pt idx="9">
                  <c:v>11.503533865284773</c:v>
                </c:pt>
                <c:pt idx="10">
                  <c:v>8.3862948732195406</c:v>
                </c:pt>
                <c:pt idx="11">
                  <c:v>9.2557038842461257</c:v>
                </c:pt>
                <c:pt idx="12">
                  <c:v>10.266421218772058</c:v>
                </c:pt>
                <c:pt idx="13">
                  <c:v>17.615376426751084</c:v>
                </c:pt>
                <c:pt idx="14">
                  <c:v>9.8608516307755387</c:v>
                </c:pt>
                <c:pt idx="15">
                  <c:v>12.014355286121049</c:v>
                </c:pt>
                <c:pt idx="16">
                  <c:v>7.9206737255140833</c:v>
                </c:pt>
                <c:pt idx="17">
                  <c:v>5.5344677976300245</c:v>
                </c:pt>
                <c:pt idx="18">
                  <c:v>8.3476468384216354</c:v>
                </c:pt>
                <c:pt idx="19">
                  <c:v>9.938064356531962</c:v>
                </c:pt>
                <c:pt idx="20">
                  <c:v>10.723862315480044</c:v>
                </c:pt>
                <c:pt idx="21">
                  <c:v>8.8096063443837771</c:v>
                </c:pt>
                <c:pt idx="22">
                  <c:v>6.4986613599440037</c:v>
                </c:pt>
                <c:pt idx="23">
                  <c:v>11.410338109033288</c:v>
                </c:pt>
                <c:pt idx="24">
                  <c:v>9.7629030952894826</c:v>
                </c:pt>
                <c:pt idx="25">
                  <c:v>7.2541090982896703</c:v>
                </c:pt>
                <c:pt idx="26">
                  <c:v>5.6643507174788805</c:v>
                </c:pt>
                <c:pt idx="27">
                  <c:v>7.062267164430482</c:v>
                </c:pt>
                <c:pt idx="28">
                  <c:v>7.6978488837302299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排出量比較シート!$BF$21:$BF$68</c15:sqref>
                        </c15:formulaRef>
                      </c:ext>
                    </c:extLst>
                    <c:numCache>
                      <c:formatCode>#,##0_);[Red]\(#,##0\)</c:formatCode>
                      <c:ptCount val="48"/>
                      <c:pt idx="0">
                        <c:v>6.3963977342408343E-2</c:v>
                      </c:pt>
                      <c:pt idx="1">
                        <c:v>0</c:v>
                      </c:pt>
                      <c:pt idx="2">
                        <c:v>0</c:v>
                      </c:pt>
                      <c:pt idx="3">
                        <c:v>1.9833688187534118</c:v>
                      </c:pt>
                      <c:pt idx="4">
                        <c:v>0.58372458454179665</c:v>
                      </c:pt>
                      <c:pt idx="5">
                        <c:v>0</c:v>
                      </c:pt>
                      <c:pt idx="6">
                        <c:v>0</c:v>
                      </c:pt>
                      <c:pt idx="7">
                        <c:v>0</c:v>
                      </c:pt>
                      <c:pt idx="8">
                        <c:v>2.1331386942381436</c:v>
                      </c:pt>
                      <c:pt idx="9">
                        <c:v>0</c:v>
                      </c:pt>
                      <c:pt idx="10">
                        <c:v>0.47334291143164897</c:v>
                      </c:pt>
                      <c:pt idx="11">
                        <c:v>0</c:v>
                      </c:pt>
                      <c:pt idx="12">
                        <c:v>1.4373403099715696</c:v>
                      </c:pt>
                      <c:pt idx="13">
                        <c:v>4.0343388537024767</c:v>
                      </c:pt>
                      <c:pt idx="14">
                        <c:v>0</c:v>
                      </c:pt>
                      <c:pt idx="15">
                        <c:v>0</c:v>
                      </c:pt>
                      <c:pt idx="16">
                        <c:v>0</c:v>
                      </c:pt>
                      <c:pt idx="17">
                        <c:v>0.37448832464232051</c:v>
                      </c:pt>
                      <c:pt idx="18">
                        <c:v>0</c:v>
                      </c:pt>
                      <c:pt idx="19">
                        <c:v>1.4939588528440242</c:v>
                      </c:pt>
                      <c:pt idx="20">
                        <c:v>0</c:v>
                      </c:pt>
                      <c:pt idx="21">
                        <c:v>0.17160294003844059</c:v>
                      </c:pt>
                      <c:pt idx="22">
                        <c:v>0</c:v>
                      </c:pt>
                      <c:pt idx="23">
                        <c:v>3.0076918956760714</c:v>
                      </c:pt>
                      <c:pt idx="24">
                        <c:v>1.8460315074465369E-2</c:v>
                      </c:pt>
                      <c:pt idx="25">
                        <c:v>0.24141291561145994</c:v>
                      </c:pt>
                      <c:pt idx="26">
                        <c:v>0</c:v>
                      </c:pt>
                      <c:pt idx="27">
                        <c:v>0.15149767456602647</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0.36424862679985004</c:v>
                      </c:pt>
                      <c:pt idx="1">
                        <c:v>0.11212197921571884</c:v>
                      </c:pt>
                      <c:pt idx="2">
                        <c:v>0.1271429729406573</c:v>
                      </c:pt>
                      <c:pt idx="3">
                        <c:v>0.36719948193147917</c:v>
                      </c:pt>
                      <c:pt idx="4">
                        <c:v>0.15774450987283595</c:v>
                      </c:pt>
                      <c:pt idx="5">
                        <c:v>9.5303682333361006E-2</c:v>
                      </c:pt>
                      <c:pt idx="6">
                        <c:v>0.25339347109818888</c:v>
                      </c:pt>
                      <c:pt idx="7">
                        <c:v>0.14857509777362304</c:v>
                      </c:pt>
                      <c:pt idx="8">
                        <c:v>0.20462261206868687</c:v>
                      </c:pt>
                      <c:pt idx="9">
                        <c:v>0.2062053579577634</c:v>
                      </c:pt>
                      <c:pt idx="10">
                        <c:v>0.17965346957739653</c:v>
                      </c:pt>
                      <c:pt idx="11">
                        <c:v>0.23004407689788578</c:v>
                      </c:pt>
                      <c:pt idx="12">
                        <c:v>0.13963280532612088</c:v>
                      </c:pt>
                      <c:pt idx="13">
                        <c:v>0.24832560167622514</c:v>
                      </c:pt>
                      <c:pt idx="14">
                        <c:v>0.35042109915104364</c:v>
                      </c:pt>
                      <c:pt idx="15">
                        <c:v>0.15203608265891333</c:v>
                      </c:pt>
                      <c:pt idx="16">
                        <c:v>9.5854901789434219E-2</c:v>
                      </c:pt>
                      <c:pt idx="17">
                        <c:v>0.15936460415509038</c:v>
                      </c:pt>
                      <c:pt idx="18">
                        <c:v>0.20818716090697387</c:v>
                      </c:pt>
                      <c:pt idx="19">
                        <c:v>8.6153780173384223E-2</c:v>
                      </c:pt>
                      <c:pt idx="20">
                        <c:v>9.5303682333361006E-2</c:v>
                      </c:pt>
                      <c:pt idx="21">
                        <c:v>8.701199065538788E-2</c:v>
                      </c:pt>
                      <c:pt idx="22">
                        <c:v>0.22118190341504154</c:v>
                      </c:pt>
                      <c:pt idx="23">
                        <c:v>0.12333417713729071</c:v>
                      </c:pt>
                      <c:pt idx="24">
                        <c:v>0.27667016771676578</c:v>
                      </c:pt>
                      <c:pt idx="25">
                        <c:v>0.16768466902994664</c:v>
                      </c:pt>
                      <c:pt idx="26">
                        <c:v>0.10760235282832357</c:v>
                      </c:pt>
                      <c:pt idx="27">
                        <c:v>0.27836260840370664</c:v>
                      </c:pt>
                      <c:pt idx="28">
                        <c:v>0.71700415273435658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0.78473013232557087</c:v>
                      </c:pt>
                      <c:pt idx="1">
                        <c:v>2.1283535720834896</c:v>
                      </c:pt>
                      <c:pt idx="2">
                        <c:v>0.51065419015047708</c:v>
                      </c:pt>
                      <c:pt idx="3">
                        <c:v>1.5519244796442111</c:v>
                      </c:pt>
                      <c:pt idx="4">
                        <c:v>0.72045020828684259</c:v>
                      </c:pt>
                      <c:pt idx="5">
                        <c:v>0.75379189011290249</c:v>
                      </c:pt>
                      <c:pt idx="6">
                        <c:v>2.952242362585189</c:v>
                      </c:pt>
                      <c:pt idx="7">
                        <c:v>0.8174272211724698</c:v>
                      </c:pt>
                      <c:pt idx="8">
                        <c:v>2.79346406335958</c:v>
                      </c:pt>
                      <c:pt idx="9">
                        <c:v>4.2775803705323163</c:v>
                      </c:pt>
                      <c:pt idx="10">
                        <c:v>1.1239023249274744</c:v>
                      </c:pt>
                      <c:pt idx="11">
                        <c:v>1.1527203332589482</c:v>
                      </c:pt>
                      <c:pt idx="12">
                        <c:v>1.7844189718656387</c:v>
                      </c:pt>
                      <c:pt idx="13">
                        <c:v>2.2676644234350003</c:v>
                      </c:pt>
                      <c:pt idx="14">
                        <c:v>2.757015546599189</c:v>
                      </c:pt>
                      <c:pt idx="15">
                        <c:v>0.34228896957509436</c:v>
                      </c:pt>
                      <c:pt idx="16">
                        <c:v>1.0463068431007612</c:v>
                      </c:pt>
                      <c:pt idx="17">
                        <c:v>3.0326545967005753E-2</c:v>
                      </c:pt>
                      <c:pt idx="18">
                        <c:v>0.93367562789687075</c:v>
                      </c:pt>
                      <c:pt idx="19">
                        <c:v>0.4706473331657548</c:v>
                      </c:pt>
                      <c:pt idx="20">
                        <c:v>4.1680257453301666</c:v>
                      </c:pt>
                      <c:pt idx="21">
                        <c:v>2.0996523653068468</c:v>
                      </c:pt>
                      <c:pt idx="22">
                        <c:v>0.72309823958814545</c:v>
                      </c:pt>
                      <c:pt idx="23">
                        <c:v>1.6406058784810229</c:v>
                      </c:pt>
                      <c:pt idx="24">
                        <c:v>2.8487282357623891</c:v>
                      </c:pt>
                      <c:pt idx="25">
                        <c:v>1.552769037731526</c:v>
                      </c:pt>
                      <c:pt idx="26">
                        <c:v>0.17506418023066328</c:v>
                      </c:pt>
                      <c:pt idx="27">
                        <c:v>0.23341890697421769</c:v>
                      </c:pt>
                      <c:pt idx="28">
                        <c:v>0.31980763913990068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3.1065859895143784</c:v>
                      </c:pt>
                      <c:pt idx="1">
                        <c:v>3.430106317466298</c:v>
                      </c:pt>
                      <c:pt idx="2">
                        <c:v>3.3835472317474711</c:v>
                      </c:pt>
                      <c:pt idx="3">
                        <c:v>3.4583926801486391</c:v>
                      </c:pt>
                      <c:pt idx="4">
                        <c:v>4.3561295408729093</c:v>
                      </c:pt>
                      <c:pt idx="5">
                        <c:v>3.0596784307631442</c:v>
                      </c:pt>
                      <c:pt idx="6">
                        <c:v>4.257783365540555</c:v>
                      </c:pt>
                      <c:pt idx="7">
                        <c:v>3.1735199191487338</c:v>
                      </c:pt>
                      <c:pt idx="8">
                        <c:v>3.5341436133889133</c:v>
                      </c:pt>
                      <c:pt idx="9">
                        <c:v>2.9217435387686983</c:v>
                      </c:pt>
                      <c:pt idx="10">
                        <c:v>3.5905538391262843</c:v>
                      </c:pt>
                      <c:pt idx="11">
                        <c:v>3.845745436905629</c:v>
                      </c:pt>
                      <c:pt idx="12">
                        <c:v>2.7857257026567881</c:v>
                      </c:pt>
                      <c:pt idx="13">
                        <c:v>5.8782535851687712</c:v>
                      </c:pt>
                      <c:pt idx="14">
                        <c:v>3.7929016455102822</c:v>
                      </c:pt>
                      <c:pt idx="15">
                        <c:v>3.9886632207409232</c:v>
                      </c:pt>
                      <c:pt idx="16">
                        <c:v>3.0174052908203506</c:v>
                      </c:pt>
                      <c:pt idx="17">
                        <c:v>2.5372715529735155</c:v>
                      </c:pt>
                      <c:pt idx="18">
                        <c:v>2.9403647348375919</c:v>
                      </c:pt>
                      <c:pt idx="19">
                        <c:v>3.9637798843647052</c:v>
                      </c:pt>
                      <c:pt idx="20">
                        <c:v>2.6086895928821869</c:v>
                      </c:pt>
                      <c:pt idx="21">
                        <c:v>3.0147104932636388</c:v>
                      </c:pt>
                      <c:pt idx="22">
                        <c:v>3.1569548048119027</c:v>
                      </c:pt>
                      <c:pt idx="23">
                        <c:v>1.9284839518423038</c:v>
                      </c:pt>
                      <c:pt idx="24">
                        <c:v>3.7803209514726466</c:v>
                      </c:pt>
                      <c:pt idx="25">
                        <c:v>3.2125281502263423</c:v>
                      </c:pt>
                      <c:pt idx="26">
                        <c:v>3.0641503499442742</c:v>
                      </c:pt>
                      <c:pt idx="27">
                        <c:v>3.3601160177410483</c:v>
                      </c:pt>
                      <c:pt idx="28">
                        <c:v>3.1096987730282604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1.0687462055297501</c:v>
                </c:pt>
                <c:pt idx="2">
                  <c:v>0.12753609000084035</c:v>
                </c:pt>
                <c:pt idx="3">
                  <c:v>1.8096637722547677</c:v>
                </c:pt>
                <c:pt idx="4">
                  <c:v>1.6884342277708806</c:v>
                </c:pt>
                <c:pt idx="5">
                  <c:v>1.8405570186075351</c:v>
                </c:pt>
                <c:pt idx="7">
                  <c:v>2.8163780627942954</c:v>
                </c:pt>
                <c:pt idx="8">
                  <c:v>7.4058261873912012E-2</c:v>
                </c:pt>
                <c:pt idx="9">
                  <c:v>0</c:v>
                </c:pt>
                <c:pt idx="10">
                  <c:v>0.49820543116685362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3.0059460677853584</c:v>
                </c:pt>
                <c:pt idx="4">
                  <c:v>1.6884342277708806</c:v>
                </c:pt>
                <c:pt idx="5">
                  <c:v>1.8405570186075351</c:v>
                </c:pt>
                <c:pt idx="6">
                  <c:v>2.8904363246682072</c:v>
                </c:pt>
                <c:pt idx="10">
                  <c:v>0.49820543116685362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再エネ比較シート!$CO$13:$CO$42</c:f>
              <c:numCache>
                <c:formatCode>0.0%</c:formatCode>
                <c:ptCount val="30"/>
                <c:pt idx="0">
                  <c:v>1.4388489208633094E-2</c:v>
                </c:pt>
                <c:pt idx="1">
                  <c:v>9.4936708860759497E-3</c:v>
                </c:pt>
                <c:pt idx="2">
                  <c:v>3.8655462184873951E-2</c:v>
                </c:pt>
                <c:pt idx="3">
                  <c:v>8.23045267489712E-3</c:v>
                </c:pt>
                <c:pt idx="4">
                  <c:v>2.3006134969325152E-2</c:v>
                </c:pt>
                <c:pt idx="5">
                  <c:v>1.0484927916120577E-2</c:v>
                </c:pt>
                <c:pt idx="6">
                  <c:v>0</c:v>
                </c:pt>
                <c:pt idx="7">
                  <c:v>0.16359918200408999</c:v>
                </c:pt>
                <c:pt idx="8">
                  <c:v>4.2253521126760559E-3</c:v>
                </c:pt>
                <c:pt idx="9">
                  <c:v>2.3636363636363636E-2</c:v>
                </c:pt>
                <c:pt idx="10">
                  <c:v>1.2E-2</c:v>
                </c:pt>
                <c:pt idx="11">
                  <c:v>7.6923076923076927E-3</c:v>
                </c:pt>
                <c:pt idx="12">
                  <c:v>1.9386106623586429E-2</c:v>
                </c:pt>
                <c:pt idx="13">
                  <c:v>1.4705882352941176E-3</c:v>
                </c:pt>
                <c:pt idx="14">
                  <c:v>6.1889250814332247E-2</c:v>
                </c:pt>
                <c:pt idx="15">
                  <c:v>1.6181229773462784E-3</c:v>
                </c:pt>
                <c:pt idx="16">
                  <c:v>1.2678288431061807E-2</c:v>
                </c:pt>
                <c:pt idx="17">
                  <c:v>4.2016806722689079E-2</c:v>
                </c:pt>
                <c:pt idx="18">
                  <c:v>3.565891472868217E-2</c:v>
                </c:pt>
                <c:pt idx="19">
                  <c:v>3.780718336483932E-3</c:v>
                </c:pt>
                <c:pt idx="20">
                  <c:v>9.5057034220532317E-3</c:v>
                </c:pt>
                <c:pt idx="21">
                  <c:v>7.1813285457809697E-3</c:v>
                </c:pt>
                <c:pt idx="22">
                  <c:v>2.2058823529411766E-2</c:v>
                </c:pt>
                <c:pt idx="23">
                  <c:v>1.9726858877086494E-2</c:v>
                </c:pt>
                <c:pt idx="24">
                  <c:v>3.6016949152542374E-2</c:v>
                </c:pt>
                <c:pt idx="25">
                  <c:v>6.5677966101694921E-2</c:v>
                </c:pt>
                <c:pt idx="26">
                  <c:v>9.8130841121495324E-2</c:v>
                </c:pt>
                <c:pt idx="27">
                  <c:v>4.6610169491525424E-2</c:v>
                </c:pt>
                <c:pt idx="28">
                  <c:v>1.8050541516245488E-3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再エネ比較シート!$CC$13:$CC$42</c:f>
              <c:numCache>
                <c:formatCode>0.0%</c:formatCode>
                <c:ptCount val="30"/>
                <c:pt idx="0">
                  <c:v>9.0437572835919793E-3</c:v>
                </c:pt>
                <c:pt idx="1">
                  <c:v>5.8509320529897295E-3</c:v>
                </c:pt>
                <c:pt idx="2">
                  <c:v>2.821049478185178E-2</c:v>
                </c:pt>
                <c:pt idx="3">
                  <c:v>9.0463106051184398E-3</c:v>
                </c:pt>
                <c:pt idx="4">
                  <c:v>1.2202177600637234E-2</c:v>
                </c:pt>
                <c:pt idx="5">
                  <c:v>7.3333611297474368E-3</c:v>
                </c:pt>
                <c:pt idx="6">
                  <c:v>0</c:v>
                </c:pt>
                <c:pt idx="7">
                  <c:v>0.12551001896517994</c:v>
                </c:pt>
                <c:pt idx="8">
                  <c:v>1.8311450433989886E-3</c:v>
                </c:pt>
                <c:pt idx="9">
                  <c:v>1.3911799367232346E-2</c:v>
                </c:pt>
                <c:pt idx="10">
                  <c:v>7.7481685456443836E-3</c:v>
                </c:pt>
                <c:pt idx="11">
                  <c:v>2.6631125808093494E-3</c:v>
                </c:pt>
                <c:pt idx="12">
                  <c:v>1.261581544322805E-2</c:v>
                </c:pt>
                <c:pt idx="13">
                  <c:v>4.0031007346492438E-4</c:v>
                </c:pt>
                <c:pt idx="14">
                  <c:v>4.6766395530847264E-2</c:v>
                </c:pt>
                <c:pt idx="15">
                  <c:v>1.1335326993449513E-3</c:v>
                </c:pt>
                <c:pt idx="16">
                  <c:v>9.0870425100456741E-3</c:v>
                </c:pt>
                <c:pt idx="17">
                  <c:v>2.799758019005498E-2</c:v>
                </c:pt>
                <c:pt idx="18">
                  <c:v>2.0731426647929905E-2</c:v>
                </c:pt>
                <c:pt idx="19">
                  <c:v>4.3090783586279616E-3</c:v>
                </c:pt>
                <c:pt idx="20">
                  <c:v>9.2128488334520635E-3</c:v>
                </c:pt>
                <c:pt idx="21">
                  <c:v>3.3156692816924704E-3</c:v>
                </c:pt>
                <c:pt idx="22">
                  <c:v>1.2216366617078131E-2</c:v>
                </c:pt>
                <c:pt idx="23">
                  <c:v>1.5216651285093415E-2</c:v>
                </c:pt>
                <c:pt idx="24">
                  <c:v>1.8130908408026669E-2</c:v>
                </c:pt>
                <c:pt idx="25">
                  <c:v>3.2745665404573431E-2</c:v>
                </c:pt>
                <c:pt idx="26">
                  <c:v>8.2053361090064919E-2</c:v>
                </c:pt>
                <c:pt idx="27">
                  <c:v>2.3202051661083127E-2</c:v>
                </c:pt>
                <c:pt idx="28">
                  <c:v>1.1672520266431182E-3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再エネ比較シート!$CD$13:$CD$42</c:f>
              <c:numCache>
                <c:formatCode>0.0%</c:formatCode>
                <c:ptCount val="30"/>
                <c:pt idx="0">
                  <c:v>3.4016974117085527E-2</c:v>
                </c:pt>
                <c:pt idx="1">
                  <c:v>0.4285747817776977</c:v>
                </c:pt>
                <c:pt idx="2">
                  <c:v>4.6952998589791517E-2</c:v>
                </c:pt>
                <c:pt idx="3">
                  <c:v>3.743664912996535E-3</c:v>
                </c:pt>
                <c:pt idx="4">
                  <c:v>4.6590953939068987E-2</c:v>
                </c:pt>
                <c:pt idx="5">
                  <c:v>1.064193955983552E-2</c:v>
                </c:pt>
                <c:pt idx="6">
                  <c:v>8.4988155067693111E-2</c:v>
                </c:pt>
                <c:pt idx="7">
                  <c:v>0.7965136250437197</c:v>
                </c:pt>
                <c:pt idx="8">
                  <c:v>1.798814041357634E-3</c:v>
                </c:pt>
                <c:pt idx="9">
                  <c:v>0</c:v>
                </c:pt>
                <c:pt idx="10">
                  <c:v>1.1457632596273576E-2</c:v>
                </c:pt>
                <c:pt idx="11">
                  <c:v>0</c:v>
                </c:pt>
                <c:pt idx="12">
                  <c:v>4.3319648198805698</c:v>
                </c:pt>
                <c:pt idx="13">
                  <c:v>3.5150341219648802E-3</c:v>
                </c:pt>
                <c:pt idx="14">
                  <c:v>4.0693098413135544E-2</c:v>
                </c:pt>
                <c:pt idx="15">
                  <c:v>4.7612284699652258E-2</c:v>
                </c:pt>
                <c:pt idx="16">
                  <c:v>0</c:v>
                </c:pt>
                <c:pt idx="17">
                  <c:v>7.1288547977079036E-2</c:v>
                </c:pt>
                <c:pt idx="18">
                  <c:v>0.13017152982865468</c:v>
                </c:pt>
                <c:pt idx="19">
                  <c:v>5.2776741860153679E-2</c:v>
                </c:pt>
                <c:pt idx="20">
                  <c:v>0</c:v>
                </c:pt>
                <c:pt idx="21">
                  <c:v>5.8347363674308714E-3</c:v>
                </c:pt>
                <c:pt idx="22">
                  <c:v>2.0027666796943632E-2</c:v>
                </c:pt>
                <c:pt idx="23">
                  <c:v>0</c:v>
                </c:pt>
                <c:pt idx="24">
                  <c:v>6.7341672081848741E-2</c:v>
                </c:pt>
                <c:pt idx="25">
                  <c:v>5.3393218645013632E-2</c:v>
                </c:pt>
                <c:pt idx="26">
                  <c:v>0.46918888160037092</c:v>
                </c:pt>
                <c:pt idx="27">
                  <c:v>3.7056043829414409E-2</c:v>
                </c:pt>
                <c:pt idx="28">
                  <c:v>0</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再エネ比較シート!$CE$13:$CE$42</c:f>
              <c:numCache>
                <c:formatCode>0.0%</c:formatCode>
                <c:ptCount val="30"/>
                <c:pt idx="0">
                  <c:v>0</c:v>
                </c:pt>
                <c:pt idx="1">
                  <c:v>0</c:v>
                </c:pt>
                <c:pt idx="2">
                  <c:v>0</c:v>
                </c:pt>
                <c:pt idx="3">
                  <c:v>0</c:v>
                </c:pt>
                <c:pt idx="4">
                  <c:v>0</c:v>
                </c:pt>
                <c:pt idx="5">
                  <c:v>1.5600389364393359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0.17903161719038829</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再エネ比較シート!$CF$13:$CF$42</c:f>
              <c:numCache>
                <c:formatCode>0.0%</c:formatCode>
                <c:ptCount val="30"/>
                <c:pt idx="0">
                  <c:v>0</c:v>
                </c:pt>
                <c:pt idx="1">
                  <c:v>0</c:v>
                </c:pt>
                <c:pt idx="2">
                  <c:v>0.51358081238944142</c:v>
                </c:pt>
                <c:pt idx="3">
                  <c:v>0</c:v>
                </c:pt>
                <c:pt idx="4">
                  <c:v>0</c:v>
                </c:pt>
                <c:pt idx="5">
                  <c:v>0</c:v>
                </c:pt>
                <c:pt idx="6">
                  <c:v>0</c:v>
                </c:pt>
                <c:pt idx="7">
                  <c:v>0</c:v>
                </c:pt>
                <c:pt idx="8">
                  <c:v>0</c:v>
                </c:pt>
                <c:pt idx="9">
                  <c:v>0</c:v>
                </c:pt>
                <c:pt idx="10">
                  <c:v>0</c:v>
                </c:pt>
                <c:pt idx="11">
                  <c:v>0</c:v>
                </c:pt>
                <c:pt idx="12">
                  <c:v>1.5899783155882645</c:v>
                </c:pt>
                <c:pt idx="13">
                  <c:v>0</c:v>
                </c:pt>
                <c:pt idx="14">
                  <c:v>0</c:v>
                </c:pt>
                <c:pt idx="15">
                  <c:v>0</c:v>
                </c:pt>
                <c:pt idx="16">
                  <c:v>0</c:v>
                </c:pt>
                <c:pt idx="17">
                  <c:v>0</c:v>
                </c:pt>
                <c:pt idx="18">
                  <c:v>0</c:v>
                </c:pt>
                <c:pt idx="19">
                  <c:v>0</c:v>
                </c:pt>
                <c:pt idx="20">
                  <c:v>0</c:v>
                </c:pt>
                <c:pt idx="21">
                  <c:v>0.22276809208451398</c:v>
                </c:pt>
                <c:pt idx="22">
                  <c:v>0</c:v>
                </c:pt>
                <c:pt idx="23">
                  <c:v>0</c:v>
                </c:pt>
                <c:pt idx="24">
                  <c:v>0</c:v>
                </c:pt>
                <c:pt idx="25">
                  <c:v>8.6000364355020551</c:v>
                </c:pt>
                <c:pt idx="26">
                  <c:v>0</c:v>
                </c:pt>
                <c:pt idx="27">
                  <c:v>5.8226574976497973</c:v>
                </c:pt>
                <c:pt idx="28">
                  <c:v>37.909867254376273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6.6862802795439366E-2</c:v>
                </c:pt>
                <c:pt idx="21">
                  <c:v>0</c:v>
                </c:pt>
                <c:pt idx="22">
                  <c:v>0</c:v>
                </c:pt>
                <c:pt idx="23">
                  <c:v>0.64002178537209109</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再エネ比較シート!$CI$13:$CI$42</c:f>
              <c:numCache>
                <c:formatCode>0.0%</c:formatCode>
                <c:ptCount val="30"/>
                <c:pt idx="0">
                  <c:v>4.3060731400677503E-2</c:v>
                </c:pt>
                <c:pt idx="1">
                  <c:v>0.43442571383068745</c:v>
                </c:pt>
                <c:pt idx="2">
                  <c:v>0.58874430576108472</c:v>
                </c:pt>
                <c:pt idx="3">
                  <c:v>1.2789975518114977E-2</c:v>
                </c:pt>
                <c:pt idx="4">
                  <c:v>5.8793131539706216E-2</c:v>
                </c:pt>
                <c:pt idx="5">
                  <c:v>1.5780142371289188</c:v>
                </c:pt>
                <c:pt idx="6">
                  <c:v>8.4988155067693111E-2</c:v>
                </c:pt>
                <c:pt idx="7">
                  <c:v>0.92202364400889969</c:v>
                </c:pt>
                <c:pt idx="8">
                  <c:v>3.6299590847566226E-3</c:v>
                </c:pt>
                <c:pt idx="9">
                  <c:v>1.3911799367232346E-2</c:v>
                </c:pt>
                <c:pt idx="10">
                  <c:v>1.9205801141917962E-2</c:v>
                </c:pt>
                <c:pt idx="11">
                  <c:v>2.6631125808093494E-3</c:v>
                </c:pt>
                <c:pt idx="12">
                  <c:v>5.934558950912062</c:v>
                </c:pt>
                <c:pt idx="13">
                  <c:v>3.9153441954298046E-3</c:v>
                </c:pt>
                <c:pt idx="14">
                  <c:v>8.7459493943982808E-2</c:v>
                </c:pt>
                <c:pt idx="15">
                  <c:v>4.8745817398997207E-2</c:v>
                </c:pt>
                <c:pt idx="16">
                  <c:v>9.0870425100456741E-3</c:v>
                </c:pt>
                <c:pt idx="17">
                  <c:v>9.9286128167134016E-2</c:v>
                </c:pt>
                <c:pt idx="18">
                  <c:v>0.15090295647658458</c:v>
                </c:pt>
                <c:pt idx="19">
                  <c:v>5.7085820218781641E-2</c:v>
                </c:pt>
                <c:pt idx="20">
                  <c:v>0.25510726881927975</c:v>
                </c:pt>
                <c:pt idx="21">
                  <c:v>0.23191849773363735</c:v>
                </c:pt>
                <c:pt idx="22">
                  <c:v>3.2244033414021767E-2</c:v>
                </c:pt>
                <c:pt idx="23">
                  <c:v>0.6552384366571844</c:v>
                </c:pt>
                <c:pt idx="24">
                  <c:v>8.547258048987541E-2</c:v>
                </c:pt>
                <c:pt idx="25">
                  <c:v>8.6861753195516425</c:v>
                </c:pt>
                <c:pt idx="26">
                  <c:v>0.55124224269043587</c:v>
                </c:pt>
                <c:pt idx="27">
                  <c:v>5.8829155931402948</c:v>
                </c:pt>
                <c:pt idx="28">
                  <c:v>37.91103450640292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再エネ比較シート!$BE$13:$BE$42</c:f>
              <c:numCache>
                <c:formatCode>#,##0_);[Red]\(#,##0\)</c:formatCode>
                <c:ptCount val="30"/>
                <c:pt idx="0">
                  <c:v>53.800000000000004</c:v>
                </c:pt>
                <c:pt idx="1">
                  <c:v>31.900000000000002</c:v>
                </c:pt>
                <c:pt idx="2">
                  <c:v>119.20000000000002</c:v>
                </c:pt>
                <c:pt idx="3">
                  <c:v>53.800000000000004</c:v>
                </c:pt>
                <c:pt idx="4">
                  <c:v>76.900000000000006</c:v>
                </c:pt>
                <c:pt idx="5">
                  <c:v>37.9</c:v>
                </c:pt>
                <c:pt idx="6">
                  <c:v>0</c:v>
                </c:pt>
                <c:pt idx="7">
                  <c:v>450.5</c:v>
                </c:pt>
                <c:pt idx="8">
                  <c:v>11.219999999999999</c:v>
                </c:pt>
                <c:pt idx="9">
                  <c:v>72.599999999999994</c:v>
                </c:pt>
                <c:pt idx="10">
                  <c:v>52.1</c:v>
                </c:pt>
                <c:pt idx="11">
                  <c:v>19.2</c:v>
                </c:pt>
                <c:pt idx="12">
                  <c:v>69.5</c:v>
                </c:pt>
                <c:pt idx="13">
                  <c:v>3</c:v>
                </c:pt>
                <c:pt idx="14">
                  <c:v>201.68200000000002</c:v>
                </c:pt>
                <c:pt idx="15">
                  <c:v>5.5</c:v>
                </c:pt>
                <c:pt idx="16">
                  <c:v>40.1</c:v>
                </c:pt>
                <c:pt idx="17">
                  <c:v>133.80000000000001</c:v>
                </c:pt>
                <c:pt idx="18">
                  <c:v>102.9</c:v>
                </c:pt>
                <c:pt idx="19">
                  <c:v>19.600000000000001</c:v>
                </c:pt>
                <c:pt idx="20">
                  <c:v>38.5</c:v>
                </c:pt>
                <c:pt idx="21">
                  <c:v>17.600000000000001</c:v>
                </c:pt>
                <c:pt idx="22">
                  <c:v>56.81</c:v>
                </c:pt>
                <c:pt idx="23">
                  <c:v>83.300000000000011</c:v>
                </c:pt>
                <c:pt idx="24">
                  <c:v>82.199999999999989</c:v>
                </c:pt>
                <c:pt idx="25">
                  <c:v>138.36999999999998</c:v>
                </c:pt>
                <c:pt idx="26">
                  <c:v>227.2</c:v>
                </c:pt>
                <c:pt idx="27">
                  <c:v>87.3</c:v>
                </c:pt>
                <c:pt idx="28">
                  <c:v>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再エネ比較シート!$BF$13:$BF$42</c:f>
              <c:numCache>
                <c:formatCode>#,##0_);[Red]\(#,##0\)</c:formatCode>
                <c:ptCount val="30"/>
                <c:pt idx="0">
                  <c:v>183.60000000000002</c:v>
                </c:pt>
                <c:pt idx="1">
                  <c:v>2120</c:v>
                </c:pt>
                <c:pt idx="2">
                  <c:v>180</c:v>
                </c:pt>
                <c:pt idx="3">
                  <c:v>20.2</c:v>
                </c:pt>
                <c:pt idx="4">
                  <c:v>266.39999999999998</c:v>
                </c:pt>
                <c:pt idx="5">
                  <c:v>49.9</c:v>
                </c:pt>
                <c:pt idx="6">
                  <c:v>431.59999999999997</c:v>
                </c:pt>
                <c:pt idx="7">
                  <c:v>2593.9</c:v>
                </c:pt>
                <c:pt idx="8">
                  <c:v>10</c:v>
                </c:pt>
                <c:pt idx="9">
                  <c:v>0</c:v>
                </c:pt>
                <c:pt idx="10">
                  <c:v>69.900000000000006</c:v>
                </c:pt>
                <c:pt idx="11">
                  <c:v>0</c:v>
                </c:pt>
                <c:pt idx="12">
                  <c:v>21652</c:v>
                </c:pt>
                <c:pt idx="13">
                  <c:v>23.9</c:v>
                </c:pt>
                <c:pt idx="14">
                  <c:v>159.22</c:v>
                </c:pt>
                <c:pt idx="15">
                  <c:v>209.6</c:v>
                </c:pt>
                <c:pt idx="16">
                  <c:v>0</c:v>
                </c:pt>
                <c:pt idx="17">
                  <c:v>309.10000000000002</c:v>
                </c:pt>
                <c:pt idx="18">
                  <c:v>586.20000000000005</c:v>
                </c:pt>
                <c:pt idx="19">
                  <c:v>217.8</c:v>
                </c:pt>
                <c:pt idx="20">
                  <c:v>0</c:v>
                </c:pt>
                <c:pt idx="21">
                  <c:v>28.099999999999998</c:v>
                </c:pt>
                <c:pt idx="22">
                  <c:v>84.5</c:v>
                </c:pt>
                <c:pt idx="23">
                  <c:v>0</c:v>
                </c:pt>
                <c:pt idx="24">
                  <c:v>277</c:v>
                </c:pt>
                <c:pt idx="25">
                  <c:v>204.7</c:v>
                </c:pt>
                <c:pt idx="26">
                  <c:v>1178.7</c:v>
                </c:pt>
                <c:pt idx="27">
                  <c:v>126.5</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再エネ比較シート!$BG$13:$BG$42</c:f>
              <c:numCache>
                <c:formatCode>#,##0_);[Red]\(#,##0\)</c:formatCode>
                <c:ptCount val="30"/>
                <c:pt idx="0">
                  <c:v>0</c:v>
                </c:pt>
                <c:pt idx="1">
                  <c:v>0</c:v>
                </c:pt>
                <c:pt idx="2">
                  <c:v>0</c:v>
                </c:pt>
                <c:pt idx="3">
                  <c:v>0</c:v>
                </c:pt>
                <c:pt idx="4">
                  <c:v>0</c:v>
                </c:pt>
                <c:pt idx="5">
                  <c:v>4453.8999999999996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413.30000000000007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再エネ比較シート!$BH$13:$BH$42</c:f>
              <c:numCache>
                <c:formatCode>#,##0_);[Red]\(#,##0\)</c:formatCode>
                <c:ptCount val="30"/>
                <c:pt idx="0">
                  <c:v>0</c:v>
                </c:pt>
                <c:pt idx="1">
                  <c:v>0</c:v>
                </c:pt>
                <c:pt idx="2">
                  <c:v>495.5</c:v>
                </c:pt>
                <c:pt idx="3">
                  <c:v>0</c:v>
                </c:pt>
                <c:pt idx="4">
                  <c:v>0</c:v>
                </c:pt>
                <c:pt idx="5">
                  <c:v>0</c:v>
                </c:pt>
                <c:pt idx="6">
                  <c:v>0</c:v>
                </c:pt>
                <c:pt idx="7">
                  <c:v>0</c:v>
                </c:pt>
                <c:pt idx="8">
                  <c:v>0</c:v>
                </c:pt>
                <c:pt idx="9">
                  <c:v>0</c:v>
                </c:pt>
                <c:pt idx="10">
                  <c:v>0</c:v>
                </c:pt>
                <c:pt idx="11">
                  <c:v>0</c:v>
                </c:pt>
                <c:pt idx="12">
                  <c:v>2000</c:v>
                </c:pt>
                <c:pt idx="13">
                  <c:v>0</c:v>
                </c:pt>
                <c:pt idx="14">
                  <c:v>0</c:v>
                </c:pt>
                <c:pt idx="15">
                  <c:v>0</c:v>
                </c:pt>
                <c:pt idx="16">
                  <c:v>0</c:v>
                </c:pt>
                <c:pt idx="17">
                  <c:v>0</c:v>
                </c:pt>
                <c:pt idx="18">
                  <c:v>0</c:v>
                </c:pt>
                <c:pt idx="19">
                  <c:v>0</c:v>
                </c:pt>
                <c:pt idx="20">
                  <c:v>0</c:v>
                </c:pt>
                <c:pt idx="21">
                  <c:v>270</c:v>
                </c:pt>
                <c:pt idx="22">
                  <c:v>0</c:v>
                </c:pt>
                <c:pt idx="23">
                  <c:v>0</c:v>
                </c:pt>
                <c:pt idx="24">
                  <c:v>0</c:v>
                </c:pt>
                <c:pt idx="25">
                  <c:v>8297.7000000000007</c:v>
                </c:pt>
                <c:pt idx="26">
                  <c:v>0</c:v>
                </c:pt>
                <c:pt idx="27">
                  <c:v>5002.3999999999996</c:v>
                </c:pt>
                <c:pt idx="28">
                  <c:v>40786.800000000003</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47.85</c:v>
                </c:pt>
                <c:pt idx="21">
                  <c:v>0</c:v>
                </c:pt>
                <c:pt idx="22">
                  <c:v>0</c:v>
                </c:pt>
                <c:pt idx="23">
                  <c:v>600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再エネ比較シート!$BK$13:$BK$42</c:f>
              <c:numCache>
                <c:formatCode>#,##0_);[Red]\(#,##0\)</c:formatCode>
                <c:ptCount val="30"/>
                <c:pt idx="0">
                  <c:v>237.40000000000003</c:v>
                </c:pt>
                <c:pt idx="1">
                  <c:v>2151.9</c:v>
                </c:pt>
                <c:pt idx="2">
                  <c:v>794.7</c:v>
                </c:pt>
                <c:pt idx="3">
                  <c:v>74</c:v>
                </c:pt>
                <c:pt idx="4">
                  <c:v>343.29999999999995</c:v>
                </c:pt>
                <c:pt idx="5">
                  <c:v>4541.7</c:v>
                </c:pt>
                <c:pt idx="6">
                  <c:v>431.59999999999997</c:v>
                </c:pt>
                <c:pt idx="7">
                  <c:v>3044.4</c:v>
                </c:pt>
                <c:pt idx="8">
                  <c:v>21.22</c:v>
                </c:pt>
                <c:pt idx="9">
                  <c:v>72.599999999999994</c:v>
                </c:pt>
                <c:pt idx="10">
                  <c:v>122</c:v>
                </c:pt>
                <c:pt idx="11">
                  <c:v>19.2</c:v>
                </c:pt>
                <c:pt idx="12">
                  <c:v>23721.5</c:v>
                </c:pt>
                <c:pt idx="13">
                  <c:v>26.9</c:v>
                </c:pt>
                <c:pt idx="14">
                  <c:v>360.90200000000004</c:v>
                </c:pt>
                <c:pt idx="15">
                  <c:v>215.1</c:v>
                </c:pt>
                <c:pt idx="16">
                  <c:v>40.1</c:v>
                </c:pt>
                <c:pt idx="17">
                  <c:v>442.90000000000003</c:v>
                </c:pt>
                <c:pt idx="18">
                  <c:v>689.1</c:v>
                </c:pt>
                <c:pt idx="19">
                  <c:v>237.4</c:v>
                </c:pt>
                <c:pt idx="20">
                  <c:v>499.65000000000009</c:v>
                </c:pt>
                <c:pt idx="21">
                  <c:v>315.7</c:v>
                </c:pt>
                <c:pt idx="22">
                  <c:v>141.31</c:v>
                </c:pt>
                <c:pt idx="23">
                  <c:v>683.3</c:v>
                </c:pt>
                <c:pt idx="24">
                  <c:v>359.2</c:v>
                </c:pt>
                <c:pt idx="25">
                  <c:v>8640.77</c:v>
                </c:pt>
                <c:pt idx="26">
                  <c:v>1405.9</c:v>
                </c:pt>
                <c:pt idx="27">
                  <c:v>5216.2</c:v>
                </c:pt>
                <c:pt idx="28">
                  <c:v>40792.300000000003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再エネ比較シート!$BO$13:$BO$42</c:f>
              <c:numCache>
                <c:formatCode>#,##0_);[Red]\(#,##0\)</c:formatCode>
                <c:ptCount val="30"/>
                <c:pt idx="0">
                  <c:v>64.566456000000002</c:v>
                </c:pt>
                <c:pt idx="1">
                  <c:v>38.283828</c:v>
                </c:pt>
                <c:pt idx="2">
                  <c:v>143.054304</c:v>
                </c:pt>
                <c:pt idx="3">
                  <c:v>64.566456000000002</c:v>
                </c:pt>
                <c:pt idx="4">
                  <c:v>92.289227999999994</c:v>
                </c:pt>
                <c:pt idx="5">
                  <c:v>45.484547999999997</c:v>
                </c:pt>
                <c:pt idx="6">
                  <c:v>0</c:v>
                </c:pt>
                <c:pt idx="7">
                  <c:v>540.65405999999996</c:v>
                </c:pt>
                <c:pt idx="8">
                  <c:v>13.465346399999996</c:v>
                </c:pt>
                <c:pt idx="9">
                  <c:v>87.128711999999993</c:v>
                </c:pt>
                <c:pt idx="10">
                  <c:v>62.526251999999999</c:v>
                </c:pt>
                <c:pt idx="11">
                  <c:v>23.042304000000001</c:v>
                </c:pt>
                <c:pt idx="12">
                  <c:v>83.408339999999995</c:v>
                </c:pt>
                <c:pt idx="13">
                  <c:v>3.6003599999999993</c:v>
                </c:pt>
                <c:pt idx="14">
                  <c:v>242.04260184000003</c:v>
                </c:pt>
                <c:pt idx="15">
                  <c:v>6.6006599999999995</c:v>
                </c:pt>
                <c:pt idx="16">
                  <c:v>48.124812000000006</c:v>
                </c:pt>
                <c:pt idx="17">
                  <c:v>160.57605600000002</c:v>
                </c:pt>
                <c:pt idx="18">
                  <c:v>123.49234799999999</c:v>
                </c:pt>
                <c:pt idx="19">
                  <c:v>23.522351999999998</c:v>
                </c:pt>
                <c:pt idx="20">
                  <c:v>46.204619999999998</c:v>
                </c:pt>
                <c:pt idx="21">
                  <c:v>21.122112000000001</c:v>
                </c:pt>
                <c:pt idx="22">
                  <c:v>68.178817200000012</c:v>
                </c:pt>
                <c:pt idx="23">
                  <c:v>99.969995999999995</c:v>
                </c:pt>
                <c:pt idx="24">
                  <c:v>98.649863999999994</c:v>
                </c:pt>
                <c:pt idx="25">
                  <c:v>166.06060439999996</c:v>
                </c:pt>
                <c:pt idx="26">
                  <c:v>272.66726400000005</c:v>
                </c:pt>
                <c:pt idx="27">
                  <c:v>104.77047600000002</c:v>
                </c:pt>
                <c:pt idx="28">
                  <c:v>6.6006599999999995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再エネ比較シート!$BP$13:$BP$42</c:f>
              <c:numCache>
                <c:formatCode>#,##0_);[Red]\(#,##0\)</c:formatCode>
                <c:ptCount val="30"/>
                <c:pt idx="0">
                  <c:v>242.85873599999999</c:v>
                </c:pt>
                <c:pt idx="1">
                  <c:v>2804.2512000000002</c:v>
                </c:pt>
                <c:pt idx="2">
                  <c:v>238.0968</c:v>
                </c:pt>
                <c:pt idx="3">
                  <c:v>26.719751999999996</c:v>
                </c:pt>
                <c:pt idx="4">
                  <c:v>352.38326399999988</c:v>
                </c:pt>
                <c:pt idx="5">
                  <c:v>66.005724000000001</c:v>
                </c:pt>
                <c:pt idx="6">
                  <c:v>570.90321599999993</c:v>
                </c:pt>
                <c:pt idx="7">
                  <c:v>3431.107164</c:v>
                </c:pt>
                <c:pt idx="8">
                  <c:v>13.227600000000001</c:v>
                </c:pt>
                <c:pt idx="9">
                  <c:v>0</c:v>
                </c:pt>
                <c:pt idx="10">
                  <c:v>92.460924000000006</c:v>
                </c:pt>
                <c:pt idx="11">
                  <c:v>0</c:v>
                </c:pt>
                <c:pt idx="12">
                  <c:v>28640.399520000003</c:v>
                </c:pt>
                <c:pt idx="13">
                  <c:v>31.613963999999996</c:v>
                </c:pt>
                <c:pt idx="14">
                  <c:v>210.60984719999996</c:v>
                </c:pt>
                <c:pt idx="15">
                  <c:v>277.250496</c:v>
                </c:pt>
                <c:pt idx="16">
                  <c:v>0</c:v>
                </c:pt>
                <c:pt idx="17">
                  <c:v>408.865116</c:v>
                </c:pt>
                <c:pt idx="18">
                  <c:v>775.40191200000015</c:v>
                </c:pt>
                <c:pt idx="19">
                  <c:v>288.09712799999994</c:v>
                </c:pt>
                <c:pt idx="20">
                  <c:v>0</c:v>
                </c:pt>
                <c:pt idx="21">
                  <c:v>37.169555999999993</c:v>
                </c:pt>
                <c:pt idx="22">
                  <c:v>111.77321999999999</c:v>
                </c:pt>
                <c:pt idx="23">
                  <c:v>0</c:v>
                </c:pt>
                <c:pt idx="24">
                  <c:v>366.40451999999993</c:v>
                </c:pt>
                <c:pt idx="25">
                  <c:v>270.76897199999996</c:v>
                </c:pt>
                <c:pt idx="26">
                  <c:v>1559.1372120000001</c:v>
                </c:pt>
                <c:pt idx="27">
                  <c:v>167.32914</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再エネ比較シート!$BQ$13:$BQ$42</c:f>
              <c:numCache>
                <c:formatCode>#,##0_);[Red]\(#,##0\)</c:formatCode>
                <c:ptCount val="30"/>
                <c:pt idx="0">
                  <c:v>0</c:v>
                </c:pt>
                <c:pt idx="1">
                  <c:v>0</c:v>
                </c:pt>
                <c:pt idx="2">
                  <c:v>0</c:v>
                </c:pt>
                <c:pt idx="3">
                  <c:v>0</c:v>
                </c:pt>
                <c:pt idx="4">
                  <c:v>0</c:v>
                </c:pt>
                <c:pt idx="5">
                  <c:v>9676.0086719999999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897.88598400000012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再エネ比較シート!$BR$13:$BR$42</c:f>
              <c:numCache>
                <c:formatCode>#,##0_);[Red]\(#,##0\)</c:formatCode>
                <c:ptCount val="30"/>
                <c:pt idx="0">
                  <c:v>0</c:v>
                </c:pt>
                <c:pt idx="1">
                  <c:v>0</c:v>
                </c:pt>
                <c:pt idx="2">
                  <c:v>2604.348</c:v>
                </c:pt>
                <c:pt idx="3">
                  <c:v>0</c:v>
                </c:pt>
                <c:pt idx="4">
                  <c:v>0</c:v>
                </c:pt>
                <c:pt idx="5">
                  <c:v>0</c:v>
                </c:pt>
                <c:pt idx="6">
                  <c:v>0</c:v>
                </c:pt>
                <c:pt idx="7">
                  <c:v>0</c:v>
                </c:pt>
                <c:pt idx="8">
                  <c:v>0</c:v>
                </c:pt>
                <c:pt idx="9">
                  <c:v>0</c:v>
                </c:pt>
                <c:pt idx="10">
                  <c:v>0</c:v>
                </c:pt>
                <c:pt idx="11">
                  <c:v>0</c:v>
                </c:pt>
                <c:pt idx="12">
                  <c:v>10512</c:v>
                </c:pt>
                <c:pt idx="13">
                  <c:v>0</c:v>
                </c:pt>
                <c:pt idx="14">
                  <c:v>0</c:v>
                </c:pt>
                <c:pt idx="15">
                  <c:v>0</c:v>
                </c:pt>
                <c:pt idx="16">
                  <c:v>0</c:v>
                </c:pt>
                <c:pt idx="17">
                  <c:v>0</c:v>
                </c:pt>
                <c:pt idx="18">
                  <c:v>0</c:v>
                </c:pt>
                <c:pt idx="19">
                  <c:v>0</c:v>
                </c:pt>
                <c:pt idx="20">
                  <c:v>0</c:v>
                </c:pt>
                <c:pt idx="21">
                  <c:v>1419.12</c:v>
                </c:pt>
                <c:pt idx="22">
                  <c:v>0</c:v>
                </c:pt>
                <c:pt idx="23">
                  <c:v>0</c:v>
                </c:pt>
                <c:pt idx="24">
                  <c:v>0</c:v>
                </c:pt>
                <c:pt idx="25">
                  <c:v>43612.711200000012</c:v>
                </c:pt>
                <c:pt idx="26">
                  <c:v>0</c:v>
                </c:pt>
                <c:pt idx="27">
                  <c:v>26292.614400000002</c:v>
                </c:pt>
                <c:pt idx="28">
                  <c:v>214375.42080000002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335.33279999999996</c:v>
                </c:pt>
                <c:pt idx="21">
                  <c:v>0</c:v>
                </c:pt>
                <c:pt idx="22">
                  <c:v>0</c:v>
                </c:pt>
                <c:pt idx="23">
                  <c:v>4204.8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再エネ比較シート!$BU$13:$BU$42</c:f>
              <c:numCache>
                <c:formatCode>#,##0_);[Red]\(#,##0\)</c:formatCode>
                <c:ptCount val="30"/>
                <c:pt idx="0">
                  <c:v>307.42519199999998</c:v>
                </c:pt>
                <c:pt idx="1">
                  <c:v>2842.5350280000002</c:v>
                </c:pt>
                <c:pt idx="2">
                  <c:v>2985.499104</c:v>
                </c:pt>
                <c:pt idx="3">
                  <c:v>91.286208000000002</c:v>
                </c:pt>
                <c:pt idx="4">
                  <c:v>444.67249199999986</c:v>
                </c:pt>
                <c:pt idx="5">
                  <c:v>9787.498943999999</c:v>
                </c:pt>
                <c:pt idx="6">
                  <c:v>570.90321599999993</c:v>
                </c:pt>
                <c:pt idx="7">
                  <c:v>3971.7612239999999</c:v>
                </c:pt>
                <c:pt idx="8">
                  <c:v>26.692946399999997</c:v>
                </c:pt>
                <c:pt idx="9">
                  <c:v>87.128711999999993</c:v>
                </c:pt>
                <c:pt idx="10">
                  <c:v>154.98717600000001</c:v>
                </c:pt>
                <c:pt idx="11">
                  <c:v>23.042304000000001</c:v>
                </c:pt>
                <c:pt idx="12">
                  <c:v>39235.807860000001</c:v>
                </c:pt>
                <c:pt idx="13">
                  <c:v>35.214323999999998</c:v>
                </c:pt>
                <c:pt idx="14">
                  <c:v>452.65244903999996</c:v>
                </c:pt>
                <c:pt idx="15">
                  <c:v>283.851156</c:v>
                </c:pt>
                <c:pt idx="16">
                  <c:v>48.124812000000006</c:v>
                </c:pt>
                <c:pt idx="17">
                  <c:v>569.44117200000005</c:v>
                </c:pt>
                <c:pt idx="18">
                  <c:v>898.89426000000014</c:v>
                </c:pt>
                <c:pt idx="19">
                  <c:v>311.61947999999995</c:v>
                </c:pt>
                <c:pt idx="20">
                  <c:v>1279.4234040000001</c:v>
                </c:pt>
                <c:pt idx="21">
                  <c:v>1477.411668</c:v>
                </c:pt>
                <c:pt idx="22">
                  <c:v>179.95203720000001</c:v>
                </c:pt>
                <c:pt idx="23">
                  <c:v>4304.769996</c:v>
                </c:pt>
                <c:pt idx="24">
                  <c:v>465.05438399999991</c:v>
                </c:pt>
                <c:pt idx="25">
                  <c:v>44049.540776400012</c:v>
                </c:pt>
                <c:pt idx="26">
                  <c:v>1831.8044760000002</c:v>
                </c:pt>
                <c:pt idx="27">
                  <c:v>26564.714016000002</c:v>
                </c:pt>
                <c:pt idx="28">
                  <c:v>214382.02146000002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七ヶ宿町</c:v>
                </c:pt>
              </c:strCache>
            </c:strRef>
          </c:cat>
          <c:val>
            <c:numRef>
              <c:f>①CO2排出量の現状把握!$AX$43:$AX$45</c:f>
              <c:numCache>
                <c:formatCode>0%</c:formatCode>
                <c:ptCount val="3"/>
                <c:pt idx="0">
                  <c:v>0.42072759503743129</c:v>
                </c:pt>
                <c:pt idx="1">
                  <c:v>0.34274366990979577</c:v>
                </c:pt>
                <c:pt idx="2">
                  <c:v>0.30290946911210648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七ヶ宿町</c:v>
                </c:pt>
              </c:strCache>
            </c:strRef>
          </c:cat>
          <c:val>
            <c:numRef>
              <c:f>①CO2排出量の現状把握!$AY$43:$AY$45</c:f>
              <c:numCache>
                <c:formatCode>0%</c:formatCode>
                <c:ptCount val="3"/>
                <c:pt idx="0">
                  <c:v>0.19118662390594171</c:v>
                </c:pt>
                <c:pt idx="1">
                  <c:v>0.20745141911647522</c:v>
                </c:pt>
                <c:pt idx="2">
                  <c:v>0.17014367657687024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七ヶ宿町</c:v>
                </c:pt>
              </c:strCache>
            </c:strRef>
          </c:cat>
          <c:val>
            <c:numRef>
              <c:f>①CO2排出量の現状把握!$AZ$43:$AZ$45</c:f>
              <c:numCache>
                <c:formatCode>0%</c:formatCode>
                <c:ptCount val="3"/>
                <c:pt idx="0">
                  <c:v>0.18034974026133399</c:v>
                </c:pt>
                <c:pt idx="1">
                  <c:v>0.19478521026949869</c:v>
                </c:pt>
                <c:pt idx="2">
                  <c:v>0.18547310457493549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七ヶ宿町</c:v>
                </c:pt>
              </c:strCache>
            </c:strRef>
          </c:cat>
          <c:val>
            <c:numRef>
              <c:f>①CO2排出量の現状把握!$BA$43:$BA$45</c:f>
              <c:numCache>
                <c:formatCode>0%</c:formatCode>
                <c:ptCount val="3"/>
                <c:pt idx="0">
                  <c:v>0.19226168778726088</c:v>
                </c:pt>
                <c:pt idx="1">
                  <c:v>0.2371579022577075</c:v>
                </c:pt>
                <c:pt idx="2">
                  <c:v>0.29126954139022609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七ヶ宿町</c:v>
                </c:pt>
              </c:strCache>
            </c:strRef>
          </c:cat>
          <c:val>
            <c:numRef>
              <c:f>①CO2排出量の現状把握!$BB$43:$BB$45</c:f>
              <c:numCache>
                <c:formatCode>0%</c:formatCode>
                <c:ptCount val="3"/>
                <c:pt idx="0">
                  <c:v>1.5474353008032191E-2</c:v>
                </c:pt>
                <c:pt idx="1">
                  <c:v>1.7861798446522904E-2</c:v>
                </c:pt>
                <c:pt idx="2">
                  <c:v>5.0204208345861659E-2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443</c:v>
                </c:pt>
                <c:pt idx="1">
                  <c:v>443</c:v>
                </c:pt>
                <c:pt idx="2">
                  <c:v>443</c:v>
                </c:pt>
                <c:pt idx="3">
                  <c:v>443</c:v>
                </c:pt>
                <c:pt idx="4">
                  <c:v>443</c:v>
                </c:pt>
                <c:pt idx="5">
                  <c:v>427</c:v>
                </c:pt>
                <c:pt idx="6">
                  <c:v>427</c:v>
                </c:pt>
                <c:pt idx="7">
                  <c:v>427</c:v>
                </c:pt>
                <c:pt idx="8">
                  <c:v>427</c:v>
                </c:pt>
                <c:pt idx="9">
                  <c:v>427</c:v>
                </c:pt>
                <c:pt idx="10">
                  <c:v>427</c:v>
                </c:pt>
                <c:pt idx="11">
                  <c:v>460</c:v>
                </c:pt>
                <c:pt idx="12">
                  <c:v>460</c:v>
                </c:pt>
                <c:pt idx="13">
                  <c:v>460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0.36682463875061178</c:v>
                </c:pt>
                <c:pt idx="1">
                  <c:v>0.36091609524721002</c:v>
                </c:pt>
                <c:pt idx="2">
                  <c:v>0.35358612814210177</c:v>
                </c:pt>
                <c:pt idx="3">
                  <c:v>0.38007933042539821</c:v>
                </c:pt>
                <c:pt idx="4">
                  <c:v>0.46628258296015618</c:v>
                </c:pt>
                <c:pt idx="5">
                  <c:v>0.53753888447012488</c:v>
                </c:pt>
                <c:pt idx="6">
                  <c:v>0.62131409304882113</c:v>
                </c:pt>
                <c:pt idx="7">
                  <c:v>0.5642230407992348</c:v>
                </c:pt>
                <c:pt idx="8">
                  <c:v>0.52185414528513763</c:v>
                </c:pt>
                <c:pt idx="9">
                  <c:v>0.37715355970227421</c:v>
                </c:pt>
                <c:pt idx="10">
                  <c:v>0.40006081627940748</c:v>
                </c:pt>
                <c:pt idx="11">
                  <c:v>0.58337298511036006</c:v>
                </c:pt>
                <c:pt idx="12">
                  <c:v>0.41951583209436871</c:v>
                </c:pt>
                <c:pt idx="13">
                  <c:v>0.49820543116685362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1744</c:v>
                </c:pt>
                <c:pt idx="1">
                  <c:v>1710</c:v>
                </c:pt>
                <c:pt idx="2">
                  <c:v>1655</c:v>
                </c:pt>
                <c:pt idx="3">
                  <c:v>1654</c:v>
                </c:pt>
                <c:pt idx="4">
                  <c:v>1612</c:v>
                </c:pt>
                <c:pt idx="5">
                  <c:v>1561</c:v>
                </c:pt>
                <c:pt idx="6">
                  <c:v>1523</c:v>
                </c:pt>
                <c:pt idx="7">
                  <c:v>1502</c:v>
                </c:pt>
                <c:pt idx="8">
                  <c:v>1427</c:v>
                </c:pt>
                <c:pt idx="9">
                  <c:v>1391</c:v>
                </c:pt>
                <c:pt idx="10">
                  <c:v>1376</c:v>
                </c:pt>
                <c:pt idx="11">
                  <c:v>1321</c:v>
                </c:pt>
                <c:pt idx="12">
                  <c:v>1285</c:v>
                </c:pt>
                <c:pt idx="13">
                  <c:v>1258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七ヶ宿町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1754</v>
      </c>
      <c r="B9" s="70">
        <v>358</v>
      </c>
      <c r="C9" s="70">
        <v>1</v>
      </c>
      <c r="D9" s="70">
        <v>22</v>
      </c>
      <c r="E9" s="70">
        <v>1990</v>
      </c>
      <c r="F9" s="70" t="s">
        <v>787</v>
      </c>
      <c r="G9" s="70" t="s">
        <v>1755</v>
      </c>
      <c r="H9" s="70" t="s">
        <v>1756</v>
      </c>
      <c r="I9" s="148"/>
      <c r="J9" s="71">
        <v>2.1804346811869482</v>
      </c>
      <c r="K9" s="71">
        <v>1.4010227062159439</v>
      </c>
      <c r="L9" s="71">
        <v>8.8563642737335704E-2</v>
      </c>
      <c r="M9" s="71">
        <v>1.9660005646680421</v>
      </c>
      <c r="N9" s="71">
        <v>2.5745407354526</v>
      </c>
      <c r="O9" s="71">
        <v>2.0179343612845959</v>
      </c>
      <c r="P9" s="71">
        <v>2.8787811552017648</v>
      </c>
      <c r="Q9" s="71">
        <v>0.17756171711249399</v>
      </c>
      <c r="R9" s="71">
        <v>0</v>
      </c>
      <c r="S9" s="71">
        <v>0.1749272593531167</v>
      </c>
      <c r="T9" s="72"/>
      <c r="U9" s="71">
        <v>226729</v>
      </c>
      <c r="V9" s="71">
        <v>431</v>
      </c>
      <c r="W9" s="71">
        <v>1</v>
      </c>
      <c r="X9" s="71">
        <v>678</v>
      </c>
      <c r="Y9" s="71">
        <v>882</v>
      </c>
      <c r="Z9" s="71">
        <v>830</v>
      </c>
      <c r="AA9" s="71">
        <v>699</v>
      </c>
      <c r="AB9" s="71">
        <v>2883</v>
      </c>
      <c r="AC9" s="71">
        <v>0</v>
      </c>
      <c r="AD9" s="71">
        <v>0.1749272593531167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1757</v>
      </c>
      <c r="B10" s="70">
        <v>359</v>
      </c>
      <c r="C10" s="70">
        <v>2</v>
      </c>
      <c r="D10" s="70">
        <v>22</v>
      </c>
      <c r="E10" s="70">
        <v>2005</v>
      </c>
      <c r="F10" s="70" t="s">
        <v>789</v>
      </c>
      <c r="G10" s="70" t="s">
        <v>1755</v>
      </c>
      <c r="H10" s="70" t="s">
        <v>1756</v>
      </c>
      <c r="I10" s="148"/>
      <c r="J10" s="71">
        <v>0.7343691079385446</v>
      </c>
      <c r="K10" s="71">
        <v>0.37260049638495268</v>
      </c>
      <c r="L10" s="71">
        <v>0.75382378020755036</v>
      </c>
      <c r="M10" s="71">
        <v>2.3421182565576659</v>
      </c>
      <c r="N10" s="71">
        <v>3.9880440283773919</v>
      </c>
      <c r="O10" s="71">
        <v>2.2039386842545849</v>
      </c>
      <c r="P10" s="71">
        <v>2.7858795834509582</v>
      </c>
      <c r="Q10" s="71">
        <v>0.13556184328003701</v>
      </c>
      <c r="R10" s="71">
        <v>0</v>
      </c>
      <c r="S10" s="71">
        <v>0.1819306820407664</v>
      </c>
      <c r="T10" s="72"/>
      <c r="U10" s="71">
        <v>79485</v>
      </c>
      <c r="V10" s="71">
        <v>142</v>
      </c>
      <c r="W10" s="71">
        <v>9</v>
      </c>
      <c r="X10" s="71">
        <v>379</v>
      </c>
      <c r="Y10" s="71">
        <v>880</v>
      </c>
      <c r="Z10" s="71">
        <v>1049</v>
      </c>
      <c r="AA10" s="71">
        <v>554</v>
      </c>
      <c r="AB10" s="71">
        <v>2301</v>
      </c>
      <c r="AC10" s="71">
        <v>0</v>
      </c>
      <c r="AD10" s="71">
        <v>0.1819306820407664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1758</v>
      </c>
      <c r="B11" s="70">
        <v>360</v>
      </c>
      <c r="C11" s="70">
        <v>3</v>
      </c>
      <c r="D11" s="70">
        <v>22</v>
      </c>
      <c r="E11" s="70">
        <v>2006</v>
      </c>
      <c r="F11" s="70" t="s">
        <v>790</v>
      </c>
      <c r="G11" s="70" t="s">
        <v>1755</v>
      </c>
      <c r="H11" s="70" t="s">
        <v>1756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1759</v>
      </c>
      <c r="B12" s="70">
        <v>361</v>
      </c>
      <c r="C12" s="70">
        <v>4</v>
      </c>
      <c r="D12" s="70">
        <v>22</v>
      </c>
      <c r="E12" s="70">
        <v>2007</v>
      </c>
      <c r="F12" s="70" t="s">
        <v>791</v>
      </c>
      <c r="G12" s="70" t="s">
        <v>1755</v>
      </c>
      <c r="H12" s="70" t="s">
        <v>1756</v>
      </c>
      <c r="I12" s="148"/>
      <c r="J12" s="71">
        <v>0.6450937632482957</v>
      </c>
      <c r="K12" s="71">
        <v>0.32379643695044258</v>
      </c>
      <c r="L12" s="71">
        <v>0.93557821065571511</v>
      </c>
      <c r="M12" s="71">
        <v>3.0012908687949791</v>
      </c>
      <c r="N12" s="71">
        <v>3.978743662338716</v>
      </c>
      <c r="O12" s="71">
        <v>2.075622674993999</v>
      </c>
      <c r="P12" s="71">
        <v>2.6043157192977699</v>
      </c>
      <c r="Q12" s="71">
        <v>0.13479525675444201</v>
      </c>
      <c r="R12" s="71">
        <v>0</v>
      </c>
      <c r="S12" s="71">
        <v>0.17718818434436889</v>
      </c>
      <c r="T12" s="72"/>
      <c r="U12" s="71">
        <v>82386</v>
      </c>
      <c r="V12" s="71">
        <v>129</v>
      </c>
      <c r="W12" s="71">
        <v>14</v>
      </c>
      <c r="X12" s="71">
        <v>654</v>
      </c>
      <c r="Y12" s="71">
        <v>861</v>
      </c>
      <c r="Z12" s="71">
        <v>1027</v>
      </c>
      <c r="AA12" s="71">
        <v>510</v>
      </c>
      <c r="AB12" s="71">
        <v>2167</v>
      </c>
      <c r="AC12" s="71">
        <v>0</v>
      </c>
      <c r="AD12" s="71">
        <v>0.17718818434436889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1760</v>
      </c>
      <c r="B13" s="70">
        <v>362</v>
      </c>
      <c r="C13" s="70">
        <v>5</v>
      </c>
      <c r="D13" s="70">
        <v>22</v>
      </c>
      <c r="E13" s="70">
        <v>2008</v>
      </c>
      <c r="F13" s="70" t="s">
        <v>792</v>
      </c>
      <c r="G13" s="70" t="s">
        <v>1755</v>
      </c>
      <c r="H13" s="70" t="s">
        <v>1756</v>
      </c>
      <c r="I13" s="148"/>
      <c r="J13" s="71">
        <v>0.154401346246685</v>
      </c>
      <c r="K13" s="71">
        <v>0.2565258085603252</v>
      </c>
      <c r="L13" s="71">
        <v>0.9139872492727773</v>
      </c>
      <c r="M13" s="71">
        <v>3.363269179906105</v>
      </c>
      <c r="N13" s="71">
        <v>3.7435253762584759</v>
      </c>
      <c r="O13" s="71">
        <v>1.929093750803567</v>
      </c>
      <c r="P13" s="71">
        <v>2.529938170896151</v>
      </c>
      <c r="Q13" s="71">
        <v>0.12918700301674901</v>
      </c>
      <c r="R13" s="71">
        <v>0</v>
      </c>
      <c r="S13" s="71">
        <v>0.17967827795533459</v>
      </c>
      <c r="T13" s="72"/>
      <c r="U13" s="71">
        <v>20549</v>
      </c>
      <c r="V13" s="71">
        <v>129</v>
      </c>
      <c r="W13" s="71">
        <v>14</v>
      </c>
      <c r="X13" s="71">
        <v>654</v>
      </c>
      <c r="Y13" s="71">
        <v>849</v>
      </c>
      <c r="Z13" s="71">
        <v>988</v>
      </c>
      <c r="AA13" s="71">
        <v>496</v>
      </c>
      <c r="AB13" s="71">
        <v>2111</v>
      </c>
      <c r="AC13" s="71">
        <v>0</v>
      </c>
      <c r="AD13" s="71">
        <v>0.17967827795533459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1761</v>
      </c>
      <c r="B14" s="70">
        <v>363</v>
      </c>
      <c r="C14" s="70">
        <v>6</v>
      </c>
      <c r="D14" s="70">
        <v>22</v>
      </c>
      <c r="E14" s="70">
        <v>2009</v>
      </c>
      <c r="F14" s="70" t="s">
        <v>176</v>
      </c>
      <c r="G14" s="70" t="s">
        <v>1755</v>
      </c>
      <c r="H14" s="70" t="s">
        <v>1756</v>
      </c>
      <c r="I14" s="148"/>
      <c r="J14" s="71">
        <v>0.22950982663735761</v>
      </c>
      <c r="K14" s="71">
        <v>0.2378543443514731</v>
      </c>
      <c r="L14" s="71">
        <v>1.1372425827932719</v>
      </c>
      <c r="M14" s="71">
        <v>2.76165513215647</v>
      </c>
      <c r="N14" s="71">
        <v>3.414853255493647</v>
      </c>
      <c r="O14" s="71">
        <v>1.9247339072795839</v>
      </c>
      <c r="P14" s="71">
        <v>2.3699539309867701</v>
      </c>
      <c r="Q14" s="71">
        <v>0.120034260856228</v>
      </c>
      <c r="R14" s="71">
        <v>0</v>
      </c>
      <c r="S14" s="71">
        <v>0.21846693754482449</v>
      </c>
      <c r="T14" s="72"/>
      <c r="U14" s="71">
        <v>26441</v>
      </c>
      <c r="V14" s="71">
        <v>122</v>
      </c>
      <c r="W14" s="71">
        <v>24</v>
      </c>
      <c r="X14" s="71">
        <v>532</v>
      </c>
      <c r="Y14" s="71">
        <v>846</v>
      </c>
      <c r="Z14" s="71">
        <v>973</v>
      </c>
      <c r="AA14" s="71">
        <v>477</v>
      </c>
      <c r="AB14" s="71">
        <v>2059</v>
      </c>
      <c r="AC14" s="71">
        <v>0</v>
      </c>
      <c r="AD14" s="71">
        <v>0.21846693754482449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1762</v>
      </c>
      <c r="B15" s="70">
        <v>364</v>
      </c>
      <c r="C15" s="70">
        <v>7</v>
      </c>
      <c r="D15" s="70">
        <v>22</v>
      </c>
      <c r="E15" s="70">
        <v>2010</v>
      </c>
      <c r="F15" s="70" t="s">
        <v>177</v>
      </c>
      <c r="G15" s="70" t="s">
        <v>1755</v>
      </c>
      <c r="H15" s="70" t="s">
        <v>1756</v>
      </c>
      <c r="I15" s="148"/>
      <c r="J15" s="71">
        <v>0.26294970193062928</v>
      </c>
      <c r="K15" s="71">
        <v>0.242434610334927</v>
      </c>
      <c r="L15" s="71">
        <v>1.0766697849806539</v>
      </c>
      <c r="M15" s="71">
        <v>2.69335971759905</v>
      </c>
      <c r="N15" s="71">
        <v>3.3803572541058511</v>
      </c>
      <c r="O15" s="71">
        <v>1.902048462843595</v>
      </c>
      <c r="P15" s="71">
        <v>2.37460351623852</v>
      </c>
      <c r="Q15" s="71">
        <v>0.12186044930068</v>
      </c>
      <c r="R15" s="71">
        <v>0</v>
      </c>
      <c r="S15" s="71">
        <v>0.22447501592607089</v>
      </c>
      <c r="T15" s="72"/>
      <c r="U15" s="71">
        <v>32408</v>
      </c>
      <c r="V15" s="71">
        <v>122</v>
      </c>
      <c r="W15" s="71">
        <v>24</v>
      </c>
      <c r="X15" s="71">
        <v>532</v>
      </c>
      <c r="Y15" s="71">
        <v>836</v>
      </c>
      <c r="Z15" s="71">
        <v>966</v>
      </c>
      <c r="AA15" s="71">
        <v>466</v>
      </c>
      <c r="AB15" s="71">
        <v>2003</v>
      </c>
      <c r="AC15" s="71">
        <v>0</v>
      </c>
      <c r="AD15" s="71">
        <v>0.22447501592607089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1763</v>
      </c>
      <c r="B16" s="70">
        <v>365</v>
      </c>
      <c r="C16" s="70">
        <v>8</v>
      </c>
      <c r="D16" s="70">
        <v>22</v>
      </c>
      <c r="E16" s="70">
        <v>2011</v>
      </c>
      <c r="F16" s="70" t="s">
        <v>178</v>
      </c>
      <c r="G16" s="70" t="s">
        <v>1755</v>
      </c>
      <c r="H16" s="70" t="s">
        <v>1756</v>
      </c>
      <c r="I16" s="148"/>
      <c r="J16" s="71">
        <v>0</v>
      </c>
      <c r="K16" s="71">
        <v>0.32565375099338412</v>
      </c>
      <c r="L16" s="71">
        <v>1.005124830908579</v>
      </c>
      <c r="M16" s="71">
        <v>3.1345407609340721</v>
      </c>
      <c r="N16" s="71">
        <v>3.8999024912884108</v>
      </c>
      <c r="O16" s="71">
        <v>1.8442609481683181</v>
      </c>
      <c r="P16" s="71">
        <v>2.3059813059980261</v>
      </c>
      <c r="Q16" s="71">
        <v>0.13509080547201699</v>
      </c>
      <c r="R16" s="71">
        <v>0</v>
      </c>
      <c r="S16" s="71">
        <v>0.21492371672446839</v>
      </c>
      <c r="T16" s="72"/>
      <c r="U16" s="71">
        <v>0</v>
      </c>
      <c r="V16" s="71">
        <v>122</v>
      </c>
      <c r="W16" s="71">
        <v>24</v>
      </c>
      <c r="X16" s="71">
        <v>532</v>
      </c>
      <c r="Y16" s="71">
        <v>824</v>
      </c>
      <c r="Z16" s="71">
        <v>957</v>
      </c>
      <c r="AA16" s="71">
        <v>466</v>
      </c>
      <c r="AB16" s="71">
        <v>1925</v>
      </c>
      <c r="AC16" s="71">
        <v>0</v>
      </c>
      <c r="AD16" s="71">
        <v>0.21492371672446839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1764</v>
      </c>
      <c r="B17" s="70">
        <v>366</v>
      </c>
      <c r="C17" s="70">
        <v>9</v>
      </c>
      <c r="D17" s="70">
        <v>22</v>
      </c>
      <c r="E17" s="70">
        <v>2012</v>
      </c>
      <c r="F17" s="70" t="s">
        <v>179</v>
      </c>
      <c r="G17" s="70" t="s">
        <v>1755</v>
      </c>
      <c r="H17" s="70" t="s">
        <v>1756</v>
      </c>
      <c r="I17" s="148"/>
      <c r="J17" s="71">
        <v>0.17928075567828711</v>
      </c>
      <c r="K17" s="71">
        <v>0.30571402066572251</v>
      </c>
      <c r="L17" s="71">
        <v>1.0081267606060931</v>
      </c>
      <c r="M17" s="71">
        <v>3.5267372452508781</v>
      </c>
      <c r="N17" s="71">
        <v>4.1870719111362922</v>
      </c>
      <c r="O17" s="71">
        <v>1.8526917270372079</v>
      </c>
      <c r="P17" s="71">
        <v>2.3091479725213437</v>
      </c>
      <c r="Q17" s="71">
        <v>0.14402858416033501</v>
      </c>
      <c r="R17" s="71">
        <v>0</v>
      </c>
      <c r="S17" s="71">
        <v>0.23672128877726051</v>
      </c>
      <c r="T17" s="72"/>
      <c r="U17" s="71">
        <v>16710</v>
      </c>
      <c r="V17" s="71">
        <v>122</v>
      </c>
      <c r="W17" s="71">
        <v>24</v>
      </c>
      <c r="X17" s="71">
        <v>532</v>
      </c>
      <c r="Y17" s="71">
        <v>832</v>
      </c>
      <c r="Z17" s="71">
        <v>969</v>
      </c>
      <c r="AA17" s="71">
        <v>464</v>
      </c>
      <c r="AB17" s="71">
        <v>1889</v>
      </c>
      <c r="AC17" s="71">
        <v>0</v>
      </c>
      <c r="AD17" s="71">
        <v>0.23672128877726051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1765</v>
      </c>
      <c r="B18" s="70">
        <v>367</v>
      </c>
      <c r="C18" s="70">
        <v>10</v>
      </c>
      <c r="D18" s="70">
        <v>22</v>
      </c>
      <c r="E18" s="70">
        <v>2013</v>
      </c>
      <c r="F18" s="70" t="s">
        <v>180</v>
      </c>
      <c r="G18" s="70" t="s">
        <v>1755</v>
      </c>
      <c r="H18" s="70" t="s">
        <v>1756</v>
      </c>
      <c r="I18" s="148"/>
      <c r="J18" s="71">
        <v>0.1371662707850288</v>
      </c>
      <c r="K18" s="71">
        <v>0.25954338169232488</v>
      </c>
      <c r="L18" s="71">
        <v>0.73134270490375342</v>
      </c>
      <c r="M18" s="71">
        <v>3.0437967552509622</v>
      </c>
      <c r="N18" s="71">
        <v>4.4499933602111561</v>
      </c>
      <c r="O18" s="71">
        <v>1.7863195876501918</v>
      </c>
      <c r="P18" s="71">
        <v>2.2928720392282851</v>
      </c>
      <c r="Q18" s="71">
        <v>0.144498941614666</v>
      </c>
      <c r="R18" s="71">
        <v>0</v>
      </c>
      <c r="S18" s="71">
        <v>0.22962162958070301</v>
      </c>
      <c r="T18" s="72"/>
      <c r="U18" s="71">
        <v>14056</v>
      </c>
      <c r="V18" s="71">
        <v>122</v>
      </c>
      <c r="W18" s="71">
        <v>24</v>
      </c>
      <c r="X18" s="71">
        <v>532</v>
      </c>
      <c r="Y18" s="71">
        <v>899</v>
      </c>
      <c r="Z18" s="71">
        <v>976</v>
      </c>
      <c r="AA18" s="71">
        <v>459</v>
      </c>
      <c r="AB18" s="71">
        <v>1868</v>
      </c>
      <c r="AC18" s="71">
        <v>0</v>
      </c>
      <c r="AD18" s="71">
        <v>0.22962162958070301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1766</v>
      </c>
      <c r="B19" s="70">
        <v>368</v>
      </c>
      <c r="C19" s="70">
        <v>11</v>
      </c>
      <c r="D19" s="70">
        <v>22</v>
      </c>
      <c r="E19" s="70">
        <v>2014</v>
      </c>
      <c r="F19" s="70" t="s">
        <v>181</v>
      </c>
      <c r="G19" s="70" t="s">
        <v>1755</v>
      </c>
      <c r="H19" s="70" t="s">
        <v>1756</v>
      </c>
      <c r="I19" s="148"/>
      <c r="J19" s="71">
        <v>0.15194238453175629</v>
      </c>
      <c r="K19" s="71">
        <v>0.29810413488970677</v>
      </c>
      <c r="L19" s="71">
        <v>0.55074179079545604</v>
      </c>
      <c r="M19" s="71">
        <v>3.3392419402396358</v>
      </c>
      <c r="N19" s="71">
        <v>3.9498381187973872</v>
      </c>
      <c r="O19" s="71">
        <v>1.6891003803544895</v>
      </c>
      <c r="P19" s="71">
        <v>2.2997687088414156</v>
      </c>
      <c r="Q19" s="71">
        <v>0.135075691816681</v>
      </c>
      <c r="R19" s="71">
        <v>0</v>
      </c>
      <c r="S19" s="71">
        <v>0.23123944642968219</v>
      </c>
      <c r="T19" s="72"/>
      <c r="U19" s="71">
        <v>16746</v>
      </c>
      <c r="V19" s="71">
        <v>129</v>
      </c>
      <c r="W19" s="71">
        <v>12</v>
      </c>
      <c r="X19" s="71">
        <v>522</v>
      </c>
      <c r="Y19" s="71">
        <v>817</v>
      </c>
      <c r="Z19" s="71">
        <v>972</v>
      </c>
      <c r="AA19" s="71">
        <v>458</v>
      </c>
      <c r="AB19" s="71">
        <v>1820</v>
      </c>
      <c r="AC19" s="71">
        <v>0</v>
      </c>
      <c r="AD19" s="71">
        <v>0.23123944642968219</v>
      </c>
      <c r="AE19" s="72"/>
      <c r="AF19" s="71"/>
      <c r="AG19" s="71"/>
      <c r="AH19" s="71"/>
      <c r="AI19" s="71"/>
      <c r="AJ19" s="71"/>
      <c r="AK19" s="71"/>
      <c r="AL19" s="71"/>
      <c r="AM19" s="71"/>
      <c r="AN19" s="71"/>
      <c r="AO19" s="71"/>
      <c r="AP19" s="71"/>
      <c r="AQ19" s="72"/>
      <c r="AR19" s="71">
        <v>6</v>
      </c>
      <c r="AS19" s="71">
        <v>0</v>
      </c>
      <c r="AT19" s="71">
        <v>0</v>
      </c>
      <c r="AU19" s="71">
        <v>0</v>
      </c>
      <c r="AV19" s="71">
        <v>0</v>
      </c>
      <c r="AW19" s="71">
        <v>0</v>
      </c>
      <c r="AX19" s="71"/>
      <c r="AY19" s="72"/>
      <c r="AZ19" s="71">
        <v>25.9</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1767</v>
      </c>
      <c r="B20" s="70">
        <v>369</v>
      </c>
      <c r="C20" s="70">
        <v>12</v>
      </c>
      <c r="D20" s="70">
        <v>22</v>
      </c>
      <c r="E20" s="70">
        <v>2015</v>
      </c>
      <c r="F20" s="70" t="s">
        <v>182</v>
      </c>
      <c r="G20" s="70" t="s">
        <v>1755</v>
      </c>
      <c r="H20" s="70" t="s">
        <v>1756</v>
      </c>
      <c r="I20" s="148"/>
      <c r="J20" s="71">
        <v>0.1144478969114278</v>
      </c>
      <c r="K20" s="71">
        <v>0.30126633382666962</v>
      </c>
      <c r="L20" s="71">
        <v>0.56021881077356472</v>
      </c>
      <c r="M20" s="71">
        <v>3.2851417914366752</v>
      </c>
      <c r="N20" s="71">
        <v>3.42012094066187</v>
      </c>
      <c r="O20" s="71">
        <v>1.6816055371264977</v>
      </c>
      <c r="P20" s="71">
        <v>2.2814844757031389</v>
      </c>
      <c r="Q20" s="71">
        <v>0.128234423288618</v>
      </c>
      <c r="R20" s="71">
        <v>0</v>
      </c>
      <c r="S20" s="71">
        <v>0.22818053387356971</v>
      </c>
      <c r="T20" s="72"/>
      <c r="U20" s="71">
        <v>13966</v>
      </c>
      <c r="V20" s="71">
        <v>129</v>
      </c>
      <c r="W20" s="71">
        <v>12</v>
      </c>
      <c r="X20" s="71">
        <v>522</v>
      </c>
      <c r="Y20" s="71">
        <v>789</v>
      </c>
      <c r="Z20" s="71">
        <v>977</v>
      </c>
      <c r="AA20" s="71">
        <v>454</v>
      </c>
      <c r="AB20" s="71">
        <v>1765</v>
      </c>
      <c r="AC20" s="71">
        <v>0</v>
      </c>
      <c r="AD20" s="71">
        <v>0.22818053387356971</v>
      </c>
      <c r="AE20" s="72"/>
      <c r="AF20" s="71">
        <v>121737.10575160509</v>
      </c>
      <c r="AG20" s="71">
        <v>221537.96108389631</v>
      </c>
      <c r="AH20" s="71">
        <v>97440.965806441513</v>
      </c>
      <c r="AI20" s="71">
        <v>3678074.749123035</v>
      </c>
      <c r="AJ20" s="71">
        <v>4551628.9163143551</v>
      </c>
      <c r="AK20" s="71">
        <v>0</v>
      </c>
      <c r="AL20" s="71">
        <v>0</v>
      </c>
      <c r="AM20" s="71">
        <v>241885.84610346591</v>
      </c>
      <c r="AN20" s="71">
        <v>0</v>
      </c>
      <c r="AO20" s="71">
        <v>0</v>
      </c>
      <c r="AP20" s="71">
        <v>8912305.5441827979</v>
      </c>
      <c r="AQ20" s="72"/>
      <c r="AR20" s="71">
        <v>7</v>
      </c>
      <c r="AS20" s="71">
        <v>3</v>
      </c>
      <c r="AT20" s="71">
        <v>0</v>
      </c>
      <c r="AU20" s="71">
        <v>0</v>
      </c>
      <c r="AV20" s="71">
        <v>0</v>
      </c>
      <c r="AW20" s="71">
        <v>0</v>
      </c>
      <c r="AX20" s="71"/>
      <c r="AY20" s="72"/>
      <c r="AZ20" s="71">
        <v>31.8</v>
      </c>
      <c r="BA20" s="71">
        <v>136.4</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1768</v>
      </c>
      <c r="B21" s="70">
        <v>370</v>
      </c>
      <c r="C21" s="70">
        <v>13</v>
      </c>
      <c r="D21" s="70">
        <v>22</v>
      </c>
      <c r="E21" s="70">
        <v>2016</v>
      </c>
      <c r="F21" s="70" t="s">
        <v>155</v>
      </c>
      <c r="G21" s="70" t="s">
        <v>1755</v>
      </c>
      <c r="H21" s="70" t="s">
        <v>1756</v>
      </c>
      <c r="I21" s="148"/>
      <c r="J21" s="71">
        <v>0.12153926177888287</v>
      </c>
      <c r="K21" s="71">
        <v>0.30946916369129568</v>
      </c>
      <c r="L21" s="71">
        <v>0.61422027402151747</v>
      </c>
      <c r="M21" s="71">
        <v>2.4000405598714925</v>
      </c>
      <c r="N21" s="71">
        <v>3.170003132379184</v>
      </c>
      <c r="O21" s="71">
        <v>1.6747873256013157</v>
      </c>
      <c r="P21" s="71">
        <v>2.4730894644369057</v>
      </c>
      <c r="Q21" s="71">
        <v>0.12148708790424645</v>
      </c>
      <c r="R21" s="71">
        <v>0</v>
      </c>
      <c r="S21" s="71">
        <v>0.24585536276240699</v>
      </c>
      <c r="T21" s="72"/>
      <c r="U21" s="71">
        <v>14615</v>
      </c>
      <c r="V21" s="71">
        <v>129</v>
      </c>
      <c r="W21" s="71">
        <v>12</v>
      </c>
      <c r="X21" s="71">
        <v>522</v>
      </c>
      <c r="Y21" s="71">
        <v>786</v>
      </c>
      <c r="Z21" s="71">
        <v>985</v>
      </c>
      <c r="AA21" s="71">
        <v>509</v>
      </c>
      <c r="AB21" s="71">
        <v>1720</v>
      </c>
      <c r="AC21" s="71">
        <v>0</v>
      </c>
      <c r="AD21" s="71">
        <v>0.24585536276240699</v>
      </c>
      <c r="AE21" s="72"/>
      <c r="AF21" s="71">
        <v>134971.49324892671</v>
      </c>
      <c r="AG21" s="71">
        <v>218375.75967881049</v>
      </c>
      <c r="AH21" s="71">
        <v>85729.564377603834</v>
      </c>
      <c r="AI21" s="71">
        <v>3276137.0067217089</v>
      </c>
      <c r="AJ21" s="71">
        <v>4041138.566799839</v>
      </c>
      <c r="AK21" s="71">
        <v>0</v>
      </c>
      <c r="AL21" s="71">
        <v>0</v>
      </c>
      <c r="AM21" s="71">
        <v>235901.91523869141</v>
      </c>
      <c r="AN21" s="71">
        <v>0</v>
      </c>
      <c r="AO21" s="71">
        <v>0</v>
      </c>
      <c r="AP21" s="71">
        <v>7992254.3060655799</v>
      </c>
      <c r="AQ21" s="72"/>
      <c r="AR21" s="71">
        <v>9</v>
      </c>
      <c r="AS21" s="71">
        <v>4</v>
      </c>
      <c r="AT21" s="71">
        <v>0</v>
      </c>
      <c r="AU21" s="71">
        <v>0</v>
      </c>
      <c r="AV21" s="71">
        <v>0</v>
      </c>
      <c r="AW21" s="71">
        <v>0</v>
      </c>
      <c r="AX21" s="71"/>
      <c r="AY21" s="72"/>
      <c r="AZ21" s="71">
        <v>49.2</v>
      </c>
      <c r="BA21" s="71">
        <v>183.6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1769</v>
      </c>
      <c r="B22" s="70">
        <v>371</v>
      </c>
      <c r="C22" s="70">
        <v>14</v>
      </c>
      <c r="D22" s="70">
        <v>22</v>
      </c>
      <c r="E22" s="70">
        <v>2017</v>
      </c>
      <c r="F22" s="70" t="s">
        <v>156</v>
      </c>
      <c r="G22" s="70" t="s">
        <v>1755</v>
      </c>
      <c r="H22" s="70" t="s">
        <v>1756</v>
      </c>
      <c r="I22" s="148"/>
      <c r="J22" s="71">
        <v>0.12639193087828149</v>
      </c>
      <c r="K22" s="71">
        <v>0.31809108191150059</v>
      </c>
      <c r="L22" s="71">
        <v>0.63635132776040859</v>
      </c>
      <c r="M22" s="71">
        <v>2.2245554885412813</v>
      </c>
      <c r="N22" s="71">
        <v>3.3553614083279868</v>
      </c>
      <c r="O22" s="71">
        <v>1.644113693052826</v>
      </c>
      <c r="P22" s="71">
        <v>2.3801762271385059</v>
      </c>
      <c r="Q22" s="71">
        <v>0.114612002972515</v>
      </c>
      <c r="R22" s="71">
        <v>0</v>
      </c>
      <c r="S22" s="71">
        <v>0.25380834934205015</v>
      </c>
      <c r="T22" s="72"/>
      <c r="U22" s="71">
        <v>16068</v>
      </c>
      <c r="V22" s="71">
        <v>129</v>
      </c>
      <c r="W22" s="71">
        <v>12</v>
      </c>
      <c r="X22" s="71">
        <v>522</v>
      </c>
      <c r="Y22" s="71">
        <v>784</v>
      </c>
      <c r="Z22" s="71">
        <v>983</v>
      </c>
      <c r="AA22" s="71">
        <v>493</v>
      </c>
      <c r="AB22" s="71">
        <v>1678</v>
      </c>
      <c r="AC22" s="71">
        <v>0</v>
      </c>
      <c r="AD22" s="71">
        <v>0.25380834934205021</v>
      </c>
      <c r="AE22" s="72"/>
      <c r="AF22" s="71">
        <v>143445.67811607389</v>
      </c>
      <c r="AG22" s="71">
        <v>228752.44971267699</v>
      </c>
      <c r="AH22" s="71">
        <v>120051.9383756679</v>
      </c>
      <c r="AI22" s="71">
        <v>3213712.2247036612</v>
      </c>
      <c r="AJ22" s="71">
        <v>4435048.8382441597</v>
      </c>
      <c r="AK22" s="71">
        <v>0</v>
      </c>
      <c r="AL22" s="71">
        <v>0</v>
      </c>
      <c r="AM22" s="71">
        <v>230501.62829036999</v>
      </c>
      <c r="AN22" s="71">
        <v>0</v>
      </c>
      <c r="AO22" s="71">
        <v>0</v>
      </c>
      <c r="AP22" s="71">
        <v>8371512.7574426103</v>
      </c>
      <c r="AQ22" s="72"/>
      <c r="AR22" s="71">
        <v>9</v>
      </c>
      <c r="AS22" s="71">
        <v>4</v>
      </c>
      <c r="AT22" s="71">
        <v>0</v>
      </c>
      <c r="AU22" s="71">
        <v>0</v>
      </c>
      <c r="AV22" s="71">
        <v>0</v>
      </c>
      <c r="AW22" s="71">
        <v>0</v>
      </c>
      <c r="AX22" s="71"/>
      <c r="AY22" s="72"/>
      <c r="AZ22" s="71">
        <v>49.2</v>
      </c>
      <c r="BA22" s="71">
        <v>183.6</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1770</v>
      </c>
      <c r="B23" s="70">
        <v>372</v>
      </c>
      <c r="C23" s="70">
        <v>15</v>
      </c>
      <c r="D23" s="70">
        <v>22</v>
      </c>
      <c r="E23" s="70">
        <v>2018</v>
      </c>
      <c r="F23" s="70" t="s">
        <v>183</v>
      </c>
      <c r="G23" s="70" t="s">
        <v>1755</v>
      </c>
      <c r="H23" s="70" t="s">
        <v>1756</v>
      </c>
      <c r="I23" s="148"/>
      <c r="J23" s="71">
        <v>0.12745233451251209</v>
      </c>
      <c r="K23" s="71">
        <v>0.30234293971954901</v>
      </c>
      <c r="L23" s="71">
        <v>0.57703945737473195</v>
      </c>
      <c r="M23" s="71">
        <v>2.3594859989924246</v>
      </c>
      <c r="N23" s="71">
        <v>3.0209280030760661</v>
      </c>
      <c r="O23" s="71">
        <v>1.5689140508727821</v>
      </c>
      <c r="P23" s="71">
        <v>2.3325839621803133</v>
      </c>
      <c r="Q23" s="71">
        <v>0.103881185910146</v>
      </c>
      <c r="R23" s="71">
        <v>0</v>
      </c>
      <c r="S23" s="71">
        <v>0.25008146676593118</v>
      </c>
      <c r="T23" s="72"/>
      <c r="U23" s="71">
        <v>15626</v>
      </c>
      <c r="V23" s="71">
        <v>129</v>
      </c>
      <c r="W23" s="71">
        <v>12</v>
      </c>
      <c r="X23" s="71">
        <v>522</v>
      </c>
      <c r="Y23" s="71">
        <v>769</v>
      </c>
      <c r="Z23" s="71">
        <v>956</v>
      </c>
      <c r="AA23" s="71">
        <v>488</v>
      </c>
      <c r="AB23" s="71">
        <v>1639</v>
      </c>
      <c r="AC23" s="71">
        <v>0</v>
      </c>
      <c r="AD23" s="71">
        <v>0.25008146676593118</v>
      </c>
      <c r="AE23" s="72"/>
      <c r="AF23" s="71">
        <v>145966.94050120711</v>
      </c>
      <c r="AG23" s="71">
        <v>203310.79399251859</v>
      </c>
      <c r="AH23" s="71">
        <v>113825.09534889041</v>
      </c>
      <c r="AI23" s="71">
        <v>3205579.249340897</v>
      </c>
      <c r="AJ23" s="71">
        <v>3823672.8134298902</v>
      </c>
      <c r="AK23" s="71">
        <v>0</v>
      </c>
      <c r="AL23" s="71">
        <v>0</v>
      </c>
      <c r="AM23" s="71">
        <v>225610.17045639249</v>
      </c>
      <c r="AN23" s="71">
        <v>0</v>
      </c>
      <c r="AO23" s="71">
        <v>0</v>
      </c>
      <c r="AP23" s="71">
        <v>7717965.0630697962</v>
      </c>
      <c r="AQ23" s="72"/>
      <c r="AR23" s="71">
        <v>9</v>
      </c>
      <c r="AS23" s="71">
        <v>4</v>
      </c>
      <c r="AT23" s="71">
        <v>0</v>
      </c>
      <c r="AU23" s="71">
        <v>0</v>
      </c>
      <c r="AV23" s="71">
        <v>0</v>
      </c>
      <c r="AW23" s="71">
        <v>0</v>
      </c>
      <c r="AX23" s="71"/>
      <c r="AY23" s="72"/>
      <c r="AZ23" s="71">
        <v>49.1</v>
      </c>
      <c r="BA23" s="71">
        <v>184</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1771</v>
      </c>
      <c r="B24" s="70">
        <v>373</v>
      </c>
      <c r="C24" s="70">
        <v>16</v>
      </c>
      <c r="D24" s="70">
        <v>22</v>
      </c>
      <c r="E24" s="70">
        <v>2019</v>
      </c>
      <c r="F24" s="70" t="s">
        <v>158</v>
      </c>
      <c r="G24" s="70" t="s">
        <v>1755</v>
      </c>
      <c r="H24" s="70" t="s">
        <v>1756</v>
      </c>
      <c r="I24" s="148"/>
      <c r="J24" s="71">
        <v>0.12442719411130287</v>
      </c>
      <c r="K24" s="71">
        <v>0.27986996938445508</v>
      </c>
      <c r="L24" s="71">
        <v>0.58272479144824818</v>
      </c>
      <c r="M24" s="71">
        <v>2.3622003011174262</v>
      </c>
      <c r="N24" s="71">
        <v>2.8954714023672978</v>
      </c>
      <c r="O24" s="71">
        <v>1.4886585278081088</v>
      </c>
      <c r="P24" s="71">
        <v>2.0323236258373831</v>
      </c>
      <c r="Q24" s="71">
        <v>9.8427800172639204E-2</v>
      </c>
      <c r="R24" s="71">
        <v>0</v>
      </c>
      <c r="S24" s="71">
        <v>0.25908607420490698</v>
      </c>
      <c r="T24" s="72"/>
      <c r="U24" s="71">
        <v>15282</v>
      </c>
      <c r="V24" s="71">
        <v>129</v>
      </c>
      <c r="W24" s="71">
        <v>12</v>
      </c>
      <c r="X24" s="71">
        <v>522</v>
      </c>
      <c r="Y24" s="71">
        <v>757</v>
      </c>
      <c r="Z24" s="71">
        <v>932</v>
      </c>
      <c r="AA24" s="71">
        <v>422</v>
      </c>
      <c r="AB24" s="71">
        <v>1595</v>
      </c>
      <c r="AC24" s="71">
        <v>0</v>
      </c>
      <c r="AD24" s="71">
        <v>0.25908607420490698</v>
      </c>
      <c r="AE24" s="72"/>
      <c r="AF24" s="71">
        <v>150780.78877783011</v>
      </c>
      <c r="AG24" s="71">
        <v>196864.8814408629</v>
      </c>
      <c r="AH24" s="71">
        <v>119488.96291947371</v>
      </c>
      <c r="AI24" s="71">
        <v>3424644.7960887859</v>
      </c>
      <c r="AJ24" s="71">
        <v>3914835.9271214339</v>
      </c>
      <c r="AK24" s="71">
        <v>0</v>
      </c>
      <c r="AL24" s="71">
        <v>0</v>
      </c>
      <c r="AM24" s="71">
        <v>217226.99284642859</v>
      </c>
      <c r="AN24" s="71">
        <v>0</v>
      </c>
      <c r="AO24" s="71">
        <v>0</v>
      </c>
      <c r="AP24" s="71">
        <v>8023842.3491948145</v>
      </c>
      <c r="AQ24" s="72"/>
      <c r="AR24" s="71">
        <v>10</v>
      </c>
      <c r="AS24" s="71">
        <v>4</v>
      </c>
      <c r="AT24" s="71">
        <v>0</v>
      </c>
      <c r="AU24" s="71">
        <v>0</v>
      </c>
      <c r="AV24" s="71">
        <v>0</v>
      </c>
      <c r="AW24" s="71">
        <v>0</v>
      </c>
      <c r="AX24" s="71"/>
      <c r="AY24" s="72"/>
      <c r="AZ24" s="71">
        <v>53.8</v>
      </c>
      <c r="BA24" s="71">
        <v>183.6</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1772</v>
      </c>
      <c r="B25" s="70">
        <v>374</v>
      </c>
      <c r="C25" s="70">
        <v>17</v>
      </c>
      <c r="D25" s="70">
        <v>22</v>
      </c>
      <c r="E25" s="70">
        <v>2020</v>
      </c>
      <c r="F25" s="70" t="s">
        <v>159</v>
      </c>
      <c r="G25" s="70" t="s">
        <v>1755</v>
      </c>
      <c r="H25" s="70" t="s">
        <v>1756</v>
      </c>
      <c r="I25" s="148"/>
      <c r="J25" s="71">
        <v>9.4848577489940258E-2</v>
      </c>
      <c r="K25" s="71">
        <v>0.3325981130582733</v>
      </c>
      <c r="L25" s="71">
        <v>0.95291623489252131</v>
      </c>
      <c r="M25" s="71">
        <v>1.8069444601966547</v>
      </c>
      <c r="N25" s="71">
        <v>2.5311963880689259</v>
      </c>
      <c r="O25" s="71">
        <v>1.2832837854250867</v>
      </c>
      <c r="P25" s="71">
        <v>1.8758172580192747</v>
      </c>
      <c r="Q25" s="71">
        <v>9.0091985353549606E-2</v>
      </c>
      <c r="R25" s="71">
        <v>0</v>
      </c>
      <c r="S25" s="71">
        <v>0.2083850099979645</v>
      </c>
      <c r="T25" s="72"/>
      <c r="U25" s="71">
        <v>12298</v>
      </c>
      <c r="V25" s="71">
        <v>152</v>
      </c>
      <c r="W25" s="71">
        <v>24</v>
      </c>
      <c r="X25" s="71">
        <v>478</v>
      </c>
      <c r="Y25" s="71">
        <v>742</v>
      </c>
      <c r="Z25" s="71">
        <v>917</v>
      </c>
      <c r="AA25" s="71">
        <v>414</v>
      </c>
      <c r="AB25" s="71">
        <v>1528</v>
      </c>
      <c r="AC25" s="71">
        <v>0</v>
      </c>
      <c r="AD25" s="71">
        <v>0.2083850099979645</v>
      </c>
      <c r="AE25" s="72"/>
      <c r="AF25" s="71">
        <v>115226.439789007</v>
      </c>
      <c r="AG25" s="71">
        <v>227584.33295644756</v>
      </c>
      <c r="AH25" s="71">
        <v>196888.58997866986</v>
      </c>
      <c r="AI25" s="71">
        <v>2683092.5833611633</v>
      </c>
      <c r="AJ25" s="71">
        <v>3746767.6087514348</v>
      </c>
      <c r="AK25" s="71"/>
      <c r="AL25" s="71"/>
      <c r="AM25" s="71">
        <v>199420.97643407827</v>
      </c>
      <c r="AN25" s="71"/>
      <c r="AO25" s="71"/>
      <c r="AP25" s="71">
        <v>7168980.5312708002</v>
      </c>
      <c r="AQ25" s="72"/>
      <c r="AR25" s="71">
        <v>10</v>
      </c>
      <c r="AS25" s="71">
        <v>4</v>
      </c>
      <c r="AT25" s="71">
        <v>0</v>
      </c>
      <c r="AU25" s="71">
        <v>0</v>
      </c>
      <c r="AV25" s="71">
        <v>0</v>
      </c>
      <c r="AW25" s="71">
        <v>0</v>
      </c>
      <c r="AX25" s="71"/>
      <c r="AY25" s="72"/>
      <c r="AZ25" s="71">
        <v>53.8</v>
      </c>
      <c r="BA25" s="71">
        <v>183.6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1773</v>
      </c>
      <c r="B26" s="70">
        <v>374</v>
      </c>
      <c r="C26" s="70">
        <v>18</v>
      </c>
      <c r="D26" s="70">
        <v>22</v>
      </c>
      <c r="E26" s="70">
        <v>2021</v>
      </c>
      <c r="F26" s="70" t="s">
        <v>160</v>
      </c>
      <c r="G26" s="1064" t="s">
        <v>1755</v>
      </c>
      <c r="H26" s="70" t="s">
        <v>1756</v>
      </c>
      <c r="I26" s="148"/>
      <c r="J26" s="71">
        <v>6.3963977342408343E-2</v>
      </c>
      <c r="K26" s="71">
        <v>0.36424862679985004</v>
      </c>
      <c r="L26" s="71">
        <v>0.78473013232557087</v>
      </c>
      <c r="M26" s="71">
        <v>1.9820483607935693</v>
      </c>
      <c r="N26" s="71">
        <v>2.7217664609414221</v>
      </c>
      <c r="O26" s="71">
        <v>1.2014759298469206</v>
      </c>
      <c r="P26" s="71">
        <v>1.9051100596674577</v>
      </c>
      <c r="Q26" s="71">
        <v>8.5887434981628499E-2</v>
      </c>
      <c r="R26" s="71">
        <v>0</v>
      </c>
      <c r="S26" s="71">
        <v>0.2301919105716525</v>
      </c>
      <c r="T26" s="72"/>
      <c r="U26" s="71">
        <v>8602</v>
      </c>
      <c r="V26" s="71">
        <v>152</v>
      </c>
      <c r="W26" s="71">
        <v>24</v>
      </c>
      <c r="X26" s="71">
        <v>478</v>
      </c>
      <c r="Y26" s="71">
        <v>716</v>
      </c>
      <c r="Z26" s="71">
        <v>884</v>
      </c>
      <c r="AA26" s="71">
        <v>410</v>
      </c>
      <c r="AB26" s="71">
        <v>1471</v>
      </c>
      <c r="AC26" s="71">
        <v>0</v>
      </c>
      <c r="AD26" s="71">
        <v>0.2301919105716525</v>
      </c>
      <c r="AE26" s="72"/>
      <c r="AF26" s="71">
        <v>78670.217315503236</v>
      </c>
      <c r="AG26" s="71">
        <v>243698.79269447119</v>
      </c>
      <c r="AH26" s="71">
        <v>157216.99511807848</v>
      </c>
      <c r="AI26" s="71">
        <v>2971977.2677827924</v>
      </c>
      <c r="AJ26" s="71">
        <v>3734726.702943088</v>
      </c>
      <c r="AK26" s="71">
        <v>0</v>
      </c>
      <c r="AL26" s="71">
        <v>0</v>
      </c>
      <c r="AM26" s="71">
        <v>193089.17896527812</v>
      </c>
      <c r="AN26" s="71">
        <v>0</v>
      </c>
      <c r="AO26" s="71">
        <v>0</v>
      </c>
      <c r="AP26" s="71">
        <v>7379379.154819211</v>
      </c>
      <c r="AQ26" s="72"/>
      <c r="AR26" s="71">
        <v>10</v>
      </c>
      <c r="AS26" s="71">
        <v>4</v>
      </c>
      <c r="AT26" s="71">
        <v>0</v>
      </c>
      <c r="AU26" s="71">
        <v>0</v>
      </c>
      <c r="AV26" s="71">
        <v>0</v>
      </c>
      <c r="AW26" s="71">
        <v>0</v>
      </c>
      <c r="AX26" s="71"/>
      <c r="AY26" s="72"/>
      <c r="AZ26" s="71">
        <v>53.8</v>
      </c>
      <c r="BA26" s="71">
        <v>183.6</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1774</v>
      </c>
      <c r="B27" s="70">
        <v>374</v>
      </c>
      <c r="C27" s="70">
        <v>19</v>
      </c>
      <c r="D27" s="70">
        <v>22</v>
      </c>
      <c r="E27" s="70">
        <v>2022</v>
      </c>
      <c r="F27" s="70" t="s">
        <v>161</v>
      </c>
      <c r="G27" s="1064" t="s">
        <v>1755</v>
      </c>
      <c r="H27" s="70" t="s">
        <v>1756</v>
      </c>
      <c r="I27" s="148"/>
      <c r="J27" s="71">
        <v>5.6553165956135312E-2</v>
      </c>
      <c r="K27" s="71">
        <v>0.32636237488706293</v>
      </c>
      <c r="L27" s="71">
        <v>0.71884500699016196</v>
      </c>
      <c r="M27" s="71">
        <v>1.9725290059010041</v>
      </c>
      <c r="N27" s="71">
        <v>2.5495494244650616</v>
      </c>
      <c r="O27" s="71">
        <v>1.2502628608114379</v>
      </c>
      <c r="P27" s="71">
        <v>1.8856575218994283</v>
      </c>
      <c r="Q27" s="71">
        <v>8.3241957305017156E-2</v>
      </c>
      <c r="R27" s="71">
        <v>0</v>
      </c>
      <c r="S27" s="71">
        <v>0.19068132458656681</v>
      </c>
      <c r="T27" s="72"/>
      <c r="U27" s="71">
        <v>9186</v>
      </c>
      <c r="V27" s="71">
        <v>152</v>
      </c>
      <c r="W27" s="71">
        <v>24</v>
      </c>
      <c r="X27" s="71">
        <v>478</v>
      </c>
      <c r="Y27" s="71">
        <v>695</v>
      </c>
      <c r="Z27" s="71">
        <v>874</v>
      </c>
      <c r="AA27" s="71">
        <v>412</v>
      </c>
      <c r="AB27" s="71">
        <v>1414</v>
      </c>
      <c r="AC27" s="71">
        <v>0</v>
      </c>
      <c r="AD27" s="71">
        <v>0.19068132458656681</v>
      </c>
      <c r="AE27" s="72"/>
      <c r="AF27" s="71">
        <v>64652.704343845762</v>
      </c>
      <c r="AG27" s="71">
        <v>236995.63054529761</v>
      </c>
      <c r="AH27" s="71">
        <v>164556.26982410203</v>
      </c>
      <c r="AI27" s="71">
        <v>2835445.9960591965</v>
      </c>
      <c r="AJ27" s="71">
        <v>3655103.1699628113</v>
      </c>
      <c r="AK27" s="71">
        <v>0</v>
      </c>
      <c r="AL27" s="71">
        <v>0</v>
      </c>
      <c r="AM27" s="71">
        <v>182585.99429166139</v>
      </c>
      <c r="AN27" s="71">
        <v>0</v>
      </c>
      <c r="AO27" s="71">
        <v>0</v>
      </c>
      <c r="AP27" s="71">
        <v>7139339.765026914</v>
      </c>
      <c r="AQ27" s="72"/>
      <c r="AR27" s="71">
        <v>10</v>
      </c>
      <c r="AS27" s="71">
        <v>4</v>
      </c>
      <c r="AT27" s="71">
        <v>0</v>
      </c>
      <c r="AU27" s="71">
        <v>0</v>
      </c>
      <c r="AV27" s="71">
        <v>0</v>
      </c>
      <c r="AW27" s="71">
        <v>0</v>
      </c>
      <c r="AX27" s="71"/>
      <c r="AY27" s="72"/>
      <c r="AZ27" s="71">
        <v>53.800000000000004</v>
      </c>
      <c r="BA27" s="71">
        <v>183.60000000000002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1775</v>
      </c>
      <c r="B28" s="70">
        <v>374</v>
      </c>
      <c r="C28" s="70">
        <v>20</v>
      </c>
      <c r="D28" s="70">
        <v>22</v>
      </c>
      <c r="E28" s="70">
        <v>2023</v>
      </c>
      <c r="F28" s="70" t="s">
        <v>1539</v>
      </c>
      <c r="G28" s="70" t="s">
        <v>1755</v>
      </c>
      <c r="H28" s="70" t="s">
        <v>1756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v>
      </c>
      <c r="AS28" s="71">
        <v>4</v>
      </c>
      <c r="AT28" s="71">
        <v>0</v>
      </c>
      <c r="AU28" s="71">
        <v>0</v>
      </c>
      <c r="AV28" s="71">
        <v>0</v>
      </c>
      <c r="AW28" s="71">
        <v>0</v>
      </c>
      <c r="AX28" s="71"/>
      <c r="AY28" s="72"/>
      <c r="AZ28" s="71">
        <v>53.800000000000004</v>
      </c>
      <c r="BA28" s="71">
        <v>183.60000000000002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1776</v>
      </c>
      <c r="B29" s="70">
        <v>374</v>
      </c>
      <c r="C29" s="70">
        <v>21</v>
      </c>
      <c r="D29" s="70">
        <v>22</v>
      </c>
      <c r="E29" s="70">
        <v>2024</v>
      </c>
      <c r="F29" s="70" t="s">
        <v>1554</v>
      </c>
      <c r="G29" s="70" t="s">
        <v>1755</v>
      </c>
      <c r="H29" s="70" t="s">
        <v>1756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1777</v>
      </c>
      <c r="B30" s="70">
        <v>273</v>
      </c>
      <c r="C30" s="70">
        <v>1</v>
      </c>
      <c r="D30" s="70">
        <v>17</v>
      </c>
      <c r="E30" s="70">
        <v>1990</v>
      </c>
      <c r="F30" s="70" t="s">
        <v>787</v>
      </c>
      <c r="G30" s="70" t="s">
        <v>1574</v>
      </c>
      <c r="H30" s="70" t="s">
        <v>1575</v>
      </c>
      <c r="I30" s="148"/>
      <c r="J30" s="71">
        <v>0</v>
      </c>
      <c r="K30" s="71">
        <v>0.68863710425022895</v>
      </c>
      <c r="L30" s="71">
        <v>7.5236074961889976</v>
      </c>
      <c r="M30" s="71">
        <v>1.085511533161057</v>
      </c>
      <c r="N30" s="71">
        <v>3.075826429433651</v>
      </c>
      <c r="O30" s="71">
        <v>1.2083293705523419</v>
      </c>
      <c r="P30" s="71">
        <v>2.0962798397678091</v>
      </c>
      <c r="Q30" s="71">
        <v>9.0536151285247002E-2</v>
      </c>
      <c r="R30" s="71">
        <v>0</v>
      </c>
      <c r="S30" s="71">
        <v>7.3724715170881513E-2</v>
      </c>
      <c r="T30" s="72"/>
      <c r="U30" s="71">
        <v>0</v>
      </c>
      <c r="V30" s="71">
        <v>126</v>
      </c>
      <c r="W30" s="71">
        <v>88</v>
      </c>
      <c r="X30" s="71">
        <v>364</v>
      </c>
      <c r="Y30" s="71">
        <v>658</v>
      </c>
      <c r="Z30" s="71">
        <v>497</v>
      </c>
      <c r="AA30" s="71">
        <v>509</v>
      </c>
      <c r="AB30" s="71">
        <v>1470</v>
      </c>
      <c r="AC30" s="71">
        <v>0</v>
      </c>
      <c r="AD30" s="71">
        <v>7.3724715170881513E-2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1778</v>
      </c>
      <c r="B31" s="70">
        <v>274</v>
      </c>
      <c r="C31" s="70">
        <v>2</v>
      </c>
      <c r="D31" s="70">
        <v>17</v>
      </c>
      <c r="E31" s="70">
        <v>2005</v>
      </c>
      <c r="F31" s="70" t="s">
        <v>789</v>
      </c>
      <c r="G31" s="70" t="s">
        <v>1574</v>
      </c>
      <c r="H31" s="70" t="s">
        <v>1575</v>
      </c>
      <c r="I31" s="148"/>
      <c r="J31" s="71">
        <v>1.1462382704730421</v>
      </c>
      <c r="K31" s="71">
        <v>0.17047121841613391</v>
      </c>
      <c r="L31" s="71">
        <v>3.60365006215366</v>
      </c>
      <c r="M31" s="71">
        <v>3.3251821810948141</v>
      </c>
      <c r="N31" s="71">
        <v>2.888977504588079</v>
      </c>
      <c r="O31" s="71">
        <v>1.666085201729157</v>
      </c>
      <c r="P31" s="71">
        <v>2.147239317930612</v>
      </c>
      <c r="Q31" s="71">
        <v>7.5940554536274699E-2</v>
      </c>
      <c r="R31" s="71">
        <v>0</v>
      </c>
      <c r="S31" s="71">
        <v>0.17821034871282929</v>
      </c>
      <c r="T31" s="72"/>
      <c r="U31" s="71">
        <v>35402</v>
      </c>
      <c r="V31" s="71">
        <v>52</v>
      </c>
      <c r="W31" s="71">
        <v>32</v>
      </c>
      <c r="X31" s="71">
        <v>540</v>
      </c>
      <c r="Y31" s="71">
        <v>589</v>
      </c>
      <c r="Z31" s="71">
        <v>793</v>
      </c>
      <c r="AA31" s="71">
        <v>427</v>
      </c>
      <c r="AB31" s="71">
        <v>1289</v>
      </c>
      <c r="AC31" s="71">
        <v>0</v>
      </c>
      <c r="AD31" s="71">
        <v>0.17821034871282929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1779</v>
      </c>
      <c r="B32" s="70">
        <v>275</v>
      </c>
      <c r="C32" s="70">
        <v>3</v>
      </c>
      <c r="D32" s="70">
        <v>17</v>
      </c>
      <c r="E32" s="70">
        <v>2006</v>
      </c>
      <c r="F32" s="70" t="s">
        <v>790</v>
      </c>
      <c r="G32" s="70" t="s">
        <v>1574</v>
      </c>
      <c r="H32" s="70" t="s">
        <v>1575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1780</v>
      </c>
      <c r="B33" s="70">
        <v>276</v>
      </c>
      <c r="C33" s="70">
        <v>4</v>
      </c>
      <c r="D33" s="70">
        <v>17</v>
      </c>
      <c r="E33" s="70">
        <v>2007</v>
      </c>
      <c r="F33" s="70" t="s">
        <v>791</v>
      </c>
      <c r="G33" s="70" t="s">
        <v>1574</v>
      </c>
      <c r="H33" s="70" t="s">
        <v>1575</v>
      </c>
      <c r="I33" s="148"/>
      <c r="J33" s="71">
        <v>1.289699255606616</v>
      </c>
      <c r="K33" s="71">
        <v>0.14426721630989839</v>
      </c>
      <c r="L33" s="71">
        <v>3.364821479578358</v>
      </c>
      <c r="M33" s="71">
        <v>3.22500491093226</v>
      </c>
      <c r="N33" s="71">
        <v>2.778662778570931</v>
      </c>
      <c r="O33" s="71">
        <v>1.529938037945918</v>
      </c>
      <c r="P33" s="71">
        <v>2.1651565980044212</v>
      </c>
      <c r="Q33" s="71">
        <v>7.8127753799529395E-2</v>
      </c>
      <c r="R33" s="71">
        <v>0</v>
      </c>
      <c r="S33" s="71">
        <v>9.1017550635394795E-2</v>
      </c>
      <c r="T33" s="72"/>
      <c r="U33" s="71">
        <v>42354</v>
      </c>
      <c r="V33" s="71">
        <v>48</v>
      </c>
      <c r="W33" s="71">
        <v>41</v>
      </c>
      <c r="X33" s="71">
        <v>656</v>
      </c>
      <c r="Y33" s="71">
        <v>568</v>
      </c>
      <c r="Z33" s="71">
        <v>757</v>
      </c>
      <c r="AA33" s="71">
        <v>424</v>
      </c>
      <c r="AB33" s="71">
        <v>1256</v>
      </c>
      <c r="AC33" s="71">
        <v>0</v>
      </c>
      <c r="AD33" s="71">
        <v>9.1017550635394795E-2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1781</v>
      </c>
      <c r="B34" s="70">
        <v>277</v>
      </c>
      <c r="C34" s="70">
        <v>5</v>
      </c>
      <c r="D34" s="70">
        <v>17</v>
      </c>
      <c r="E34" s="70">
        <v>2008</v>
      </c>
      <c r="F34" s="70" t="s">
        <v>792</v>
      </c>
      <c r="G34" s="70" t="s">
        <v>1574</v>
      </c>
      <c r="H34" s="70" t="s">
        <v>1575</v>
      </c>
      <c r="I34" s="148"/>
      <c r="J34" s="71">
        <v>1.0984244527981</v>
      </c>
      <c r="K34" s="71">
        <v>0.12661720070956459</v>
      </c>
      <c r="L34" s="71">
        <v>2.905396352760643</v>
      </c>
      <c r="M34" s="71">
        <v>3.77356804067372</v>
      </c>
      <c r="N34" s="71">
        <v>2.7912741580056628</v>
      </c>
      <c r="O34" s="71">
        <v>1.483918269848898</v>
      </c>
      <c r="P34" s="71">
        <v>2.0861788546300919</v>
      </c>
      <c r="Q34" s="71">
        <v>7.5333586316257098E-2</v>
      </c>
      <c r="R34" s="71">
        <v>0</v>
      </c>
      <c r="S34" s="71">
        <v>0.13622507092878131</v>
      </c>
      <c r="T34" s="72"/>
      <c r="U34" s="71">
        <v>37901</v>
      </c>
      <c r="V34" s="71">
        <v>48</v>
      </c>
      <c r="W34" s="71">
        <v>41</v>
      </c>
      <c r="X34" s="71">
        <v>656</v>
      </c>
      <c r="Y34" s="71">
        <v>563</v>
      </c>
      <c r="Z34" s="71">
        <v>760</v>
      </c>
      <c r="AA34" s="71">
        <v>409</v>
      </c>
      <c r="AB34" s="71">
        <v>1231</v>
      </c>
      <c r="AC34" s="71">
        <v>0</v>
      </c>
      <c r="AD34" s="71">
        <v>0.13622507092878131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1782</v>
      </c>
      <c r="B35" s="70">
        <v>278</v>
      </c>
      <c r="C35" s="70">
        <v>6</v>
      </c>
      <c r="D35" s="70">
        <v>17</v>
      </c>
      <c r="E35" s="70">
        <v>2009</v>
      </c>
      <c r="F35" s="70" t="s">
        <v>176</v>
      </c>
      <c r="G35" s="70" t="s">
        <v>1574</v>
      </c>
      <c r="H35" s="70" t="s">
        <v>1575</v>
      </c>
      <c r="I35" s="148"/>
      <c r="J35" s="71">
        <v>0.92179435081018135</v>
      </c>
      <c r="K35" s="71">
        <v>9.907356524828563E-2</v>
      </c>
      <c r="L35" s="71">
        <v>4.6998016930214304</v>
      </c>
      <c r="M35" s="71">
        <v>3.083657269505653</v>
      </c>
      <c r="N35" s="71">
        <v>2.4741590132205409</v>
      </c>
      <c r="O35" s="71">
        <v>1.515258142832643</v>
      </c>
      <c r="P35" s="71">
        <v>2.106625716432684</v>
      </c>
      <c r="Q35" s="71">
        <v>7.1122777195045297E-2</v>
      </c>
      <c r="R35" s="71">
        <v>0</v>
      </c>
      <c r="S35" s="71">
        <v>9.2301351369664511E-2</v>
      </c>
      <c r="T35" s="72"/>
      <c r="U35" s="71">
        <v>32120</v>
      </c>
      <c r="V35" s="71">
        <v>46</v>
      </c>
      <c r="W35" s="71">
        <v>76</v>
      </c>
      <c r="X35" s="71">
        <v>677</v>
      </c>
      <c r="Y35" s="71">
        <v>581</v>
      </c>
      <c r="Z35" s="71">
        <v>766</v>
      </c>
      <c r="AA35" s="71">
        <v>424</v>
      </c>
      <c r="AB35" s="71">
        <v>1220</v>
      </c>
      <c r="AC35" s="71">
        <v>0</v>
      </c>
      <c r="AD35" s="71">
        <v>9.2301351369664511E-2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12.911</v>
      </c>
      <c r="BM35" s="71">
        <v>0</v>
      </c>
      <c r="BN35" s="72"/>
      <c r="BO35" s="71">
        <v>0</v>
      </c>
      <c r="BP35" s="71">
        <v>0</v>
      </c>
      <c r="BQ35" s="71">
        <v>0</v>
      </c>
      <c r="BR35" s="71">
        <v>0</v>
      </c>
      <c r="BS35" s="71">
        <v>1</v>
      </c>
      <c r="BT35" s="71">
        <v>0</v>
      </c>
      <c r="BU35"/>
      <c r="BV35" s="70">
        <v>12.911</v>
      </c>
      <c r="BW35" s="70">
        <v>0</v>
      </c>
      <c r="BX35" s="70">
        <v>0</v>
      </c>
      <c r="BY35" s="70">
        <v>0</v>
      </c>
      <c r="BZ35" s="70">
        <v>0</v>
      </c>
      <c r="CA35" s="70">
        <v>0</v>
      </c>
      <c r="CB35" s="70">
        <v>0</v>
      </c>
      <c r="CC35" s="70">
        <v>0</v>
      </c>
      <c r="CD35" s="70">
        <v>0</v>
      </c>
    </row>
    <row r="36" spans="1:82">
      <c r="A36" s="70" t="s">
        <v>1783</v>
      </c>
      <c r="B36" s="70">
        <v>279</v>
      </c>
      <c r="C36" s="70">
        <v>7</v>
      </c>
      <c r="D36" s="70">
        <v>17</v>
      </c>
      <c r="E36" s="70">
        <v>2010</v>
      </c>
      <c r="F36" s="70" t="s">
        <v>177</v>
      </c>
      <c r="G36" s="70" t="s">
        <v>1574</v>
      </c>
      <c r="H36" s="70" t="s">
        <v>1575</v>
      </c>
      <c r="I36" s="148"/>
      <c r="J36" s="71">
        <v>0.77697960119481535</v>
      </c>
      <c r="K36" s="71">
        <v>0.1033244378921663</v>
      </c>
      <c r="L36" s="71">
        <v>4.278710050516362</v>
      </c>
      <c r="M36" s="71">
        <v>2.760303327230635</v>
      </c>
      <c r="N36" s="71">
        <v>2.4410998938103892</v>
      </c>
      <c r="O36" s="71">
        <v>1.462962741089846</v>
      </c>
      <c r="P36" s="71">
        <v>2.0994348684340558</v>
      </c>
      <c r="Q36" s="71">
        <v>7.4892767393478804E-2</v>
      </c>
      <c r="R36" s="71">
        <v>0</v>
      </c>
      <c r="S36" s="71">
        <v>6.6129785905846478E-2</v>
      </c>
      <c r="T36" s="72"/>
      <c r="U36" s="71">
        <v>30307</v>
      </c>
      <c r="V36" s="71">
        <v>46</v>
      </c>
      <c r="W36" s="71">
        <v>76</v>
      </c>
      <c r="X36" s="71">
        <v>677</v>
      </c>
      <c r="Y36" s="71">
        <v>583</v>
      </c>
      <c r="Z36" s="71">
        <v>743</v>
      </c>
      <c r="AA36" s="71">
        <v>412</v>
      </c>
      <c r="AB36" s="71">
        <v>1231</v>
      </c>
      <c r="AC36" s="71">
        <v>0</v>
      </c>
      <c r="AD36" s="71">
        <v>6.6129785905846478E-2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12.659000000000001</v>
      </c>
      <c r="BM36" s="71">
        <v>0</v>
      </c>
      <c r="BN36" s="72"/>
      <c r="BO36" s="71">
        <v>0</v>
      </c>
      <c r="BP36" s="71">
        <v>0</v>
      </c>
      <c r="BQ36" s="71">
        <v>0</v>
      </c>
      <c r="BR36" s="71">
        <v>0</v>
      </c>
      <c r="BS36" s="71">
        <v>1</v>
      </c>
      <c r="BT36" s="71">
        <v>0</v>
      </c>
      <c r="BU36"/>
      <c r="BV36" s="70">
        <v>12.659000000000001</v>
      </c>
      <c r="BW36" s="70">
        <v>0</v>
      </c>
      <c r="BX36" s="70">
        <v>0</v>
      </c>
      <c r="BY36" s="70">
        <v>0</v>
      </c>
      <c r="BZ36" s="70">
        <v>0</v>
      </c>
      <c r="CA36" s="70">
        <v>0</v>
      </c>
      <c r="CB36" s="70">
        <v>0</v>
      </c>
      <c r="CC36" s="70">
        <v>0</v>
      </c>
      <c r="CD36" s="70">
        <v>0</v>
      </c>
    </row>
    <row r="37" spans="1:82">
      <c r="A37" s="70" t="s">
        <v>1784</v>
      </c>
      <c r="B37" s="70">
        <v>280</v>
      </c>
      <c r="C37" s="70">
        <v>8</v>
      </c>
      <c r="D37" s="70">
        <v>17</v>
      </c>
      <c r="E37" s="70">
        <v>2011</v>
      </c>
      <c r="F37" s="70" t="s">
        <v>178</v>
      </c>
      <c r="G37" s="70" t="s">
        <v>1574</v>
      </c>
      <c r="H37" s="70" t="s">
        <v>1575</v>
      </c>
      <c r="I37" s="148"/>
      <c r="J37" s="71">
        <v>0</v>
      </c>
      <c r="K37" s="71">
        <v>0.14477675651140789</v>
      </c>
      <c r="L37" s="71">
        <v>3.992348244659746</v>
      </c>
      <c r="M37" s="71">
        <v>3.48703914629409</v>
      </c>
      <c r="N37" s="71">
        <v>2.847580736085463</v>
      </c>
      <c r="O37" s="71">
        <v>1.4742524820781227</v>
      </c>
      <c r="P37" s="71">
        <v>2.0486615036119802</v>
      </c>
      <c r="Q37" s="71">
        <v>8.2247492993872295E-2</v>
      </c>
      <c r="R37" s="71">
        <v>0</v>
      </c>
      <c r="S37" s="71">
        <v>5.2766824286782477E-2</v>
      </c>
      <c r="T37" s="72"/>
      <c r="U37" s="71">
        <v>0</v>
      </c>
      <c r="V37" s="71">
        <v>46</v>
      </c>
      <c r="W37" s="71">
        <v>76</v>
      </c>
      <c r="X37" s="71">
        <v>677</v>
      </c>
      <c r="Y37" s="71">
        <v>565</v>
      </c>
      <c r="Z37" s="71">
        <v>765</v>
      </c>
      <c r="AA37" s="71">
        <v>414</v>
      </c>
      <c r="AB37" s="71">
        <v>1172</v>
      </c>
      <c r="AC37" s="71">
        <v>0</v>
      </c>
      <c r="AD37" s="71">
        <v>5.2766824286782477E-2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6.9263199999999996</v>
      </c>
      <c r="BM37" s="71">
        <v>0</v>
      </c>
      <c r="BN37" s="72"/>
      <c r="BO37" s="71">
        <v>0</v>
      </c>
      <c r="BP37" s="71">
        <v>0</v>
      </c>
      <c r="BQ37" s="71">
        <v>0</v>
      </c>
      <c r="BR37" s="71">
        <v>0</v>
      </c>
      <c r="BS37" s="71">
        <v>1</v>
      </c>
      <c r="BT37" s="71">
        <v>0</v>
      </c>
      <c r="BU37"/>
      <c r="BV37" s="70">
        <v>6.9263199999999996</v>
      </c>
      <c r="BW37" s="70">
        <v>0</v>
      </c>
      <c r="BX37" s="70">
        <v>0</v>
      </c>
      <c r="BY37" s="70">
        <v>0</v>
      </c>
      <c r="BZ37" s="70">
        <v>0</v>
      </c>
      <c r="CA37" s="70">
        <v>0</v>
      </c>
      <c r="CB37" s="70">
        <v>0</v>
      </c>
      <c r="CC37" s="70">
        <v>0</v>
      </c>
      <c r="CD37" s="70">
        <v>0</v>
      </c>
    </row>
    <row r="38" spans="1:82">
      <c r="A38" s="70" t="s">
        <v>1785</v>
      </c>
      <c r="B38" s="70">
        <v>281</v>
      </c>
      <c r="C38" s="70">
        <v>9</v>
      </c>
      <c r="D38" s="70">
        <v>17</v>
      </c>
      <c r="E38" s="70">
        <v>2012</v>
      </c>
      <c r="F38" s="70" t="s">
        <v>179</v>
      </c>
      <c r="G38" s="70" t="s">
        <v>1574</v>
      </c>
      <c r="H38" s="70" t="s">
        <v>1575</v>
      </c>
      <c r="I38" s="148"/>
      <c r="J38" s="71">
        <v>0</v>
      </c>
      <c r="K38" s="71">
        <v>0.16309661559956509</v>
      </c>
      <c r="L38" s="71">
        <v>4.0281606632173332</v>
      </c>
      <c r="M38" s="71">
        <v>4.3308915401990138</v>
      </c>
      <c r="N38" s="71">
        <v>3.227751282925174</v>
      </c>
      <c r="O38" s="71">
        <v>1.4760351014166404</v>
      </c>
      <c r="P38" s="71">
        <v>2.0453875360048972</v>
      </c>
      <c r="Q38" s="71">
        <v>8.9360243851727097E-2</v>
      </c>
      <c r="R38" s="71">
        <v>0</v>
      </c>
      <c r="S38" s="71">
        <v>6.3913794291672099E-2</v>
      </c>
      <c r="T38" s="72"/>
      <c r="U38" s="71">
        <v>0</v>
      </c>
      <c r="V38" s="71">
        <v>46</v>
      </c>
      <c r="W38" s="71">
        <v>76</v>
      </c>
      <c r="X38" s="71">
        <v>677</v>
      </c>
      <c r="Y38" s="71">
        <v>583</v>
      </c>
      <c r="Z38" s="71">
        <v>772</v>
      </c>
      <c r="AA38" s="71">
        <v>411</v>
      </c>
      <c r="AB38" s="71">
        <v>1172</v>
      </c>
      <c r="AC38" s="71">
        <v>0</v>
      </c>
      <c r="AD38" s="71">
        <v>6.3913794291672099E-2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8.1419999999999995</v>
      </c>
      <c r="BM38" s="71">
        <v>0</v>
      </c>
      <c r="BN38" s="72"/>
      <c r="BO38" s="71">
        <v>0</v>
      </c>
      <c r="BP38" s="71">
        <v>0</v>
      </c>
      <c r="BQ38" s="71">
        <v>0</v>
      </c>
      <c r="BR38" s="71">
        <v>0</v>
      </c>
      <c r="BS38" s="71">
        <v>1</v>
      </c>
      <c r="BT38" s="71">
        <v>0</v>
      </c>
      <c r="BU38"/>
      <c r="BV38" s="70">
        <v>8.1419999999999995</v>
      </c>
      <c r="BW38" s="70">
        <v>0</v>
      </c>
      <c r="BX38" s="70">
        <v>0</v>
      </c>
      <c r="BY38" s="70">
        <v>0</v>
      </c>
      <c r="BZ38" s="70">
        <v>0</v>
      </c>
      <c r="CA38" s="70">
        <v>0</v>
      </c>
      <c r="CB38" s="70">
        <v>0</v>
      </c>
      <c r="CC38" s="70">
        <v>0</v>
      </c>
      <c r="CD38" s="70">
        <v>0</v>
      </c>
    </row>
    <row r="39" spans="1:82">
      <c r="A39" s="70" t="s">
        <v>1786</v>
      </c>
      <c r="B39" s="70">
        <v>282</v>
      </c>
      <c r="C39" s="70">
        <v>10</v>
      </c>
      <c r="D39" s="70">
        <v>17</v>
      </c>
      <c r="E39" s="70">
        <v>2013</v>
      </c>
      <c r="F39" s="70" t="s">
        <v>180</v>
      </c>
      <c r="G39" s="70" t="s">
        <v>1574</v>
      </c>
      <c r="H39" s="70" t="s">
        <v>1575</v>
      </c>
      <c r="I39" s="148"/>
      <c r="J39" s="71">
        <v>0</v>
      </c>
      <c r="K39" s="71">
        <v>0.1347999091101478</v>
      </c>
      <c r="L39" s="71">
        <v>3.5571834926221171</v>
      </c>
      <c r="M39" s="71">
        <v>4.0278326762111876</v>
      </c>
      <c r="N39" s="71">
        <v>2.9886158074061231</v>
      </c>
      <c r="O39" s="71">
        <v>1.4550451559240805</v>
      </c>
      <c r="P39" s="71">
        <v>2.053094571073693</v>
      </c>
      <c r="Q39" s="71">
        <v>8.8416643611115703E-2</v>
      </c>
      <c r="R39" s="71">
        <v>0</v>
      </c>
      <c r="S39" s="71">
        <v>4.6019195065496947E-2</v>
      </c>
      <c r="T39" s="72"/>
      <c r="U39" s="71">
        <v>0</v>
      </c>
      <c r="V39" s="71">
        <v>46</v>
      </c>
      <c r="W39" s="71">
        <v>76</v>
      </c>
      <c r="X39" s="71">
        <v>677</v>
      </c>
      <c r="Y39" s="71">
        <v>557</v>
      </c>
      <c r="Z39" s="71">
        <v>795</v>
      </c>
      <c r="AA39" s="71">
        <v>411</v>
      </c>
      <c r="AB39" s="71">
        <v>1143</v>
      </c>
      <c r="AC39" s="71">
        <v>0</v>
      </c>
      <c r="AD39" s="71">
        <v>4.6019195065496947E-2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13.396000000000001</v>
      </c>
      <c r="BM39" s="71">
        <v>0</v>
      </c>
      <c r="BN39" s="72"/>
      <c r="BO39" s="71">
        <v>0</v>
      </c>
      <c r="BP39" s="71">
        <v>0</v>
      </c>
      <c r="BQ39" s="71">
        <v>0</v>
      </c>
      <c r="BR39" s="71">
        <v>0</v>
      </c>
      <c r="BS39" s="71">
        <v>1</v>
      </c>
      <c r="BT39" s="71">
        <v>0</v>
      </c>
      <c r="BU39"/>
      <c r="BV39" s="70">
        <v>13.396000000000001</v>
      </c>
      <c r="BW39" s="70">
        <v>0</v>
      </c>
      <c r="BX39" s="70">
        <v>0</v>
      </c>
      <c r="BY39" s="70">
        <v>0</v>
      </c>
      <c r="BZ39" s="70">
        <v>0</v>
      </c>
      <c r="CA39" s="70">
        <v>0</v>
      </c>
      <c r="CB39" s="70">
        <v>0</v>
      </c>
      <c r="CC39" s="70">
        <v>0</v>
      </c>
      <c r="CD39" s="70">
        <v>0</v>
      </c>
    </row>
    <row r="40" spans="1:82">
      <c r="A40" s="70" t="s">
        <v>1787</v>
      </c>
      <c r="B40" s="70">
        <v>283</v>
      </c>
      <c r="C40" s="70">
        <v>11</v>
      </c>
      <c r="D40" s="70">
        <v>17</v>
      </c>
      <c r="E40" s="70">
        <v>2014</v>
      </c>
      <c r="F40" s="70" t="s">
        <v>181</v>
      </c>
      <c r="G40" s="70" t="s">
        <v>1574</v>
      </c>
      <c r="H40" s="70" t="s">
        <v>1575</v>
      </c>
      <c r="I40" s="148"/>
      <c r="J40" s="71">
        <v>0</v>
      </c>
      <c r="K40" s="71">
        <v>0.15177022770834109</v>
      </c>
      <c r="L40" s="71">
        <v>2.5677714682257928</v>
      </c>
      <c r="M40" s="71">
        <v>3.1603124866896599</v>
      </c>
      <c r="N40" s="71">
        <v>3.2043283850777522</v>
      </c>
      <c r="O40" s="71">
        <v>1.4232234686320233</v>
      </c>
      <c r="P40" s="71">
        <v>2.1139795336730045</v>
      </c>
      <c r="Q40" s="71">
        <v>8.45336335050548E-2</v>
      </c>
      <c r="R40" s="71">
        <v>0</v>
      </c>
      <c r="S40" s="71">
        <v>4.396069481551701E-2</v>
      </c>
      <c r="T40" s="72"/>
      <c r="U40" s="71">
        <v>0</v>
      </c>
      <c r="V40" s="71">
        <v>45</v>
      </c>
      <c r="W40" s="71">
        <v>56</v>
      </c>
      <c r="X40" s="71">
        <v>505</v>
      </c>
      <c r="Y40" s="71">
        <v>564</v>
      </c>
      <c r="Z40" s="71">
        <v>819</v>
      </c>
      <c r="AA40" s="71">
        <v>421</v>
      </c>
      <c r="AB40" s="71">
        <v>1139</v>
      </c>
      <c r="AC40" s="71">
        <v>0</v>
      </c>
      <c r="AD40" s="71">
        <v>4.396069481551701E-2</v>
      </c>
      <c r="AE40" s="72"/>
      <c r="AF40" s="71"/>
      <c r="AG40" s="71"/>
      <c r="AH40" s="71"/>
      <c r="AI40" s="71"/>
      <c r="AJ40" s="71"/>
      <c r="AK40" s="71"/>
      <c r="AL40" s="71"/>
      <c r="AM40" s="71"/>
      <c r="AN40" s="71"/>
      <c r="AO40" s="71"/>
      <c r="AP40" s="71"/>
      <c r="AQ40" s="72"/>
      <c r="AR40" s="71">
        <v>2</v>
      </c>
      <c r="AS40" s="71">
        <v>0</v>
      </c>
      <c r="AT40" s="71">
        <v>0</v>
      </c>
      <c r="AU40" s="71">
        <v>0</v>
      </c>
      <c r="AV40" s="71">
        <v>0</v>
      </c>
      <c r="AW40" s="71">
        <v>0</v>
      </c>
      <c r="AX40" s="71"/>
      <c r="AY40" s="72"/>
      <c r="AZ40" s="71">
        <v>11.5</v>
      </c>
      <c r="BA40" s="71">
        <v>0</v>
      </c>
      <c r="BB40" s="71">
        <v>0</v>
      </c>
      <c r="BC40" s="71">
        <v>0</v>
      </c>
      <c r="BD40" s="71">
        <v>0</v>
      </c>
      <c r="BE40" s="71">
        <v>0</v>
      </c>
      <c r="BF40" s="71"/>
      <c r="BG40" s="72"/>
      <c r="BH40" s="71">
        <v>0</v>
      </c>
      <c r="BI40" s="71">
        <v>0</v>
      </c>
      <c r="BJ40" s="71">
        <v>0</v>
      </c>
      <c r="BK40" s="71">
        <v>0</v>
      </c>
      <c r="BL40" s="71">
        <v>11.224</v>
      </c>
      <c r="BM40" s="71">
        <v>0</v>
      </c>
      <c r="BN40" s="72"/>
      <c r="BO40" s="71">
        <v>0</v>
      </c>
      <c r="BP40" s="71">
        <v>0</v>
      </c>
      <c r="BQ40" s="71">
        <v>0</v>
      </c>
      <c r="BR40" s="71">
        <v>0</v>
      </c>
      <c r="BS40" s="71">
        <v>1</v>
      </c>
      <c r="BT40" s="71">
        <v>0</v>
      </c>
      <c r="BU40"/>
      <c r="BV40" s="70">
        <v>11.224</v>
      </c>
      <c r="BW40" s="70">
        <v>0</v>
      </c>
      <c r="BX40" s="70">
        <v>0</v>
      </c>
      <c r="BY40" s="70">
        <v>0</v>
      </c>
      <c r="BZ40" s="70">
        <v>0</v>
      </c>
      <c r="CA40" s="70">
        <v>0</v>
      </c>
      <c r="CB40" s="70">
        <v>0</v>
      </c>
      <c r="CC40" s="70">
        <v>0</v>
      </c>
      <c r="CD40" s="70">
        <v>0</v>
      </c>
    </row>
    <row r="41" spans="1:82">
      <c r="A41" s="70" t="s">
        <v>1788</v>
      </c>
      <c r="B41" s="70">
        <v>284</v>
      </c>
      <c r="C41" s="70">
        <v>12</v>
      </c>
      <c r="D41" s="70">
        <v>17</v>
      </c>
      <c r="E41" s="70">
        <v>2015</v>
      </c>
      <c r="F41" s="70" t="s">
        <v>182</v>
      </c>
      <c r="G41" s="70" t="s">
        <v>1574</v>
      </c>
      <c r="H41" s="70" t="s">
        <v>1575</v>
      </c>
      <c r="I41" s="148"/>
      <c r="J41" s="71">
        <v>0</v>
      </c>
      <c r="K41" s="71">
        <v>0.1455318714339954</v>
      </c>
      <c r="L41" s="71">
        <v>2.7028473498129051</v>
      </c>
      <c r="M41" s="71">
        <v>3.0578325330568088</v>
      </c>
      <c r="N41" s="71">
        <v>3.0329284960291041</v>
      </c>
      <c r="O41" s="71">
        <v>1.4647352222053733</v>
      </c>
      <c r="P41" s="71">
        <v>2.1759532554613639</v>
      </c>
      <c r="Q41" s="71">
        <v>8.3552173814113895E-2</v>
      </c>
      <c r="R41" s="71">
        <v>0</v>
      </c>
      <c r="S41" s="71">
        <v>4.8098446501761961E-2</v>
      </c>
      <c r="T41" s="72"/>
      <c r="U41" s="71">
        <v>0</v>
      </c>
      <c r="V41" s="71">
        <v>45</v>
      </c>
      <c r="W41" s="71">
        <v>56</v>
      </c>
      <c r="X41" s="71">
        <v>505</v>
      </c>
      <c r="Y41" s="71">
        <v>580</v>
      </c>
      <c r="Z41" s="71">
        <v>851</v>
      </c>
      <c r="AA41" s="71">
        <v>433</v>
      </c>
      <c r="AB41" s="71">
        <v>1150</v>
      </c>
      <c r="AC41" s="71">
        <v>0</v>
      </c>
      <c r="AD41" s="71">
        <v>4.8098446501761961E-2</v>
      </c>
      <c r="AE41" s="72"/>
      <c r="AF41" s="71">
        <v>0</v>
      </c>
      <c r="AG41" s="71">
        <v>96956.224146672481</v>
      </c>
      <c r="AH41" s="71">
        <v>349483.20148002048</v>
      </c>
      <c r="AI41" s="71">
        <v>3211840.9879318019</v>
      </c>
      <c r="AJ41" s="71">
        <v>2568847.6208186471</v>
      </c>
      <c r="AK41" s="71">
        <v>0</v>
      </c>
      <c r="AL41" s="71">
        <v>0</v>
      </c>
      <c r="AM41" s="71">
        <v>157602.67593143671</v>
      </c>
      <c r="AN41" s="71">
        <v>0</v>
      </c>
      <c r="AO41" s="71">
        <v>0</v>
      </c>
      <c r="AP41" s="71">
        <v>6384730.7103085788</v>
      </c>
      <c r="AQ41" s="72"/>
      <c r="AR41" s="71">
        <v>2</v>
      </c>
      <c r="AS41" s="71">
        <v>0</v>
      </c>
      <c r="AT41" s="71">
        <v>0</v>
      </c>
      <c r="AU41" s="71">
        <v>0</v>
      </c>
      <c r="AV41" s="71">
        <v>0</v>
      </c>
      <c r="AW41" s="71">
        <v>0</v>
      </c>
      <c r="AX41" s="71"/>
      <c r="AY41" s="72"/>
      <c r="AZ41" s="71">
        <v>11.5</v>
      </c>
      <c r="BA41" s="71">
        <v>0</v>
      </c>
      <c r="BB41" s="71">
        <v>0</v>
      </c>
      <c r="BC41" s="71">
        <v>0</v>
      </c>
      <c r="BD41" s="71">
        <v>0</v>
      </c>
      <c r="BE41" s="71">
        <v>0</v>
      </c>
      <c r="BF41" s="71"/>
      <c r="BG41" s="72"/>
      <c r="BH41" s="71">
        <v>0</v>
      </c>
      <c r="BI41" s="71">
        <v>0</v>
      </c>
      <c r="BJ41" s="71">
        <v>0</v>
      </c>
      <c r="BK41" s="71">
        <v>0</v>
      </c>
      <c r="BL41" s="71">
        <v>13.698</v>
      </c>
      <c r="BM41" s="71">
        <v>0</v>
      </c>
      <c r="BN41" s="72"/>
      <c r="BO41" s="71">
        <v>0</v>
      </c>
      <c r="BP41" s="71">
        <v>0</v>
      </c>
      <c r="BQ41" s="71">
        <v>0</v>
      </c>
      <c r="BR41" s="71">
        <v>0</v>
      </c>
      <c r="BS41" s="71">
        <v>1</v>
      </c>
      <c r="BT41" s="71">
        <v>0</v>
      </c>
      <c r="BU41"/>
      <c r="BV41" s="70">
        <v>13.698</v>
      </c>
      <c r="BW41" s="70">
        <v>0</v>
      </c>
      <c r="BX41" s="70">
        <v>0</v>
      </c>
      <c r="BY41" s="70">
        <v>0</v>
      </c>
      <c r="BZ41" s="70">
        <v>0</v>
      </c>
      <c r="CA41" s="70">
        <v>0</v>
      </c>
      <c r="CB41" s="70">
        <v>0</v>
      </c>
      <c r="CC41" s="70">
        <v>0</v>
      </c>
      <c r="CD41" s="70">
        <v>0</v>
      </c>
    </row>
    <row r="42" spans="1:82">
      <c r="A42" s="70" t="s">
        <v>1789</v>
      </c>
      <c r="B42" s="70">
        <v>285</v>
      </c>
      <c r="C42" s="70">
        <v>13</v>
      </c>
      <c r="D42" s="70">
        <v>17</v>
      </c>
      <c r="E42" s="70">
        <v>2016</v>
      </c>
      <c r="F42" s="70" t="s">
        <v>155</v>
      </c>
      <c r="G42" s="70" t="s">
        <v>1574</v>
      </c>
      <c r="H42" s="70" t="s">
        <v>1575</v>
      </c>
      <c r="I42" s="148"/>
      <c r="J42" s="71">
        <v>0</v>
      </c>
      <c r="K42" s="71">
        <v>0.13727702107540291</v>
      </c>
      <c r="L42" s="71">
        <v>2.9065019620543726</v>
      </c>
      <c r="M42" s="71">
        <v>2.6217367689273288</v>
      </c>
      <c r="N42" s="71">
        <v>3.5628842986266931</v>
      </c>
      <c r="O42" s="71">
        <v>1.5302625310062783</v>
      </c>
      <c r="P42" s="71">
        <v>2.3904911915578735</v>
      </c>
      <c r="Q42" s="71">
        <v>8.673613020140386E-2</v>
      </c>
      <c r="R42" s="71">
        <v>0</v>
      </c>
      <c r="S42" s="71">
        <v>8.2362293110953846E-2</v>
      </c>
      <c r="T42" s="72"/>
      <c r="U42" s="71">
        <v>0</v>
      </c>
      <c r="V42" s="71">
        <v>45</v>
      </c>
      <c r="W42" s="71">
        <v>56</v>
      </c>
      <c r="X42" s="71">
        <v>505</v>
      </c>
      <c r="Y42" s="71">
        <v>670</v>
      </c>
      <c r="Z42" s="71">
        <v>900</v>
      </c>
      <c r="AA42" s="71">
        <v>492</v>
      </c>
      <c r="AB42" s="71">
        <v>1228</v>
      </c>
      <c r="AC42" s="71">
        <v>0</v>
      </c>
      <c r="AD42" s="71">
        <v>8.2362293110953846E-2</v>
      </c>
      <c r="AE42" s="72"/>
      <c r="AF42" s="71">
        <v>0</v>
      </c>
      <c r="AG42" s="71">
        <v>92419.110201355506</v>
      </c>
      <c r="AH42" s="71">
        <v>296204.23424978048</v>
      </c>
      <c r="AI42" s="71">
        <v>3206057.6749071409</v>
      </c>
      <c r="AJ42" s="71">
        <v>2947551.2967577982</v>
      </c>
      <c r="AK42" s="71">
        <v>0</v>
      </c>
      <c r="AL42" s="71">
        <v>0</v>
      </c>
      <c r="AM42" s="71">
        <v>168422.9952983215</v>
      </c>
      <c r="AN42" s="71">
        <v>0</v>
      </c>
      <c r="AO42" s="71">
        <v>0</v>
      </c>
      <c r="AP42" s="71">
        <v>6710655.3114143964</v>
      </c>
      <c r="AQ42" s="72"/>
      <c r="AR42" s="71">
        <v>2</v>
      </c>
      <c r="AS42" s="71">
        <v>0</v>
      </c>
      <c r="AT42" s="71">
        <v>0</v>
      </c>
      <c r="AU42" s="71">
        <v>0</v>
      </c>
      <c r="AV42" s="71">
        <v>0</v>
      </c>
      <c r="AW42" s="71">
        <v>0</v>
      </c>
      <c r="AX42" s="71"/>
      <c r="AY42" s="72"/>
      <c r="AZ42" s="71">
        <v>11.5</v>
      </c>
      <c r="BA42" s="71">
        <v>0</v>
      </c>
      <c r="BB42" s="71">
        <v>0</v>
      </c>
      <c r="BC42" s="71">
        <v>0</v>
      </c>
      <c r="BD42" s="71">
        <v>0</v>
      </c>
      <c r="BE42" s="71">
        <v>0</v>
      </c>
      <c r="BF42" s="71"/>
      <c r="BG42" s="72"/>
      <c r="BH42" s="71">
        <v>0</v>
      </c>
      <c r="BI42" s="71">
        <v>0</v>
      </c>
      <c r="BJ42" s="71">
        <v>0</v>
      </c>
      <c r="BK42" s="71">
        <v>0</v>
      </c>
      <c r="BL42" s="71">
        <v>13.834</v>
      </c>
      <c r="BM42" s="71">
        <v>0</v>
      </c>
      <c r="BN42" s="72"/>
      <c r="BO42" s="71">
        <v>0</v>
      </c>
      <c r="BP42" s="71">
        <v>0</v>
      </c>
      <c r="BQ42" s="71">
        <v>0</v>
      </c>
      <c r="BR42" s="71">
        <v>0</v>
      </c>
      <c r="BS42" s="71">
        <v>1</v>
      </c>
      <c r="BT42" s="71">
        <v>0</v>
      </c>
      <c r="BU42"/>
      <c r="BV42" s="70">
        <v>13.834</v>
      </c>
      <c r="BW42" s="70">
        <v>0</v>
      </c>
      <c r="BX42" s="70">
        <v>0</v>
      </c>
      <c r="BY42" s="70">
        <v>0</v>
      </c>
      <c r="BZ42" s="70">
        <v>0</v>
      </c>
      <c r="CA42" s="70">
        <v>0</v>
      </c>
      <c r="CB42" s="70">
        <v>0</v>
      </c>
      <c r="CC42" s="70">
        <v>0</v>
      </c>
      <c r="CD42" s="70">
        <v>0</v>
      </c>
    </row>
    <row r="43" spans="1:82">
      <c r="A43" s="70" t="s">
        <v>1790</v>
      </c>
      <c r="B43" s="70">
        <v>286</v>
      </c>
      <c r="C43" s="70">
        <v>14</v>
      </c>
      <c r="D43" s="70">
        <v>17</v>
      </c>
      <c r="E43" s="70">
        <v>2017</v>
      </c>
      <c r="F43" s="70" t="s">
        <v>156</v>
      </c>
      <c r="G43" s="70" t="s">
        <v>1574</v>
      </c>
      <c r="H43" s="70" t="s">
        <v>1575</v>
      </c>
      <c r="I43" s="148"/>
      <c r="J43" s="71">
        <v>0</v>
      </c>
      <c r="K43" s="71">
        <v>0.14027656132305691</v>
      </c>
      <c r="L43" s="71">
        <v>2.6237285461827078</v>
      </c>
      <c r="M43" s="71">
        <v>2.6287891634582041</v>
      </c>
      <c r="N43" s="71">
        <v>3.777895910727342</v>
      </c>
      <c r="O43" s="71">
        <v>1.4400629600391488</v>
      </c>
      <c r="P43" s="71">
        <v>2.4043159454664824</v>
      </c>
      <c r="Q43" s="71">
        <v>8.6198061830342496E-2</v>
      </c>
      <c r="R43" s="71">
        <v>0</v>
      </c>
      <c r="S43" s="71">
        <v>6.48838521637181E-2</v>
      </c>
      <c r="T43" s="72"/>
      <c r="U43" s="71">
        <v>0</v>
      </c>
      <c r="V43" s="71">
        <v>45</v>
      </c>
      <c r="W43" s="71">
        <v>56</v>
      </c>
      <c r="X43" s="71">
        <v>505</v>
      </c>
      <c r="Y43" s="71">
        <v>726</v>
      </c>
      <c r="Z43" s="71">
        <v>861</v>
      </c>
      <c r="AA43" s="71">
        <v>498</v>
      </c>
      <c r="AB43" s="71">
        <v>1262</v>
      </c>
      <c r="AC43" s="71">
        <v>0</v>
      </c>
      <c r="AD43" s="71">
        <v>6.48838521637181E-2</v>
      </c>
      <c r="AE43" s="72"/>
      <c r="AF43" s="71">
        <v>0</v>
      </c>
      <c r="AG43" s="71">
        <v>92687.638377550495</v>
      </c>
      <c r="AH43" s="71">
        <v>361844.81148429122</v>
      </c>
      <c r="AI43" s="71">
        <v>3126737.7899327641</v>
      </c>
      <c r="AJ43" s="71">
        <v>2896241.6447106642</v>
      </c>
      <c r="AK43" s="71">
        <v>0</v>
      </c>
      <c r="AL43" s="71">
        <v>0</v>
      </c>
      <c r="AM43" s="71">
        <v>173357.0053053915</v>
      </c>
      <c r="AN43" s="71">
        <v>0</v>
      </c>
      <c r="AO43" s="71">
        <v>0</v>
      </c>
      <c r="AP43" s="71">
        <v>6650868.8898106618</v>
      </c>
      <c r="AQ43" s="72"/>
      <c r="AR43" s="71">
        <v>2</v>
      </c>
      <c r="AS43" s="71">
        <v>0</v>
      </c>
      <c r="AT43" s="71">
        <v>0</v>
      </c>
      <c r="AU43" s="71">
        <v>0</v>
      </c>
      <c r="AV43" s="71">
        <v>0</v>
      </c>
      <c r="AW43" s="71">
        <v>0</v>
      </c>
      <c r="AX43" s="71"/>
      <c r="AY43" s="72"/>
      <c r="AZ43" s="71">
        <v>11.5</v>
      </c>
      <c r="BA43" s="71">
        <v>0</v>
      </c>
      <c r="BB43" s="71">
        <v>0</v>
      </c>
      <c r="BC43" s="71">
        <v>0</v>
      </c>
      <c r="BD43" s="71">
        <v>0</v>
      </c>
      <c r="BE43" s="71">
        <v>0</v>
      </c>
      <c r="BF43" s="71"/>
      <c r="BG43" s="72"/>
      <c r="BH43" s="71">
        <v>0</v>
      </c>
      <c r="BI43" s="71">
        <v>0</v>
      </c>
      <c r="BJ43" s="71">
        <v>0</v>
      </c>
      <c r="BK43" s="71">
        <v>0</v>
      </c>
      <c r="BL43" s="71">
        <v>13.472</v>
      </c>
      <c r="BM43" s="71">
        <v>0</v>
      </c>
      <c r="BN43" s="72"/>
      <c r="BO43" s="71">
        <v>0</v>
      </c>
      <c r="BP43" s="71">
        <v>0</v>
      </c>
      <c r="BQ43" s="71">
        <v>0</v>
      </c>
      <c r="BR43" s="71">
        <v>0</v>
      </c>
      <c r="BS43" s="71">
        <v>1</v>
      </c>
      <c r="BT43" s="71">
        <v>0</v>
      </c>
      <c r="BU43"/>
      <c r="BV43" s="70">
        <v>13.472</v>
      </c>
      <c r="BW43" s="70">
        <v>0</v>
      </c>
      <c r="BX43" s="70">
        <v>0</v>
      </c>
      <c r="BY43" s="70">
        <v>0</v>
      </c>
      <c r="BZ43" s="70">
        <v>0</v>
      </c>
      <c r="CA43" s="70">
        <v>0</v>
      </c>
      <c r="CB43" s="70">
        <v>0</v>
      </c>
      <c r="CC43" s="70">
        <v>0</v>
      </c>
      <c r="CD43" s="70">
        <v>0</v>
      </c>
    </row>
    <row r="44" spans="1:82">
      <c r="A44" s="70" t="s">
        <v>1791</v>
      </c>
      <c r="B44" s="70">
        <v>287</v>
      </c>
      <c r="C44" s="70">
        <v>15</v>
      </c>
      <c r="D44" s="70">
        <v>17</v>
      </c>
      <c r="E44" s="70">
        <v>2018</v>
      </c>
      <c r="F44" s="70" t="s">
        <v>183</v>
      </c>
      <c r="G44" s="70" t="s">
        <v>1574</v>
      </c>
      <c r="H44" s="70" t="s">
        <v>1575</v>
      </c>
      <c r="I44" s="148"/>
      <c r="J44" s="71">
        <v>0</v>
      </c>
      <c r="K44" s="71">
        <v>0.13055948410791968</v>
      </c>
      <c r="L44" s="71">
        <v>2.4069329956414034</v>
      </c>
      <c r="M44" s="71">
        <v>2.6417545523995667</v>
      </c>
      <c r="N44" s="71">
        <v>3.4830359216196269</v>
      </c>
      <c r="O44" s="71">
        <v>1.3933138380658912</v>
      </c>
      <c r="P44" s="71">
        <v>2.3756029286959341</v>
      </c>
      <c r="Q44" s="71">
        <v>7.9986611725811396E-2</v>
      </c>
      <c r="R44" s="71">
        <v>0</v>
      </c>
      <c r="S44" s="71">
        <v>8.0672331209363041E-2</v>
      </c>
      <c r="T44" s="72"/>
      <c r="U44" s="71">
        <v>0</v>
      </c>
      <c r="V44" s="71">
        <v>45</v>
      </c>
      <c r="W44" s="71">
        <v>56</v>
      </c>
      <c r="X44" s="71">
        <v>505</v>
      </c>
      <c r="Y44" s="71">
        <v>727</v>
      </c>
      <c r="Z44" s="71">
        <v>849</v>
      </c>
      <c r="AA44" s="71">
        <v>497</v>
      </c>
      <c r="AB44" s="71">
        <v>1262</v>
      </c>
      <c r="AC44" s="71">
        <v>0</v>
      </c>
      <c r="AD44" s="71">
        <v>8.0672331209363041E-2</v>
      </c>
      <c r="AE44" s="72"/>
      <c r="AF44" s="71">
        <v>0</v>
      </c>
      <c r="AG44" s="71">
        <v>83860.139821604622</v>
      </c>
      <c r="AH44" s="71">
        <v>341038.77934696968</v>
      </c>
      <c r="AI44" s="71">
        <v>3196164.7029076428</v>
      </c>
      <c r="AJ44" s="71">
        <v>2694135.5262134061</v>
      </c>
      <c r="AK44" s="71">
        <v>0</v>
      </c>
      <c r="AL44" s="71">
        <v>0</v>
      </c>
      <c r="AM44" s="71">
        <v>173715.70171810081</v>
      </c>
      <c r="AN44" s="71">
        <v>0</v>
      </c>
      <c r="AO44" s="71">
        <v>0</v>
      </c>
      <c r="AP44" s="71">
        <v>6488914.850007724</v>
      </c>
      <c r="AQ44" s="72"/>
      <c r="AR44" s="71">
        <v>2</v>
      </c>
      <c r="AS44" s="71">
        <v>0</v>
      </c>
      <c r="AT44" s="71">
        <v>0</v>
      </c>
      <c r="AU44" s="71">
        <v>0</v>
      </c>
      <c r="AV44" s="71">
        <v>0</v>
      </c>
      <c r="AW44" s="71">
        <v>0</v>
      </c>
      <c r="AX44" s="71"/>
      <c r="AY44" s="72"/>
      <c r="AZ44" s="71">
        <v>11.5</v>
      </c>
      <c r="BA44" s="71">
        <v>0</v>
      </c>
      <c r="BB44" s="71">
        <v>0</v>
      </c>
      <c r="BC44" s="71">
        <v>0</v>
      </c>
      <c r="BD44" s="71">
        <v>0</v>
      </c>
      <c r="BE44" s="71">
        <v>0</v>
      </c>
      <c r="BF44" s="71"/>
      <c r="BG44" s="72"/>
      <c r="BH44" s="71">
        <v>0</v>
      </c>
      <c r="BI44" s="71">
        <v>0</v>
      </c>
      <c r="BJ44" s="71">
        <v>0</v>
      </c>
      <c r="BK44" s="71">
        <v>0</v>
      </c>
      <c r="BL44" s="71">
        <v>12.912000000000001</v>
      </c>
      <c r="BM44" s="71">
        <v>0</v>
      </c>
      <c r="BN44" s="72"/>
      <c r="BO44" s="71">
        <v>0</v>
      </c>
      <c r="BP44" s="71">
        <v>0</v>
      </c>
      <c r="BQ44" s="71">
        <v>0</v>
      </c>
      <c r="BR44" s="71">
        <v>0</v>
      </c>
      <c r="BS44" s="71">
        <v>1</v>
      </c>
      <c r="BT44" s="71">
        <v>0</v>
      </c>
      <c r="BU44"/>
      <c r="BV44" s="70">
        <v>12.912000000000001</v>
      </c>
      <c r="BW44" s="70">
        <v>0</v>
      </c>
      <c r="BX44" s="70">
        <v>0</v>
      </c>
      <c r="BY44" s="70">
        <v>0</v>
      </c>
      <c r="BZ44" s="70">
        <v>0</v>
      </c>
      <c r="CA44" s="70">
        <v>0</v>
      </c>
      <c r="CB44" s="70">
        <v>0</v>
      </c>
      <c r="CC44" s="70">
        <v>0</v>
      </c>
      <c r="CD44" s="70">
        <v>0</v>
      </c>
    </row>
    <row r="45" spans="1:82">
      <c r="A45" s="70" t="s">
        <v>1792</v>
      </c>
      <c r="B45" s="70">
        <v>288</v>
      </c>
      <c r="C45" s="70">
        <v>16</v>
      </c>
      <c r="D45" s="70">
        <v>17</v>
      </c>
      <c r="E45" s="70">
        <v>2019</v>
      </c>
      <c r="F45" s="70" t="s">
        <v>158</v>
      </c>
      <c r="G45" s="1064" t="s">
        <v>1574</v>
      </c>
      <c r="H45" s="70" t="s">
        <v>1575</v>
      </c>
      <c r="I45" s="148"/>
      <c r="J45" s="71">
        <v>1.1180238050576889</v>
      </c>
      <c r="K45" s="71">
        <v>0.12114958747636434</v>
      </c>
      <c r="L45" s="71">
        <v>2.4177168767340218</v>
      </c>
      <c r="M45" s="71">
        <v>2.3698937126070918</v>
      </c>
      <c r="N45" s="71">
        <v>3.6473052825088703</v>
      </c>
      <c r="O45" s="71">
        <v>1.3976139611932354</v>
      </c>
      <c r="P45" s="71">
        <v>2.1864334742421137</v>
      </c>
      <c r="Q45" s="71">
        <v>7.8557109479479401E-2</v>
      </c>
      <c r="R45" s="71">
        <v>0</v>
      </c>
      <c r="S45" s="71">
        <v>7.5178189887277008E-2</v>
      </c>
      <c r="T45" s="72"/>
      <c r="U45" s="71">
        <v>45933</v>
      </c>
      <c r="V45" s="71">
        <v>45</v>
      </c>
      <c r="W45" s="71">
        <v>56</v>
      </c>
      <c r="X45" s="71">
        <v>505</v>
      </c>
      <c r="Y45" s="71">
        <v>752</v>
      </c>
      <c r="Z45" s="71">
        <v>875</v>
      </c>
      <c r="AA45" s="71">
        <v>454</v>
      </c>
      <c r="AB45" s="71">
        <v>1273</v>
      </c>
      <c r="AC45" s="71">
        <v>0</v>
      </c>
      <c r="AD45" s="71">
        <v>7.5178189887277008E-2</v>
      </c>
      <c r="AE45" s="72"/>
      <c r="AF45" s="71">
        <v>366767.20127551199</v>
      </c>
      <c r="AG45" s="71">
        <v>83835.306480687519</v>
      </c>
      <c r="AH45" s="71">
        <v>368220.01267773111</v>
      </c>
      <c r="AI45" s="71">
        <v>3131976.0785001651</v>
      </c>
      <c r="AJ45" s="71">
        <v>2939622.588772255</v>
      </c>
      <c r="AK45" s="71">
        <v>0</v>
      </c>
      <c r="AL45" s="71">
        <v>0</v>
      </c>
      <c r="AM45" s="71">
        <v>173373.01686113077</v>
      </c>
      <c r="AN45" s="71">
        <v>0</v>
      </c>
      <c r="AO45" s="71">
        <v>0</v>
      </c>
      <c r="AP45" s="71">
        <v>7063794.2045674818</v>
      </c>
      <c r="AQ45" s="72"/>
      <c r="AR45" s="71">
        <v>2</v>
      </c>
      <c r="AS45" s="71">
        <v>1</v>
      </c>
      <c r="AT45" s="71">
        <v>0</v>
      </c>
      <c r="AU45" s="71">
        <v>0</v>
      </c>
      <c r="AV45" s="71">
        <v>0</v>
      </c>
      <c r="AW45" s="71">
        <v>0</v>
      </c>
      <c r="AX45" s="71"/>
      <c r="AY45" s="72"/>
      <c r="AZ45" s="71">
        <v>11.5</v>
      </c>
      <c r="BA45" s="71">
        <v>750</v>
      </c>
      <c r="BB45" s="71">
        <v>0</v>
      </c>
      <c r="BC45" s="71">
        <v>0</v>
      </c>
      <c r="BD45" s="71">
        <v>0</v>
      </c>
      <c r="BE45" s="71">
        <v>0</v>
      </c>
      <c r="BF45" s="71"/>
      <c r="BG45" s="72"/>
      <c r="BH45" s="71">
        <v>0</v>
      </c>
      <c r="BI45" s="71">
        <v>0</v>
      </c>
      <c r="BJ45" s="71">
        <v>0</v>
      </c>
      <c r="BK45" s="71">
        <v>0</v>
      </c>
      <c r="BL45" s="71">
        <v>15.381</v>
      </c>
      <c r="BM45" s="71">
        <v>0</v>
      </c>
      <c r="BN45" s="72"/>
      <c r="BO45" s="71">
        <v>0</v>
      </c>
      <c r="BP45" s="71">
        <v>0</v>
      </c>
      <c r="BQ45" s="71">
        <v>0</v>
      </c>
      <c r="BR45" s="71">
        <v>0</v>
      </c>
      <c r="BS45" s="71">
        <v>1</v>
      </c>
      <c r="BT45" s="71">
        <v>0</v>
      </c>
      <c r="BU45"/>
      <c r="BV45" s="70">
        <v>15.381</v>
      </c>
      <c r="BW45" s="70">
        <v>0</v>
      </c>
      <c r="BX45" s="70">
        <v>0</v>
      </c>
      <c r="BY45" s="70">
        <v>0</v>
      </c>
      <c r="BZ45" s="70">
        <v>0</v>
      </c>
      <c r="CA45" s="70">
        <v>0</v>
      </c>
      <c r="CB45" s="70">
        <v>0</v>
      </c>
      <c r="CC45" s="70">
        <v>0</v>
      </c>
      <c r="CD45" s="70">
        <v>0</v>
      </c>
    </row>
    <row r="46" spans="1:82">
      <c r="A46" s="70" t="s">
        <v>1793</v>
      </c>
      <c r="B46" s="70">
        <v>289</v>
      </c>
      <c r="C46" s="70">
        <v>17</v>
      </c>
      <c r="D46" s="70">
        <v>17</v>
      </c>
      <c r="E46" s="70">
        <v>2020</v>
      </c>
      <c r="F46" s="70" t="s">
        <v>159</v>
      </c>
      <c r="G46" s="1064" t="s">
        <v>1574</v>
      </c>
      <c r="H46" s="70" t="s">
        <v>1575</v>
      </c>
      <c r="I46" s="148"/>
      <c r="J46" s="71">
        <v>0</v>
      </c>
      <c r="K46" s="71">
        <v>0.1163963339355208</v>
      </c>
      <c r="L46" s="71">
        <v>2.3322149437060871</v>
      </c>
      <c r="M46" s="71">
        <v>2.4321793223835098</v>
      </c>
      <c r="N46" s="71">
        <v>2.947318192828372</v>
      </c>
      <c r="O46" s="71">
        <v>1.3294652084556515</v>
      </c>
      <c r="P46" s="71">
        <v>2.1295509934035244</v>
      </c>
      <c r="Q46" s="71">
        <v>6.93378107171298E-2</v>
      </c>
      <c r="R46" s="71">
        <v>0</v>
      </c>
      <c r="S46" s="71">
        <v>4.8714724522248842E-2</v>
      </c>
      <c r="T46" s="72"/>
      <c r="U46" s="71">
        <v>0</v>
      </c>
      <c r="V46" s="71">
        <v>40</v>
      </c>
      <c r="W46" s="71">
        <v>48</v>
      </c>
      <c r="X46" s="71">
        <v>545</v>
      </c>
      <c r="Y46" s="71">
        <v>663</v>
      </c>
      <c r="Z46" s="71">
        <v>950</v>
      </c>
      <c r="AA46" s="71">
        <v>470</v>
      </c>
      <c r="AB46" s="71">
        <v>1176</v>
      </c>
      <c r="AC46" s="71">
        <v>0</v>
      </c>
      <c r="AD46" s="71">
        <v>4.8714724522248842E-2</v>
      </c>
      <c r="AE46" s="72"/>
      <c r="AF46" s="71">
        <v>0</v>
      </c>
      <c r="AG46" s="71">
        <v>74575.200517561447</v>
      </c>
      <c r="AH46" s="71">
        <v>342015.32892971771</v>
      </c>
      <c r="AI46" s="71">
        <v>3129216.5036450597</v>
      </c>
      <c r="AJ46" s="71">
        <v>2722601.4250283889</v>
      </c>
      <c r="AK46" s="71"/>
      <c r="AL46" s="71"/>
      <c r="AM46" s="71">
        <v>153481.06563251049</v>
      </c>
      <c r="AN46" s="71"/>
      <c r="AO46" s="71"/>
      <c r="AP46" s="71">
        <v>6421889.5237532388</v>
      </c>
      <c r="AQ46" s="72"/>
      <c r="AR46" s="71">
        <v>2</v>
      </c>
      <c r="AS46" s="71">
        <v>5</v>
      </c>
      <c r="AT46" s="71">
        <v>0</v>
      </c>
      <c r="AU46" s="71">
        <v>0</v>
      </c>
      <c r="AV46" s="71">
        <v>0</v>
      </c>
      <c r="AW46" s="71">
        <v>0</v>
      </c>
      <c r="AX46" s="71"/>
      <c r="AY46" s="72"/>
      <c r="AZ46" s="71">
        <v>11.5</v>
      </c>
      <c r="BA46" s="71">
        <v>2120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1794</v>
      </c>
      <c r="B47" s="70">
        <v>289</v>
      </c>
      <c r="C47" s="70">
        <v>18</v>
      </c>
      <c r="D47" s="70">
        <v>17</v>
      </c>
      <c r="E47" s="70">
        <v>2021</v>
      </c>
      <c r="F47" s="70" t="s">
        <v>160</v>
      </c>
      <c r="G47" s="70" t="s">
        <v>1574</v>
      </c>
      <c r="H47" s="70" t="s">
        <v>1575</v>
      </c>
      <c r="I47" s="148"/>
      <c r="J47" s="71">
        <v>0</v>
      </c>
      <c r="K47" s="71">
        <v>0.11212197921571884</v>
      </c>
      <c r="L47" s="71">
        <v>2.1283535720834896</v>
      </c>
      <c r="M47" s="71">
        <v>2.4701614356491857</v>
      </c>
      <c r="N47" s="71">
        <v>2.7361509212549704</v>
      </c>
      <c r="O47" s="71">
        <v>1.2694327132093031</v>
      </c>
      <c r="P47" s="71">
        <v>2.1606736042569952</v>
      </c>
      <c r="Q47" s="71">
        <v>6.5101624748141199E-2</v>
      </c>
      <c r="R47" s="71">
        <v>0</v>
      </c>
      <c r="S47" s="71">
        <v>4.383110598824063E-2</v>
      </c>
      <c r="T47" s="72"/>
      <c r="U47" s="71">
        <v>0</v>
      </c>
      <c r="V47" s="71">
        <v>40</v>
      </c>
      <c r="W47" s="71">
        <v>48</v>
      </c>
      <c r="X47" s="71">
        <v>545</v>
      </c>
      <c r="Y47" s="71">
        <v>623</v>
      </c>
      <c r="Z47" s="71">
        <v>934</v>
      </c>
      <c r="AA47" s="71">
        <v>465</v>
      </c>
      <c r="AB47" s="71">
        <v>1115</v>
      </c>
      <c r="AC47" s="71">
        <v>0</v>
      </c>
      <c r="AD47" s="71">
        <v>4.383110598824063E-2</v>
      </c>
      <c r="AE47" s="72"/>
      <c r="AF47" s="71">
        <v>0</v>
      </c>
      <c r="AG47" s="71">
        <v>75862.99717245849</v>
      </c>
      <c r="AH47" s="71">
        <v>306636.64643984917</v>
      </c>
      <c r="AI47" s="71">
        <v>3433678.1010985207</v>
      </c>
      <c r="AJ47" s="71">
        <v>2492127.0034863781</v>
      </c>
      <c r="AK47" s="71">
        <v>0</v>
      </c>
      <c r="AL47" s="71">
        <v>0</v>
      </c>
      <c r="AM47" s="71">
        <v>146359.23490570026</v>
      </c>
      <c r="AN47" s="71">
        <v>0</v>
      </c>
      <c r="AO47" s="71">
        <v>0</v>
      </c>
      <c r="AP47" s="71">
        <v>6454663.9831029065</v>
      </c>
      <c r="AQ47" s="72"/>
      <c r="AR47" s="71">
        <v>2</v>
      </c>
      <c r="AS47" s="71">
        <v>5</v>
      </c>
      <c r="AT47" s="71">
        <v>0</v>
      </c>
      <c r="AU47" s="71">
        <v>0</v>
      </c>
      <c r="AV47" s="71">
        <v>0</v>
      </c>
      <c r="AW47" s="71">
        <v>0</v>
      </c>
      <c r="AX47" s="71"/>
      <c r="AY47" s="72"/>
      <c r="AZ47" s="71">
        <v>11.5</v>
      </c>
      <c r="BA47" s="71">
        <v>2120</v>
      </c>
      <c r="BB47" s="71">
        <v>0</v>
      </c>
      <c r="BC47" s="71">
        <v>0</v>
      </c>
      <c r="BD47" s="71">
        <v>0</v>
      </c>
      <c r="BE47" s="71">
        <v>0</v>
      </c>
      <c r="BF47" s="71"/>
      <c r="BG47" s="72"/>
      <c r="BH47" s="71">
        <v>0</v>
      </c>
      <c r="BI47" s="71">
        <v>0</v>
      </c>
      <c r="BJ47" s="71">
        <v>0</v>
      </c>
      <c r="BK47" s="71">
        <v>0</v>
      </c>
      <c r="BL47" s="71">
        <v>10.153</v>
      </c>
      <c r="BM47" s="71">
        <v>0</v>
      </c>
      <c r="BN47" s="72"/>
      <c r="BO47" s="71">
        <v>0</v>
      </c>
      <c r="BP47" s="71">
        <v>0</v>
      </c>
      <c r="BQ47" s="71">
        <v>0</v>
      </c>
      <c r="BR47" s="71">
        <v>0</v>
      </c>
      <c r="BS47" s="71">
        <v>1</v>
      </c>
      <c r="BT47" s="71">
        <v>0</v>
      </c>
      <c r="BU47"/>
      <c r="BV47" s="70">
        <v>10.153</v>
      </c>
      <c r="BW47" s="70">
        <v>0</v>
      </c>
      <c r="BX47" s="70">
        <v>0</v>
      </c>
      <c r="BY47" s="70">
        <v>0</v>
      </c>
      <c r="BZ47" s="70">
        <v>0</v>
      </c>
      <c r="CA47" s="70">
        <v>0</v>
      </c>
      <c r="CB47" s="70">
        <v>0</v>
      </c>
      <c r="CC47" s="70">
        <v>0</v>
      </c>
      <c r="CD47" s="70">
        <v>0</v>
      </c>
    </row>
    <row r="48" spans="1:82">
      <c r="A48" s="70" t="s">
        <v>1581</v>
      </c>
      <c r="B48" s="70">
        <v>289</v>
      </c>
      <c r="C48" s="70">
        <v>19</v>
      </c>
      <c r="D48" s="70">
        <v>17</v>
      </c>
      <c r="E48" s="70">
        <v>2022</v>
      </c>
      <c r="F48" s="70" t="s">
        <v>161</v>
      </c>
      <c r="G48" s="70" t="s">
        <v>1574</v>
      </c>
      <c r="H48" s="70" t="s">
        <v>1575</v>
      </c>
      <c r="I48" s="148"/>
      <c r="J48" s="71">
        <v>0</v>
      </c>
      <c r="K48" s="71">
        <v>0.10725073635736666</v>
      </c>
      <c r="L48" s="71">
        <v>1.9083499873739993</v>
      </c>
      <c r="M48" s="71">
        <v>2.5184590983435271</v>
      </c>
      <c r="N48" s="71">
        <v>2.7335900898722709</v>
      </c>
      <c r="O48" s="71">
        <v>1.2960390753949229</v>
      </c>
      <c r="P48" s="71">
        <v>2.1831520338495807</v>
      </c>
      <c r="Q48" s="71">
        <v>6.5110045812835193E-2</v>
      </c>
      <c r="R48" s="71">
        <v>0</v>
      </c>
      <c r="S48" s="71">
        <v>4.5844523620930278E-2</v>
      </c>
      <c r="T48" s="72"/>
      <c r="U48" s="71">
        <v>0</v>
      </c>
      <c r="V48" s="71">
        <v>40</v>
      </c>
      <c r="W48" s="71">
        <v>48</v>
      </c>
      <c r="X48" s="71">
        <v>545</v>
      </c>
      <c r="Y48" s="71">
        <v>632</v>
      </c>
      <c r="Z48" s="71">
        <v>906</v>
      </c>
      <c r="AA48" s="71">
        <v>477</v>
      </c>
      <c r="AB48" s="71">
        <v>1106</v>
      </c>
      <c r="AC48" s="71">
        <v>0</v>
      </c>
      <c r="AD48" s="71">
        <v>4.5844523620930278E-2</v>
      </c>
      <c r="AE48" s="72"/>
      <c r="AF48" s="71">
        <v>0</v>
      </c>
      <c r="AG48" s="71">
        <v>76529.42111369998</v>
      </c>
      <c r="AH48" s="71">
        <v>340369.49651420198</v>
      </c>
      <c r="AI48" s="71">
        <v>3410069.4196162377</v>
      </c>
      <c r="AJ48" s="71">
        <v>2573418.480164093</v>
      </c>
      <c r="AK48" s="71">
        <v>0</v>
      </c>
      <c r="AL48" s="71">
        <v>0</v>
      </c>
      <c r="AM48" s="71">
        <v>142814.78761426979</v>
      </c>
      <c r="AN48" s="71">
        <v>0</v>
      </c>
      <c r="AO48" s="71">
        <v>0</v>
      </c>
      <c r="AP48" s="71">
        <v>6543201.6050225021</v>
      </c>
      <c r="AQ48" s="72"/>
      <c r="AR48" s="71">
        <v>3</v>
      </c>
      <c r="AS48" s="71">
        <v>5</v>
      </c>
      <c r="AT48" s="71">
        <v>0</v>
      </c>
      <c r="AU48" s="71">
        <v>0</v>
      </c>
      <c r="AV48" s="71">
        <v>0</v>
      </c>
      <c r="AW48" s="71">
        <v>0</v>
      </c>
      <c r="AX48" s="71"/>
      <c r="AY48" s="72"/>
      <c r="AZ48" s="71">
        <v>17.399999999999999</v>
      </c>
      <c r="BA48" s="71">
        <v>2120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1795</v>
      </c>
      <c r="B49" s="70">
        <v>289</v>
      </c>
      <c r="C49" s="70">
        <v>20</v>
      </c>
      <c r="D49" s="70">
        <v>17</v>
      </c>
      <c r="E49" s="70">
        <v>2023</v>
      </c>
      <c r="F49" s="70" t="s">
        <v>1539</v>
      </c>
      <c r="G49" s="70" t="s">
        <v>1574</v>
      </c>
      <c r="H49" s="70" t="s">
        <v>1575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v>
      </c>
      <c r="AS49" s="71">
        <v>5</v>
      </c>
      <c r="AT49" s="71">
        <v>0</v>
      </c>
      <c r="AU49" s="71">
        <v>0</v>
      </c>
      <c r="AV49" s="71">
        <v>0</v>
      </c>
      <c r="AW49" s="71">
        <v>0</v>
      </c>
      <c r="AX49" s="71"/>
      <c r="AY49" s="72"/>
      <c r="AZ49" s="71">
        <v>31.900000000000002</v>
      </c>
      <c r="BA49" s="71">
        <v>2120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1573</v>
      </c>
      <c r="B50" s="70">
        <v>289</v>
      </c>
      <c r="C50" s="70">
        <v>21</v>
      </c>
      <c r="D50" s="70">
        <v>17</v>
      </c>
      <c r="E50" s="70">
        <v>2024</v>
      </c>
      <c r="F50" s="70" t="s">
        <v>1554</v>
      </c>
      <c r="G50" s="70" t="s">
        <v>1574</v>
      </c>
      <c r="H50" s="70" t="s">
        <v>1575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1796</v>
      </c>
      <c r="B51" s="70">
        <v>86</v>
      </c>
      <c r="C51" s="70">
        <v>1</v>
      </c>
      <c r="D51" s="70">
        <v>6</v>
      </c>
      <c r="E51" s="70">
        <v>1990</v>
      </c>
      <c r="F51" s="70" t="s">
        <v>787</v>
      </c>
      <c r="G51" s="70" t="s">
        <v>1797</v>
      </c>
      <c r="H51" s="70" t="s">
        <v>1798</v>
      </c>
      <c r="I51" s="148"/>
      <c r="J51" s="71">
        <v>11.747813054501201</v>
      </c>
      <c r="K51" s="71">
        <v>0.52453632374394621</v>
      </c>
      <c r="L51" s="71">
        <v>2.8497117152886191</v>
      </c>
      <c r="M51" s="71">
        <v>1.206030408232871</v>
      </c>
      <c r="N51" s="71">
        <v>1.988226360189697</v>
      </c>
      <c r="O51" s="71">
        <v>1.3979665755887261</v>
      </c>
      <c r="P51" s="71">
        <v>2.5946096248599599</v>
      </c>
      <c r="Q51" s="71">
        <v>0.11942149479054</v>
      </c>
      <c r="R51" s="71">
        <v>0</v>
      </c>
      <c r="S51" s="71">
        <v>0.1191196524700176</v>
      </c>
      <c r="T51" s="72"/>
      <c r="U51" s="71">
        <v>211896</v>
      </c>
      <c r="V51" s="71">
        <v>117</v>
      </c>
      <c r="W51" s="71">
        <v>31</v>
      </c>
      <c r="X51" s="71">
        <v>370</v>
      </c>
      <c r="Y51" s="71">
        <v>534</v>
      </c>
      <c r="Z51" s="71">
        <v>575</v>
      </c>
      <c r="AA51" s="71">
        <v>630</v>
      </c>
      <c r="AB51" s="71">
        <v>1939</v>
      </c>
      <c r="AC51" s="71">
        <v>0</v>
      </c>
      <c r="AD51" s="71">
        <v>0.1191196524700176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1799</v>
      </c>
      <c r="B52" s="70">
        <v>87</v>
      </c>
      <c r="C52" s="70">
        <v>2</v>
      </c>
      <c r="D52" s="70">
        <v>6</v>
      </c>
      <c r="E52" s="70">
        <v>2005</v>
      </c>
      <c r="F52" s="70" t="s">
        <v>789</v>
      </c>
      <c r="G52" s="70" t="s">
        <v>1797</v>
      </c>
      <c r="H52" s="70" t="s">
        <v>1798</v>
      </c>
      <c r="I52" s="148"/>
      <c r="J52" s="71">
        <v>2.5984360108707838</v>
      </c>
      <c r="K52" s="71">
        <v>0.34321987464895681</v>
      </c>
      <c r="L52" s="71">
        <v>1.058347737823198</v>
      </c>
      <c r="M52" s="71">
        <v>1.669001586276883</v>
      </c>
      <c r="N52" s="71">
        <v>2.9057646363797121</v>
      </c>
      <c r="O52" s="71">
        <v>1.8593762970117329</v>
      </c>
      <c r="P52" s="71">
        <v>2.8261088915152319</v>
      </c>
      <c r="Q52" s="71">
        <v>9.9800852897167905E-2</v>
      </c>
      <c r="R52" s="71">
        <v>0</v>
      </c>
      <c r="S52" s="71">
        <v>0</v>
      </c>
      <c r="T52" s="72"/>
      <c r="U52" s="71">
        <v>52995</v>
      </c>
      <c r="V52" s="71">
        <v>96</v>
      </c>
      <c r="W52" s="71">
        <v>13</v>
      </c>
      <c r="X52" s="71">
        <v>244</v>
      </c>
      <c r="Y52" s="71">
        <v>537</v>
      </c>
      <c r="Z52" s="71">
        <v>885</v>
      </c>
      <c r="AA52" s="71">
        <v>562</v>
      </c>
      <c r="AB52" s="71">
        <v>1694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1800</v>
      </c>
      <c r="B53" s="70">
        <v>88</v>
      </c>
      <c r="C53" s="70">
        <v>3</v>
      </c>
      <c r="D53" s="70">
        <v>6</v>
      </c>
      <c r="E53" s="70">
        <v>2006</v>
      </c>
      <c r="F53" s="70" t="s">
        <v>790</v>
      </c>
      <c r="G53" s="70" t="s">
        <v>1797</v>
      </c>
      <c r="H53" s="70" t="s">
        <v>1798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1801</v>
      </c>
      <c r="B54" s="70">
        <v>89</v>
      </c>
      <c r="C54" s="70">
        <v>4</v>
      </c>
      <c r="D54" s="70">
        <v>6</v>
      </c>
      <c r="E54" s="70">
        <v>2007</v>
      </c>
      <c r="F54" s="70" t="s">
        <v>791</v>
      </c>
      <c r="G54" s="70" t="s">
        <v>1797</v>
      </c>
      <c r="H54" s="70" t="s">
        <v>1798</v>
      </c>
      <c r="I54" s="148"/>
      <c r="J54" s="71">
        <v>0</v>
      </c>
      <c r="K54" s="71">
        <v>0.3197593877785771</v>
      </c>
      <c r="L54" s="71">
        <v>0.31015541012617898</v>
      </c>
      <c r="M54" s="71">
        <v>1.7551788105232231</v>
      </c>
      <c r="N54" s="71">
        <v>2.5358080753203049</v>
      </c>
      <c r="O54" s="71">
        <v>1.762359272244175</v>
      </c>
      <c r="P54" s="71">
        <v>2.7677237644301789</v>
      </c>
      <c r="Q54" s="71">
        <v>0.10108089165942299</v>
      </c>
      <c r="R54" s="71">
        <v>0</v>
      </c>
      <c r="S54" s="71">
        <v>0</v>
      </c>
      <c r="T54" s="72"/>
      <c r="U54" s="71">
        <v>0</v>
      </c>
      <c r="V54" s="71">
        <v>93</v>
      </c>
      <c r="W54" s="71">
        <v>6</v>
      </c>
      <c r="X54" s="71">
        <v>287</v>
      </c>
      <c r="Y54" s="71">
        <v>524</v>
      </c>
      <c r="Z54" s="71">
        <v>872</v>
      </c>
      <c r="AA54" s="71">
        <v>542</v>
      </c>
      <c r="AB54" s="71">
        <v>1625</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1802</v>
      </c>
      <c r="B55" s="70">
        <v>90</v>
      </c>
      <c r="C55" s="70">
        <v>5</v>
      </c>
      <c r="D55" s="70">
        <v>6</v>
      </c>
      <c r="E55" s="70">
        <v>2008</v>
      </c>
      <c r="F55" s="70" t="s">
        <v>792</v>
      </c>
      <c r="G55" s="70" t="s">
        <v>1797</v>
      </c>
      <c r="H55" s="70" t="s">
        <v>1798</v>
      </c>
      <c r="I55" s="148"/>
      <c r="J55" s="71">
        <v>0</v>
      </c>
      <c r="K55" s="71">
        <v>0.2426672689333412</v>
      </c>
      <c r="L55" s="71">
        <v>0.27950623324231078</v>
      </c>
      <c r="M55" s="71">
        <v>1.788846513463705</v>
      </c>
      <c r="N55" s="71">
        <v>2.560321217615805</v>
      </c>
      <c r="O55" s="71">
        <v>1.7221262026404309</v>
      </c>
      <c r="P55" s="71">
        <v>2.6472538522078679</v>
      </c>
      <c r="Q55" s="71">
        <v>9.8098894285101698E-2</v>
      </c>
      <c r="R55" s="71">
        <v>0</v>
      </c>
      <c r="S55" s="71">
        <v>0</v>
      </c>
      <c r="T55" s="72"/>
      <c r="U55" s="71">
        <v>0</v>
      </c>
      <c r="V55" s="71">
        <v>93</v>
      </c>
      <c r="W55" s="71">
        <v>6</v>
      </c>
      <c r="X55" s="71">
        <v>287</v>
      </c>
      <c r="Y55" s="71">
        <v>524</v>
      </c>
      <c r="Z55" s="71">
        <v>882</v>
      </c>
      <c r="AA55" s="71">
        <v>519</v>
      </c>
      <c r="AB55" s="71">
        <v>1603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1803</v>
      </c>
      <c r="B56" s="70">
        <v>91</v>
      </c>
      <c r="C56" s="70">
        <v>6</v>
      </c>
      <c r="D56" s="70">
        <v>6</v>
      </c>
      <c r="E56" s="70">
        <v>2009</v>
      </c>
      <c r="F56" s="70" t="s">
        <v>176</v>
      </c>
      <c r="G56" s="70" t="s">
        <v>1797</v>
      </c>
      <c r="H56" s="70" t="s">
        <v>1798</v>
      </c>
      <c r="I56" s="148"/>
      <c r="J56" s="71">
        <v>0</v>
      </c>
      <c r="K56" s="71">
        <v>0.17562235067769719</v>
      </c>
      <c r="L56" s="71">
        <v>1.121165768463102</v>
      </c>
      <c r="M56" s="71">
        <v>1.552625492320588</v>
      </c>
      <c r="N56" s="71">
        <v>2.4384412808086511</v>
      </c>
      <c r="O56" s="71">
        <v>1.776373123059678</v>
      </c>
      <c r="P56" s="71">
        <v>2.5488183786084129</v>
      </c>
      <c r="Q56" s="71">
        <v>9.32174760121946E-2</v>
      </c>
      <c r="R56" s="71">
        <v>0</v>
      </c>
      <c r="S56" s="71">
        <v>0</v>
      </c>
      <c r="T56" s="72"/>
      <c r="U56" s="71">
        <v>0</v>
      </c>
      <c r="V56" s="71">
        <v>69</v>
      </c>
      <c r="W56" s="71">
        <v>35</v>
      </c>
      <c r="X56" s="71">
        <v>282</v>
      </c>
      <c r="Y56" s="71">
        <v>542</v>
      </c>
      <c r="Z56" s="71">
        <v>898</v>
      </c>
      <c r="AA56" s="71">
        <v>513</v>
      </c>
      <c r="AB56" s="71">
        <v>1599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1804</v>
      </c>
      <c r="B57" s="70">
        <v>92</v>
      </c>
      <c r="C57" s="70">
        <v>7</v>
      </c>
      <c r="D57" s="70">
        <v>6</v>
      </c>
      <c r="E57" s="70">
        <v>2010</v>
      </c>
      <c r="F57" s="70" t="s">
        <v>177</v>
      </c>
      <c r="G57" s="70" t="s">
        <v>1797</v>
      </c>
      <c r="H57" s="70" t="s">
        <v>1798</v>
      </c>
      <c r="I57" s="148"/>
      <c r="J57" s="71">
        <v>3.6745656465014891</v>
      </c>
      <c r="K57" s="71">
        <v>0.19185046107054271</v>
      </c>
      <c r="L57" s="71">
        <v>1.062202789465003</v>
      </c>
      <c r="M57" s="71">
        <v>1.754985093739895</v>
      </c>
      <c r="N57" s="71">
        <v>2.6339300126341212</v>
      </c>
      <c r="O57" s="71">
        <v>1.760280875550905</v>
      </c>
      <c r="P57" s="71">
        <v>2.619197869842488</v>
      </c>
      <c r="Q57" s="71">
        <v>9.5882210732837203E-2</v>
      </c>
      <c r="R57" s="71">
        <v>0</v>
      </c>
      <c r="S57" s="71">
        <v>0</v>
      </c>
      <c r="T57" s="72"/>
      <c r="U57" s="71">
        <v>82651</v>
      </c>
      <c r="V57" s="71">
        <v>69</v>
      </c>
      <c r="W57" s="71">
        <v>35</v>
      </c>
      <c r="X57" s="71">
        <v>282</v>
      </c>
      <c r="Y57" s="71">
        <v>544</v>
      </c>
      <c r="Z57" s="71">
        <v>894</v>
      </c>
      <c r="AA57" s="71">
        <v>514</v>
      </c>
      <c r="AB57" s="71">
        <v>1576</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1805</v>
      </c>
      <c r="B58" s="70">
        <v>93</v>
      </c>
      <c r="C58" s="70">
        <v>8</v>
      </c>
      <c r="D58" s="70">
        <v>6</v>
      </c>
      <c r="E58" s="70">
        <v>2011</v>
      </c>
      <c r="F58" s="70" t="s">
        <v>178</v>
      </c>
      <c r="G58" s="70" t="s">
        <v>1797</v>
      </c>
      <c r="H58" s="70" t="s">
        <v>1798</v>
      </c>
      <c r="I58" s="148"/>
      <c r="J58" s="71">
        <v>0</v>
      </c>
      <c r="K58" s="71">
        <v>0.22804431529420549</v>
      </c>
      <c r="L58" s="71">
        <v>1.4251422991515681</v>
      </c>
      <c r="M58" s="71">
        <v>1.6687451804085141</v>
      </c>
      <c r="N58" s="71">
        <v>2.3223994201351581</v>
      </c>
      <c r="O58" s="71">
        <v>1.7209247928049196</v>
      </c>
      <c r="P58" s="71">
        <v>2.5336103619549126</v>
      </c>
      <c r="Q58" s="71">
        <v>0.10919547704647201</v>
      </c>
      <c r="R58" s="71">
        <v>0</v>
      </c>
      <c r="S58" s="71">
        <v>0</v>
      </c>
      <c r="T58" s="72"/>
      <c r="U58" s="71">
        <v>0</v>
      </c>
      <c r="V58" s="71">
        <v>69</v>
      </c>
      <c r="W58" s="71">
        <v>35</v>
      </c>
      <c r="X58" s="71">
        <v>282</v>
      </c>
      <c r="Y58" s="71">
        <v>546</v>
      </c>
      <c r="Z58" s="71">
        <v>893</v>
      </c>
      <c r="AA58" s="71">
        <v>512</v>
      </c>
      <c r="AB58" s="71">
        <v>1556</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1806</v>
      </c>
      <c r="B59" s="70">
        <v>94</v>
      </c>
      <c r="C59" s="70">
        <v>9</v>
      </c>
      <c r="D59" s="70">
        <v>6</v>
      </c>
      <c r="E59" s="70">
        <v>2012</v>
      </c>
      <c r="F59" s="70" t="s">
        <v>179</v>
      </c>
      <c r="G59" s="70" t="s">
        <v>1797</v>
      </c>
      <c r="H59" s="70" t="s">
        <v>1798</v>
      </c>
      <c r="I59" s="148"/>
      <c r="J59" s="71">
        <v>0</v>
      </c>
      <c r="K59" s="71">
        <v>0.2062660011341326</v>
      </c>
      <c r="L59" s="71">
        <v>1.414195130585062</v>
      </c>
      <c r="M59" s="71">
        <v>1.6120753403497901</v>
      </c>
      <c r="N59" s="71">
        <v>2.6225756745921491</v>
      </c>
      <c r="O59" s="71">
        <v>1.7054706094088641</v>
      </c>
      <c r="P59" s="71">
        <v>2.4932826168818818</v>
      </c>
      <c r="Q59" s="71">
        <v>0.117190012628075</v>
      </c>
      <c r="R59" s="71">
        <v>0</v>
      </c>
      <c r="S59" s="71">
        <v>0</v>
      </c>
      <c r="T59" s="72"/>
      <c r="U59" s="71">
        <v>0</v>
      </c>
      <c r="V59" s="71">
        <v>69</v>
      </c>
      <c r="W59" s="71">
        <v>35</v>
      </c>
      <c r="X59" s="71">
        <v>282</v>
      </c>
      <c r="Y59" s="71">
        <v>557</v>
      </c>
      <c r="Z59" s="71">
        <v>892</v>
      </c>
      <c r="AA59" s="71">
        <v>501</v>
      </c>
      <c r="AB59" s="71">
        <v>1537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1807</v>
      </c>
      <c r="B60" s="70">
        <v>95</v>
      </c>
      <c r="C60" s="70">
        <v>10</v>
      </c>
      <c r="D60" s="70">
        <v>6</v>
      </c>
      <c r="E60" s="70">
        <v>2013</v>
      </c>
      <c r="F60" s="70" t="s">
        <v>180</v>
      </c>
      <c r="G60" s="70" t="s">
        <v>1797</v>
      </c>
      <c r="H60" s="70" t="s">
        <v>1798</v>
      </c>
      <c r="I60" s="148"/>
      <c r="J60" s="71">
        <v>0</v>
      </c>
      <c r="K60" s="71">
        <v>0.17292467592793401</v>
      </c>
      <c r="L60" s="71">
        <v>1.3134304697791299</v>
      </c>
      <c r="M60" s="71">
        <v>1.5932294033058021</v>
      </c>
      <c r="N60" s="71">
        <v>2.6518251918329678</v>
      </c>
      <c r="O60" s="71">
        <v>1.6453906857556584</v>
      </c>
      <c r="P60" s="71">
        <v>2.457719048584567</v>
      </c>
      <c r="Q60" s="71">
        <v>0.118739761979932</v>
      </c>
      <c r="R60" s="71">
        <v>0</v>
      </c>
      <c r="S60" s="71">
        <v>0</v>
      </c>
      <c r="T60" s="72"/>
      <c r="U60" s="71">
        <v>0</v>
      </c>
      <c r="V60" s="71">
        <v>69</v>
      </c>
      <c r="W60" s="71">
        <v>35</v>
      </c>
      <c r="X60" s="71">
        <v>282</v>
      </c>
      <c r="Y60" s="71">
        <v>561</v>
      </c>
      <c r="Z60" s="71">
        <v>899</v>
      </c>
      <c r="AA60" s="71">
        <v>492</v>
      </c>
      <c r="AB60" s="71">
        <v>1535</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1808</v>
      </c>
      <c r="B61" s="70">
        <v>96</v>
      </c>
      <c r="C61" s="70">
        <v>11</v>
      </c>
      <c r="D61" s="70">
        <v>6</v>
      </c>
      <c r="E61" s="70">
        <v>2014</v>
      </c>
      <c r="F61" s="70" t="s">
        <v>181</v>
      </c>
      <c r="G61" s="70" t="s">
        <v>1797</v>
      </c>
      <c r="H61" s="70" t="s">
        <v>1798</v>
      </c>
      <c r="I61" s="148"/>
      <c r="J61" s="71">
        <v>0</v>
      </c>
      <c r="K61" s="71">
        <v>0.17874871519930011</v>
      </c>
      <c r="L61" s="71">
        <v>1.622050684202367</v>
      </c>
      <c r="M61" s="71">
        <v>1.580244616301006</v>
      </c>
      <c r="N61" s="71">
        <v>2.4762060923791678</v>
      </c>
      <c r="O61" s="71">
        <v>1.5761461368122653</v>
      </c>
      <c r="P61" s="71">
        <v>2.4453872515409811</v>
      </c>
      <c r="Q61" s="71">
        <v>0.113552642021715</v>
      </c>
      <c r="R61" s="71">
        <v>0</v>
      </c>
      <c r="S61" s="71">
        <v>0</v>
      </c>
      <c r="T61" s="72"/>
      <c r="U61" s="71">
        <v>0</v>
      </c>
      <c r="V61" s="71">
        <v>62</v>
      </c>
      <c r="W61" s="71">
        <v>44</v>
      </c>
      <c r="X61" s="71">
        <v>276</v>
      </c>
      <c r="Y61" s="71">
        <v>570</v>
      </c>
      <c r="Z61" s="71">
        <v>907</v>
      </c>
      <c r="AA61" s="71">
        <v>487</v>
      </c>
      <c r="AB61" s="71">
        <v>1530</v>
      </c>
      <c r="AC61" s="71">
        <v>0</v>
      </c>
      <c r="AD61" s="71">
        <v>0</v>
      </c>
      <c r="AE61" s="72"/>
      <c r="AF61" s="71"/>
      <c r="AG61" s="71"/>
      <c r="AH61" s="71"/>
      <c r="AI61" s="71"/>
      <c r="AJ61" s="71"/>
      <c r="AK61" s="71"/>
      <c r="AL61" s="71"/>
      <c r="AM61" s="71"/>
      <c r="AN61" s="71"/>
      <c r="AO61" s="71"/>
      <c r="AP61" s="71"/>
      <c r="AQ61" s="72"/>
      <c r="AR61" s="71">
        <v>8</v>
      </c>
      <c r="AS61" s="71">
        <v>7</v>
      </c>
      <c r="AT61" s="71">
        <v>0</v>
      </c>
      <c r="AU61" s="71">
        <v>1</v>
      </c>
      <c r="AV61" s="71">
        <v>0</v>
      </c>
      <c r="AW61" s="71">
        <v>0</v>
      </c>
      <c r="AX61" s="71"/>
      <c r="AY61" s="72"/>
      <c r="AZ61" s="71">
        <v>39.299999999999997</v>
      </c>
      <c r="BA61" s="71">
        <v>148.30000000000001</v>
      </c>
      <c r="BB61" s="71">
        <v>0</v>
      </c>
      <c r="BC61" s="71">
        <v>290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1809</v>
      </c>
      <c r="B62" s="70">
        <v>97</v>
      </c>
      <c r="C62" s="70">
        <v>12</v>
      </c>
      <c r="D62" s="70">
        <v>6</v>
      </c>
      <c r="E62" s="70">
        <v>2015</v>
      </c>
      <c r="F62" s="70" t="s">
        <v>182</v>
      </c>
      <c r="G62" s="70" t="s">
        <v>1797</v>
      </c>
      <c r="H62" s="70" t="s">
        <v>1798</v>
      </c>
      <c r="I62" s="148"/>
      <c r="J62" s="71">
        <v>0</v>
      </c>
      <c r="K62" s="71">
        <v>0.16170387385121021</v>
      </c>
      <c r="L62" s="71">
        <v>2.4699495582494091</v>
      </c>
      <c r="M62" s="71">
        <v>1.437648382466947</v>
      </c>
      <c r="N62" s="71">
        <v>2.653796161425316</v>
      </c>
      <c r="O62" s="71">
        <v>1.5731703796659353</v>
      </c>
      <c r="P62" s="71">
        <v>2.376965103540936</v>
      </c>
      <c r="Q62" s="71">
        <v>0.11036152349881601</v>
      </c>
      <c r="R62" s="71">
        <v>0</v>
      </c>
      <c r="S62" s="71">
        <v>0</v>
      </c>
      <c r="T62" s="72"/>
      <c r="U62" s="71">
        <v>0</v>
      </c>
      <c r="V62" s="71">
        <v>62</v>
      </c>
      <c r="W62" s="71">
        <v>44</v>
      </c>
      <c r="X62" s="71">
        <v>276</v>
      </c>
      <c r="Y62" s="71">
        <v>576</v>
      </c>
      <c r="Z62" s="71">
        <v>914</v>
      </c>
      <c r="AA62" s="71">
        <v>473</v>
      </c>
      <c r="AB62" s="71">
        <v>1519</v>
      </c>
      <c r="AC62" s="71">
        <v>0</v>
      </c>
      <c r="AD62" s="71">
        <v>0</v>
      </c>
      <c r="AE62" s="72"/>
      <c r="AF62" s="71">
        <v>0</v>
      </c>
      <c r="AG62" s="71">
        <v>115935.31619286651</v>
      </c>
      <c r="AH62" s="71">
        <v>496376.08533483237</v>
      </c>
      <c r="AI62" s="71">
        <v>1664031.041160106</v>
      </c>
      <c r="AJ62" s="71">
        <v>3261570.894933288</v>
      </c>
      <c r="AK62" s="71">
        <v>0</v>
      </c>
      <c r="AL62" s="71">
        <v>0</v>
      </c>
      <c r="AM62" s="71">
        <v>208172.5780346542</v>
      </c>
      <c r="AN62" s="71">
        <v>0</v>
      </c>
      <c r="AO62" s="71">
        <v>0</v>
      </c>
      <c r="AP62" s="71">
        <v>5746085.9156557471</v>
      </c>
      <c r="AQ62" s="72"/>
      <c r="AR62" s="71">
        <v>11</v>
      </c>
      <c r="AS62" s="71">
        <v>8</v>
      </c>
      <c r="AT62" s="71">
        <v>0</v>
      </c>
      <c r="AU62" s="71">
        <v>2</v>
      </c>
      <c r="AV62" s="71">
        <v>0</v>
      </c>
      <c r="AW62" s="71">
        <v>0</v>
      </c>
      <c r="AX62" s="71"/>
      <c r="AY62" s="72"/>
      <c r="AZ62" s="71">
        <v>54.5</v>
      </c>
      <c r="BA62" s="71">
        <v>158.69999999999999</v>
      </c>
      <c r="BB62" s="71">
        <v>0</v>
      </c>
      <c r="BC62" s="71">
        <v>291.5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1810</v>
      </c>
      <c r="B63" s="70">
        <v>98</v>
      </c>
      <c r="C63" s="70">
        <v>13</v>
      </c>
      <c r="D63" s="70">
        <v>6</v>
      </c>
      <c r="E63" s="70">
        <v>2016</v>
      </c>
      <c r="F63" s="70" t="s">
        <v>155</v>
      </c>
      <c r="G63" s="70" t="s">
        <v>1797</v>
      </c>
      <c r="H63" s="70" t="s">
        <v>1798</v>
      </c>
      <c r="I63" s="148"/>
      <c r="J63" s="71">
        <v>0</v>
      </c>
      <c r="K63" s="71">
        <v>0.16040882898010256</v>
      </c>
      <c r="L63" s="71">
        <v>1.9300271943693257</v>
      </c>
      <c r="M63" s="71">
        <v>1.43630669449117</v>
      </c>
      <c r="N63" s="71">
        <v>2.3585769234825529</v>
      </c>
      <c r="O63" s="71">
        <v>1.5676689484308763</v>
      </c>
      <c r="P63" s="71">
        <v>2.2447295335360518</v>
      </c>
      <c r="Q63" s="71">
        <v>0.10488856135918952</v>
      </c>
      <c r="R63" s="71">
        <v>0</v>
      </c>
      <c r="S63" s="71">
        <v>0</v>
      </c>
      <c r="T63" s="72"/>
      <c r="U63" s="71">
        <v>0</v>
      </c>
      <c r="V63" s="71">
        <v>62</v>
      </c>
      <c r="W63" s="71">
        <v>44</v>
      </c>
      <c r="X63" s="71">
        <v>276</v>
      </c>
      <c r="Y63" s="71">
        <v>591</v>
      </c>
      <c r="Z63" s="71">
        <v>922</v>
      </c>
      <c r="AA63" s="71">
        <v>462</v>
      </c>
      <c r="AB63" s="71">
        <v>1485</v>
      </c>
      <c r="AC63" s="71">
        <v>0</v>
      </c>
      <c r="AD63" s="71">
        <v>0</v>
      </c>
      <c r="AE63" s="72"/>
      <c r="AF63" s="71">
        <v>0</v>
      </c>
      <c r="AG63" s="71">
        <v>114053.3989504346</v>
      </c>
      <c r="AH63" s="71">
        <v>307592.83666862582</v>
      </c>
      <c r="AI63" s="71">
        <v>1715575.5699259981</v>
      </c>
      <c r="AJ63" s="71">
        <v>2865014.1502386988</v>
      </c>
      <c r="AK63" s="71">
        <v>0</v>
      </c>
      <c r="AL63" s="71">
        <v>0</v>
      </c>
      <c r="AM63" s="71">
        <v>203671.13030782371</v>
      </c>
      <c r="AN63" s="71">
        <v>0</v>
      </c>
      <c r="AO63" s="71">
        <v>0</v>
      </c>
      <c r="AP63" s="71">
        <v>5205907.0860915808</v>
      </c>
      <c r="AQ63" s="72"/>
      <c r="AR63" s="71">
        <v>13</v>
      </c>
      <c r="AS63" s="71">
        <v>8</v>
      </c>
      <c r="AT63" s="71">
        <v>0</v>
      </c>
      <c r="AU63" s="71">
        <v>3</v>
      </c>
      <c r="AV63" s="71">
        <v>0</v>
      </c>
      <c r="AW63" s="71">
        <v>0</v>
      </c>
      <c r="AX63" s="71"/>
      <c r="AY63" s="72"/>
      <c r="AZ63" s="71">
        <v>64.5</v>
      </c>
      <c r="BA63" s="71">
        <v>158.69999999999999</v>
      </c>
      <c r="BB63" s="71">
        <v>0</v>
      </c>
      <c r="BC63" s="71">
        <v>296.5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1811</v>
      </c>
      <c r="B64" s="70">
        <v>99</v>
      </c>
      <c r="C64" s="70">
        <v>14</v>
      </c>
      <c r="D64" s="70">
        <v>6</v>
      </c>
      <c r="E64" s="70">
        <v>2017</v>
      </c>
      <c r="F64" s="70" t="s">
        <v>156</v>
      </c>
      <c r="G64" s="1064" t="s">
        <v>1797</v>
      </c>
      <c r="H64" s="70" t="s">
        <v>1798</v>
      </c>
      <c r="I64" s="148"/>
      <c r="J64" s="71">
        <v>0</v>
      </c>
      <c r="K64" s="71">
        <v>0.16686046996451226</v>
      </c>
      <c r="L64" s="71">
        <v>1.8278199232135552</v>
      </c>
      <c r="M64" s="71">
        <v>1.3587340541606516</v>
      </c>
      <c r="N64" s="71">
        <v>2.3988636457365824</v>
      </c>
      <c r="O64" s="71">
        <v>1.5287079506106642</v>
      </c>
      <c r="P64" s="71">
        <v>2.2160261425082641</v>
      </c>
      <c r="Q64" s="71">
        <v>0.101566179034642</v>
      </c>
      <c r="R64" s="71">
        <v>0</v>
      </c>
      <c r="S64" s="71">
        <v>0</v>
      </c>
      <c r="T64" s="72"/>
      <c r="U64" s="71">
        <v>0</v>
      </c>
      <c r="V64" s="71">
        <v>62</v>
      </c>
      <c r="W64" s="71">
        <v>44</v>
      </c>
      <c r="X64" s="71">
        <v>276</v>
      </c>
      <c r="Y64" s="71">
        <v>600</v>
      </c>
      <c r="Z64" s="71">
        <v>914</v>
      </c>
      <c r="AA64" s="71">
        <v>459</v>
      </c>
      <c r="AB64" s="71">
        <v>1487</v>
      </c>
      <c r="AC64" s="71">
        <v>0</v>
      </c>
      <c r="AD64" s="71">
        <v>0</v>
      </c>
      <c r="AE64" s="72"/>
      <c r="AF64" s="71">
        <v>0</v>
      </c>
      <c r="AG64" s="71">
        <v>117028.3009145621</v>
      </c>
      <c r="AH64" s="71">
        <v>388278.11115649581</v>
      </c>
      <c r="AI64" s="71">
        <v>1687989.192457885</v>
      </c>
      <c r="AJ64" s="71">
        <v>3076644.5348625551</v>
      </c>
      <c r="AK64" s="71">
        <v>0</v>
      </c>
      <c r="AL64" s="71">
        <v>0</v>
      </c>
      <c r="AM64" s="71">
        <v>204264.55379486311</v>
      </c>
      <c r="AN64" s="71">
        <v>0</v>
      </c>
      <c r="AO64" s="71">
        <v>0</v>
      </c>
      <c r="AP64" s="71">
        <v>5474204.6931863613</v>
      </c>
      <c r="AQ64" s="72"/>
      <c r="AR64" s="71">
        <v>14</v>
      </c>
      <c r="AS64" s="71">
        <v>8</v>
      </c>
      <c r="AT64" s="71">
        <v>0</v>
      </c>
      <c r="AU64" s="71">
        <v>3</v>
      </c>
      <c r="AV64" s="71">
        <v>0</v>
      </c>
      <c r="AW64" s="71">
        <v>0</v>
      </c>
      <c r="AX64" s="71"/>
      <c r="AY64" s="72"/>
      <c r="AZ64" s="71">
        <v>72.3</v>
      </c>
      <c r="BA64" s="71">
        <v>158.69999999999999</v>
      </c>
      <c r="BB64" s="71">
        <v>0</v>
      </c>
      <c r="BC64" s="71">
        <v>296.5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1812</v>
      </c>
      <c r="B65" s="70">
        <v>100</v>
      </c>
      <c r="C65" s="70">
        <v>15</v>
      </c>
      <c r="D65" s="70">
        <v>6</v>
      </c>
      <c r="E65" s="70">
        <v>2018</v>
      </c>
      <c r="F65" s="70" t="s">
        <v>183</v>
      </c>
      <c r="G65" s="1064" t="s">
        <v>1797</v>
      </c>
      <c r="H65" s="70" t="s">
        <v>1798</v>
      </c>
      <c r="I65" s="148"/>
      <c r="J65" s="71">
        <v>0</v>
      </c>
      <c r="K65" s="71">
        <v>0.15483433311953984</v>
      </c>
      <c r="L65" s="71">
        <v>1.6651790745840587</v>
      </c>
      <c r="M65" s="71">
        <v>1.2634264661768506</v>
      </c>
      <c r="N65" s="71">
        <v>1.9194776968489247</v>
      </c>
      <c r="O65" s="71">
        <v>1.5196803463474855</v>
      </c>
      <c r="P65" s="71">
        <v>2.2513259143174742</v>
      </c>
      <c r="Q65" s="71">
        <v>9.2409255068330504E-2</v>
      </c>
      <c r="R65" s="71">
        <v>0</v>
      </c>
      <c r="S65" s="71">
        <v>0</v>
      </c>
      <c r="T65" s="72"/>
      <c r="U65" s="71">
        <v>0</v>
      </c>
      <c r="V65" s="71">
        <v>62</v>
      </c>
      <c r="W65" s="71">
        <v>44</v>
      </c>
      <c r="X65" s="71">
        <v>276</v>
      </c>
      <c r="Y65" s="71">
        <v>599</v>
      </c>
      <c r="Z65" s="71">
        <v>926</v>
      </c>
      <c r="AA65" s="71">
        <v>471</v>
      </c>
      <c r="AB65" s="71">
        <v>1458</v>
      </c>
      <c r="AC65" s="71">
        <v>0</v>
      </c>
      <c r="AD65" s="71">
        <v>0</v>
      </c>
      <c r="AE65" s="72"/>
      <c r="AF65" s="71">
        <v>0</v>
      </c>
      <c r="AG65" s="71">
        <v>108131.8510008945</v>
      </c>
      <c r="AH65" s="71">
        <v>363793.85372743133</v>
      </c>
      <c r="AI65" s="71">
        <v>1630051.7414513349</v>
      </c>
      <c r="AJ65" s="71">
        <v>2520910.7489205571</v>
      </c>
      <c r="AK65" s="71">
        <v>0</v>
      </c>
      <c r="AL65" s="71">
        <v>0</v>
      </c>
      <c r="AM65" s="71">
        <v>200695.31941758399</v>
      </c>
      <c r="AN65" s="71">
        <v>0</v>
      </c>
      <c r="AO65" s="71">
        <v>0</v>
      </c>
      <c r="AP65" s="71">
        <v>4823583.5145178018</v>
      </c>
      <c r="AQ65" s="72"/>
      <c r="AR65" s="71">
        <v>14</v>
      </c>
      <c r="AS65" s="71">
        <v>9</v>
      </c>
      <c r="AT65" s="71">
        <v>0</v>
      </c>
      <c r="AU65" s="71">
        <v>3</v>
      </c>
      <c r="AV65" s="71">
        <v>0</v>
      </c>
      <c r="AW65" s="71">
        <v>0</v>
      </c>
      <c r="AX65" s="71"/>
      <c r="AY65" s="72"/>
      <c r="AZ65" s="71">
        <v>72</v>
      </c>
      <c r="BA65" s="71">
        <v>169</v>
      </c>
      <c r="BB65" s="71">
        <v>0</v>
      </c>
      <c r="BC65" s="71">
        <v>297</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1813</v>
      </c>
      <c r="B66" s="70">
        <v>101</v>
      </c>
      <c r="C66" s="70">
        <v>16</v>
      </c>
      <c r="D66" s="70">
        <v>6</v>
      </c>
      <c r="E66" s="70">
        <v>2019</v>
      </c>
      <c r="F66" s="70" t="s">
        <v>158</v>
      </c>
      <c r="G66" s="70" t="s">
        <v>1797</v>
      </c>
      <c r="H66" s="70" t="s">
        <v>1798</v>
      </c>
      <c r="I66" s="148"/>
      <c r="J66" s="71">
        <v>0</v>
      </c>
      <c r="K66" s="71">
        <v>0.13792900286276119</v>
      </c>
      <c r="L66" s="71">
        <v>1.6609726847383708</v>
      </c>
      <c r="M66" s="71">
        <v>1.1473935334537704</v>
      </c>
      <c r="N66" s="71">
        <v>1.7048949628834746</v>
      </c>
      <c r="O66" s="71">
        <v>1.4854639816110955</v>
      </c>
      <c r="P66" s="71">
        <v>2.2056972052927049</v>
      </c>
      <c r="Q66" s="71">
        <v>8.9603238777850897E-2</v>
      </c>
      <c r="R66" s="71">
        <v>0</v>
      </c>
      <c r="S66" s="71">
        <v>0</v>
      </c>
      <c r="T66" s="72"/>
      <c r="U66" s="71">
        <v>0</v>
      </c>
      <c r="V66" s="71">
        <v>62</v>
      </c>
      <c r="W66" s="71">
        <v>44</v>
      </c>
      <c r="X66" s="71">
        <v>276</v>
      </c>
      <c r="Y66" s="71">
        <v>611</v>
      </c>
      <c r="Z66" s="71">
        <v>930</v>
      </c>
      <c r="AA66" s="71">
        <v>458</v>
      </c>
      <c r="AB66" s="71">
        <v>1452</v>
      </c>
      <c r="AC66" s="71">
        <v>0</v>
      </c>
      <c r="AD66" s="71">
        <v>0</v>
      </c>
      <c r="AE66" s="72"/>
      <c r="AF66" s="71">
        <v>0</v>
      </c>
      <c r="AG66" s="71">
        <v>106627.7510514468</v>
      </c>
      <c r="AH66" s="71">
        <v>390987.8067714565</v>
      </c>
      <c r="AI66" s="71">
        <v>1613100.561565385</v>
      </c>
      <c r="AJ66" s="71">
        <v>2479972.5112067172</v>
      </c>
      <c r="AK66" s="71">
        <v>0</v>
      </c>
      <c r="AL66" s="71">
        <v>0</v>
      </c>
      <c r="AM66" s="71">
        <v>197751.46934985224</v>
      </c>
      <c r="AN66" s="71">
        <v>0</v>
      </c>
      <c r="AO66" s="71">
        <v>0</v>
      </c>
      <c r="AP66" s="71">
        <v>4788440.0999448579</v>
      </c>
      <c r="AQ66" s="72"/>
      <c r="AR66" s="71">
        <v>16</v>
      </c>
      <c r="AS66" s="71">
        <v>10</v>
      </c>
      <c r="AT66" s="71">
        <v>0</v>
      </c>
      <c r="AU66" s="71">
        <v>3</v>
      </c>
      <c r="AV66" s="71">
        <v>0</v>
      </c>
      <c r="AW66" s="71">
        <v>0</v>
      </c>
      <c r="AX66" s="71"/>
      <c r="AY66" s="72"/>
      <c r="AZ66" s="71">
        <v>80.400000000000006</v>
      </c>
      <c r="BA66" s="71">
        <v>180</v>
      </c>
      <c r="BB66" s="71">
        <v>0</v>
      </c>
      <c r="BC66" s="71">
        <v>296.5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1814</v>
      </c>
      <c r="B67" s="70">
        <v>102</v>
      </c>
      <c r="C67" s="70">
        <v>17</v>
      </c>
      <c r="D67" s="70">
        <v>6</v>
      </c>
      <c r="E67" s="70">
        <v>2020</v>
      </c>
      <c r="F67" s="70" t="s">
        <v>159</v>
      </c>
      <c r="G67" s="70" t="s">
        <v>1797</v>
      </c>
      <c r="H67" s="70" t="s">
        <v>1798</v>
      </c>
      <c r="I67" s="148"/>
      <c r="J67" s="71">
        <v>0</v>
      </c>
      <c r="K67" s="71">
        <v>0.11528796333883211</v>
      </c>
      <c r="L67" s="71">
        <v>0.57479122566725593</v>
      </c>
      <c r="M67" s="71">
        <v>1.1863628852524017</v>
      </c>
      <c r="N67" s="71">
        <v>1.8680645705868846</v>
      </c>
      <c r="O67" s="71">
        <v>1.2958787189788772</v>
      </c>
      <c r="P67" s="71">
        <v>2.1340819529639576</v>
      </c>
      <c r="Q67" s="71">
        <v>8.3665266503067395E-2</v>
      </c>
      <c r="R67" s="71">
        <v>0</v>
      </c>
      <c r="S67" s="71">
        <v>0</v>
      </c>
      <c r="T67" s="72"/>
      <c r="U67" s="71">
        <v>0</v>
      </c>
      <c r="V67" s="71">
        <v>50</v>
      </c>
      <c r="W67" s="71">
        <v>18</v>
      </c>
      <c r="X67" s="71">
        <v>319</v>
      </c>
      <c r="Y67" s="71">
        <v>603</v>
      </c>
      <c r="Z67" s="71">
        <v>926</v>
      </c>
      <c r="AA67" s="71">
        <v>471</v>
      </c>
      <c r="AB67" s="71">
        <v>1419</v>
      </c>
      <c r="AC67" s="71">
        <v>0</v>
      </c>
      <c r="AD67" s="71">
        <v>0</v>
      </c>
      <c r="AE67" s="72"/>
      <c r="AF67" s="71">
        <v>0</v>
      </c>
      <c r="AG67" s="71">
        <v>84673.157347107073</v>
      </c>
      <c r="AH67" s="71">
        <v>146577.83442590493</v>
      </c>
      <c r="AI67" s="71">
        <v>1719321.2814440231</v>
      </c>
      <c r="AJ67" s="71">
        <v>2846437.863960593</v>
      </c>
      <c r="AK67" s="71"/>
      <c r="AL67" s="71"/>
      <c r="AM67" s="71">
        <v>185195.26541882005</v>
      </c>
      <c r="AN67" s="71"/>
      <c r="AO67" s="71"/>
      <c r="AP67" s="71">
        <v>4982205.4025964485</v>
      </c>
      <c r="AQ67" s="72"/>
      <c r="AR67" s="71">
        <v>20</v>
      </c>
      <c r="AS67" s="71">
        <v>10</v>
      </c>
      <c r="AT67" s="71">
        <v>0</v>
      </c>
      <c r="AU67" s="71">
        <v>3</v>
      </c>
      <c r="AV67" s="71">
        <v>0</v>
      </c>
      <c r="AW67" s="71">
        <v>0</v>
      </c>
      <c r="AX67" s="71"/>
      <c r="AY67" s="72"/>
      <c r="AZ67" s="71">
        <v>97.9</v>
      </c>
      <c r="BA67" s="71">
        <v>180</v>
      </c>
      <c r="BB67" s="71">
        <v>0</v>
      </c>
      <c r="BC67" s="71">
        <v>296.5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1815</v>
      </c>
      <c r="B68" s="70">
        <v>102</v>
      </c>
      <c r="C68" s="70">
        <v>18</v>
      </c>
      <c r="D68" s="70">
        <v>6</v>
      </c>
      <c r="E68" s="70">
        <v>2021</v>
      </c>
      <c r="F68" s="70" t="s">
        <v>160</v>
      </c>
      <c r="G68" s="70" t="s">
        <v>1797</v>
      </c>
      <c r="H68" s="70" t="s">
        <v>1798</v>
      </c>
      <c r="I68" s="148"/>
      <c r="J68" s="71">
        <v>0</v>
      </c>
      <c r="K68" s="71">
        <v>0.1271429729406573</v>
      </c>
      <c r="L68" s="71">
        <v>0.51065419015047708</v>
      </c>
      <c r="M68" s="71">
        <v>1.3474211092753023</v>
      </c>
      <c r="N68" s="71">
        <v>1.9055124617382917</v>
      </c>
      <c r="O68" s="71">
        <v>1.2368134571953595</v>
      </c>
      <c r="P68" s="71">
        <v>2.1467337745521116</v>
      </c>
      <c r="Q68" s="71">
        <v>8.1450014819423294E-2</v>
      </c>
      <c r="R68" s="71">
        <v>0</v>
      </c>
      <c r="S68" s="71">
        <v>0</v>
      </c>
      <c r="T68" s="72"/>
      <c r="U68" s="71">
        <v>0</v>
      </c>
      <c r="V68" s="71">
        <v>50</v>
      </c>
      <c r="W68" s="71">
        <v>18</v>
      </c>
      <c r="X68" s="71">
        <v>319</v>
      </c>
      <c r="Y68" s="71">
        <v>601</v>
      </c>
      <c r="Z68" s="71">
        <v>910</v>
      </c>
      <c r="AA68" s="71">
        <v>462</v>
      </c>
      <c r="AB68" s="71">
        <v>1395</v>
      </c>
      <c r="AC68" s="71">
        <v>0</v>
      </c>
      <c r="AD68" s="71">
        <v>0</v>
      </c>
      <c r="AE68" s="72"/>
      <c r="AF68" s="71">
        <v>0</v>
      </c>
      <c r="AG68" s="71">
        <v>90525.660419396925</v>
      </c>
      <c r="AH68" s="71">
        <v>128847.08007099394</v>
      </c>
      <c r="AI68" s="71">
        <v>1982196.8575133956</v>
      </c>
      <c r="AJ68" s="71">
        <v>2851910.629071685</v>
      </c>
      <c r="AK68" s="71">
        <v>0</v>
      </c>
      <c r="AL68" s="71">
        <v>0</v>
      </c>
      <c r="AM68" s="71">
        <v>183113.12349188508</v>
      </c>
      <c r="AN68" s="71">
        <v>0</v>
      </c>
      <c r="AO68" s="71">
        <v>0</v>
      </c>
      <c r="AP68" s="71">
        <v>5236593.3505673567</v>
      </c>
      <c r="AQ68" s="72"/>
      <c r="AR68" s="71">
        <v>20</v>
      </c>
      <c r="AS68" s="71">
        <v>10</v>
      </c>
      <c r="AT68" s="71">
        <v>0</v>
      </c>
      <c r="AU68" s="71">
        <v>4</v>
      </c>
      <c r="AV68" s="71">
        <v>0</v>
      </c>
      <c r="AW68" s="71">
        <v>0</v>
      </c>
      <c r="AX68" s="71"/>
      <c r="AY68" s="72"/>
      <c r="AZ68" s="71">
        <v>97.9</v>
      </c>
      <c r="BA68" s="71">
        <v>180</v>
      </c>
      <c r="BB68" s="71">
        <v>0</v>
      </c>
      <c r="BC68" s="71">
        <v>495.5</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1816</v>
      </c>
      <c r="B69" s="70">
        <v>102</v>
      </c>
      <c r="C69" s="70">
        <v>19</v>
      </c>
      <c r="D69" s="70">
        <v>6</v>
      </c>
      <c r="E69" s="70">
        <v>2022</v>
      </c>
      <c r="F69" s="70" t="s">
        <v>161</v>
      </c>
      <c r="G69" s="70" t="s">
        <v>1797</v>
      </c>
      <c r="H69" s="70" t="s">
        <v>1798</v>
      </c>
      <c r="I69" s="148"/>
      <c r="J69" s="71">
        <v>0</v>
      </c>
      <c r="K69" s="71">
        <v>0.11699516405886622</v>
      </c>
      <c r="L69" s="71">
        <v>0.38055696290881424</v>
      </c>
      <c r="M69" s="71">
        <v>1.2830837227104561</v>
      </c>
      <c r="N69" s="71">
        <v>1.8970479968881429</v>
      </c>
      <c r="O69" s="71">
        <v>1.2903170485719873</v>
      </c>
      <c r="P69" s="71">
        <v>2.0870384222964544</v>
      </c>
      <c r="Q69" s="71">
        <v>8.0533944549691275E-2</v>
      </c>
      <c r="R69" s="71">
        <v>0</v>
      </c>
      <c r="S69" s="71">
        <v>0</v>
      </c>
      <c r="T69" s="72"/>
      <c r="U69" s="71">
        <v>0</v>
      </c>
      <c r="V69" s="71">
        <v>50</v>
      </c>
      <c r="W69" s="71">
        <v>18</v>
      </c>
      <c r="X69" s="71">
        <v>319</v>
      </c>
      <c r="Y69" s="71">
        <v>595</v>
      </c>
      <c r="Z69" s="71">
        <v>902</v>
      </c>
      <c r="AA69" s="71">
        <v>456</v>
      </c>
      <c r="AB69" s="71">
        <v>1368</v>
      </c>
      <c r="AC69" s="71">
        <v>0</v>
      </c>
      <c r="AD69" s="71">
        <v>0</v>
      </c>
      <c r="AE69" s="72"/>
      <c r="AF69" s="71">
        <v>0</v>
      </c>
      <c r="AG69" s="71">
        <v>90781.898535032989</v>
      </c>
      <c r="AH69" s="71">
        <v>106358.66721323825</v>
      </c>
      <c r="AI69" s="71">
        <v>1807455.8251564596</v>
      </c>
      <c r="AJ69" s="71">
        <v>2889717.9446740984</v>
      </c>
      <c r="AK69" s="71">
        <v>0</v>
      </c>
      <c r="AL69" s="71">
        <v>0</v>
      </c>
      <c r="AM69" s="71">
        <v>176646.13874893409</v>
      </c>
      <c r="AN69" s="71">
        <v>0</v>
      </c>
      <c r="AO69" s="71">
        <v>0</v>
      </c>
      <c r="AP69" s="71">
        <v>5070960.4743277635</v>
      </c>
      <c r="AQ69" s="72"/>
      <c r="AR69" s="71">
        <v>22</v>
      </c>
      <c r="AS69" s="71">
        <v>10</v>
      </c>
      <c r="AT69" s="71">
        <v>0</v>
      </c>
      <c r="AU69" s="71">
        <v>4</v>
      </c>
      <c r="AV69" s="71">
        <v>0</v>
      </c>
      <c r="AW69" s="71">
        <v>0</v>
      </c>
      <c r="AX69" s="71"/>
      <c r="AY69" s="72"/>
      <c r="AZ69" s="71">
        <v>113.30000000000001</v>
      </c>
      <c r="BA69" s="71">
        <v>180</v>
      </c>
      <c r="BB69" s="71">
        <v>0</v>
      </c>
      <c r="BC69" s="71">
        <v>495.5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1817</v>
      </c>
      <c r="B70" s="70">
        <v>102</v>
      </c>
      <c r="C70" s="70">
        <v>20</v>
      </c>
      <c r="D70" s="70">
        <v>6</v>
      </c>
      <c r="E70" s="70">
        <v>2023</v>
      </c>
      <c r="F70" s="70" t="s">
        <v>1539</v>
      </c>
      <c r="G70" s="70" t="s">
        <v>1797</v>
      </c>
      <c r="H70" s="70" t="s">
        <v>1798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v>
      </c>
      <c r="AS70" s="71">
        <v>10</v>
      </c>
      <c r="AT70" s="71">
        <v>0</v>
      </c>
      <c r="AU70" s="71">
        <v>4</v>
      </c>
      <c r="AV70" s="71">
        <v>0</v>
      </c>
      <c r="AW70" s="71">
        <v>0</v>
      </c>
      <c r="AX70" s="71"/>
      <c r="AY70" s="72"/>
      <c r="AZ70" s="71">
        <v>119.20000000000002</v>
      </c>
      <c r="BA70" s="71">
        <v>180</v>
      </c>
      <c r="BB70" s="71">
        <v>0</v>
      </c>
      <c r="BC70" s="71">
        <v>495.5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1818</v>
      </c>
      <c r="B71" s="70">
        <v>102</v>
      </c>
      <c r="C71" s="70">
        <v>21</v>
      </c>
      <c r="D71" s="70">
        <v>6</v>
      </c>
      <c r="E71" s="70">
        <v>2024</v>
      </c>
      <c r="F71" s="70" t="s">
        <v>1554</v>
      </c>
      <c r="G71" s="70" t="s">
        <v>1797</v>
      </c>
      <c r="H71" s="70" t="s">
        <v>1798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1819</v>
      </c>
      <c r="B72" s="70">
        <v>460</v>
      </c>
      <c r="C72" s="70">
        <v>1</v>
      </c>
      <c r="D72" s="70">
        <v>28</v>
      </c>
      <c r="E72" s="70">
        <v>1990</v>
      </c>
      <c r="F72" s="70" t="s">
        <v>787</v>
      </c>
      <c r="G72" s="70" t="s">
        <v>1644</v>
      </c>
      <c r="H72" s="70" t="s">
        <v>1645</v>
      </c>
      <c r="I72" s="148"/>
      <c r="J72" s="71">
        <v>3.235273486052948</v>
      </c>
      <c r="K72" s="71">
        <v>2.2025456588320811</v>
      </c>
      <c r="L72" s="71">
        <v>7.0106342578124767</v>
      </c>
      <c r="M72" s="71">
        <v>2.0755934809892742</v>
      </c>
      <c r="N72" s="71">
        <v>4.7866964494529771</v>
      </c>
      <c r="O72" s="71">
        <v>2.1443591646421849</v>
      </c>
      <c r="P72" s="71">
        <v>3.8219011616984808</v>
      </c>
      <c r="Q72" s="71">
        <v>0.171710741349162</v>
      </c>
      <c r="R72" s="71">
        <v>0</v>
      </c>
      <c r="S72" s="71">
        <v>0.13982619448735889</v>
      </c>
      <c r="T72" s="72"/>
      <c r="U72" s="71">
        <v>90835</v>
      </c>
      <c r="V72" s="71">
        <v>403</v>
      </c>
      <c r="W72" s="71">
        <v>82</v>
      </c>
      <c r="X72" s="71">
        <v>696</v>
      </c>
      <c r="Y72" s="71">
        <v>1024</v>
      </c>
      <c r="Z72" s="71">
        <v>882</v>
      </c>
      <c r="AA72" s="71">
        <v>928</v>
      </c>
      <c r="AB72" s="71">
        <v>2788</v>
      </c>
      <c r="AC72" s="71">
        <v>0</v>
      </c>
      <c r="AD72" s="71">
        <v>0.13982619448735889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1820</v>
      </c>
      <c r="B73" s="70">
        <v>461</v>
      </c>
      <c r="C73" s="70">
        <v>2</v>
      </c>
      <c r="D73" s="70">
        <v>28</v>
      </c>
      <c r="E73" s="70">
        <v>2005</v>
      </c>
      <c r="F73" s="70" t="s">
        <v>789</v>
      </c>
      <c r="G73" s="70" t="s">
        <v>1644</v>
      </c>
      <c r="H73" s="70" t="s">
        <v>1645</v>
      </c>
      <c r="I73" s="148"/>
      <c r="J73" s="71">
        <v>0</v>
      </c>
      <c r="K73" s="71">
        <v>0.69171975165008159</v>
      </c>
      <c r="L73" s="71">
        <v>5.9685454154420006</v>
      </c>
      <c r="M73" s="71">
        <v>2.6478302553162401</v>
      </c>
      <c r="N73" s="71">
        <v>4.7234046467204056</v>
      </c>
      <c r="O73" s="71">
        <v>2.456057504188379</v>
      </c>
      <c r="P73" s="71">
        <v>2.8814241901036088</v>
      </c>
      <c r="Q73" s="71">
        <v>0.12236503628537</v>
      </c>
      <c r="R73" s="71">
        <v>0</v>
      </c>
      <c r="S73" s="71">
        <v>0</v>
      </c>
      <c r="T73" s="72"/>
      <c r="U73" s="71">
        <v>0</v>
      </c>
      <c r="V73" s="71">
        <v>211</v>
      </c>
      <c r="W73" s="71">
        <v>53</v>
      </c>
      <c r="X73" s="71">
        <v>430</v>
      </c>
      <c r="Y73" s="71">
        <v>963</v>
      </c>
      <c r="Z73" s="71">
        <v>1169</v>
      </c>
      <c r="AA73" s="71">
        <v>573</v>
      </c>
      <c r="AB73" s="71">
        <v>2077</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1821</v>
      </c>
      <c r="B74" s="70">
        <v>462</v>
      </c>
      <c r="C74" s="70">
        <v>3</v>
      </c>
      <c r="D74" s="70">
        <v>28</v>
      </c>
      <c r="E74" s="70">
        <v>2006</v>
      </c>
      <c r="F74" s="70" t="s">
        <v>790</v>
      </c>
      <c r="G74" s="70" t="s">
        <v>1644</v>
      </c>
      <c r="H74" s="70" t="s">
        <v>1645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1822</v>
      </c>
      <c r="B75" s="70">
        <v>463</v>
      </c>
      <c r="C75" s="70">
        <v>4</v>
      </c>
      <c r="D75" s="70">
        <v>28</v>
      </c>
      <c r="E75" s="70">
        <v>2007</v>
      </c>
      <c r="F75" s="70" t="s">
        <v>791</v>
      </c>
      <c r="G75" s="70" t="s">
        <v>1644</v>
      </c>
      <c r="H75" s="70" t="s">
        <v>1645</v>
      </c>
      <c r="I75" s="148"/>
      <c r="J75" s="71">
        <v>0</v>
      </c>
      <c r="K75" s="71">
        <v>0.58608556625896224</v>
      </c>
      <c r="L75" s="71">
        <v>0</v>
      </c>
      <c r="M75" s="71">
        <v>3.0185259379762308</v>
      </c>
      <c r="N75" s="71">
        <v>4.5153270151777631</v>
      </c>
      <c r="O75" s="71">
        <v>2.3525071019406179</v>
      </c>
      <c r="P75" s="71">
        <v>2.7217652517366888</v>
      </c>
      <c r="Q75" s="71">
        <v>0.121110459114397</v>
      </c>
      <c r="R75" s="71">
        <v>0</v>
      </c>
      <c r="S75" s="71">
        <v>0</v>
      </c>
      <c r="T75" s="72"/>
      <c r="U75" s="71">
        <v>0</v>
      </c>
      <c r="V75" s="71">
        <v>195</v>
      </c>
      <c r="W75" s="71">
        <v>0</v>
      </c>
      <c r="X75" s="71">
        <v>614</v>
      </c>
      <c r="Y75" s="71">
        <v>923</v>
      </c>
      <c r="Z75" s="71">
        <v>1164</v>
      </c>
      <c r="AA75" s="71">
        <v>533</v>
      </c>
      <c r="AB75" s="71">
        <v>1947</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1823</v>
      </c>
      <c r="B76" s="70">
        <v>464</v>
      </c>
      <c r="C76" s="70">
        <v>5</v>
      </c>
      <c r="D76" s="70">
        <v>28</v>
      </c>
      <c r="E76" s="70">
        <v>2008</v>
      </c>
      <c r="F76" s="70" t="s">
        <v>792</v>
      </c>
      <c r="G76" s="70" t="s">
        <v>1644</v>
      </c>
      <c r="H76" s="70" t="s">
        <v>1645</v>
      </c>
      <c r="I76" s="148"/>
      <c r="J76" s="71">
        <v>0</v>
      </c>
      <c r="K76" s="71">
        <v>0.5143823778826061</v>
      </c>
      <c r="L76" s="71">
        <v>5.1730227744274853</v>
      </c>
      <c r="M76" s="71">
        <v>3.531967647825708</v>
      </c>
      <c r="N76" s="71">
        <v>4.5215666644780903</v>
      </c>
      <c r="O76" s="71">
        <v>2.1926844961056742</v>
      </c>
      <c r="P76" s="71">
        <v>2.5605422616731199</v>
      </c>
      <c r="Q76" s="71">
        <v>0.116152028292653</v>
      </c>
      <c r="R76" s="71">
        <v>0</v>
      </c>
      <c r="S76" s="71">
        <v>0</v>
      </c>
      <c r="T76" s="72"/>
      <c r="U76" s="71">
        <v>0</v>
      </c>
      <c r="V76" s="71">
        <v>195</v>
      </c>
      <c r="W76" s="71">
        <v>73</v>
      </c>
      <c r="X76" s="71">
        <v>614</v>
      </c>
      <c r="Y76" s="71">
        <v>912</v>
      </c>
      <c r="Z76" s="71">
        <v>1123</v>
      </c>
      <c r="AA76" s="71">
        <v>502</v>
      </c>
      <c r="AB76" s="71">
        <v>1898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1824</v>
      </c>
      <c r="B77" s="70">
        <v>465</v>
      </c>
      <c r="C77" s="70">
        <v>6</v>
      </c>
      <c r="D77" s="70">
        <v>28</v>
      </c>
      <c r="E77" s="70">
        <v>2009</v>
      </c>
      <c r="F77" s="70" t="s">
        <v>176</v>
      </c>
      <c r="G77" s="70" t="s">
        <v>1644</v>
      </c>
      <c r="H77" s="70" t="s">
        <v>1645</v>
      </c>
      <c r="I77" s="148"/>
      <c r="J77" s="71">
        <v>1.160823776336271</v>
      </c>
      <c r="K77" s="71">
        <v>0.38552539520528539</v>
      </c>
      <c r="L77" s="71">
        <v>4.4524437091781968</v>
      </c>
      <c r="M77" s="71">
        <v>2.3138816734252159</v>
      </c>
      <c r="N77" s="71">
        <v>3.8027951786677159</v>
      </c>
      <c r="O77" s="71">
        <v>2.201674037823409</v>
      </c>
      <c r="P77" s="71">
        <v>2.499133809824623</v>
      </c>
      <c r="Q77" s="71">
        <v>0.109016060126831</v>
      </c>
      <c r="R77" s="71">
        <v>0</v>
      </c>
      <c r="S77" s="71">
        <v>0</v>
      </c>
      <c r="T77" s="72"/>
      <c r="U77" s="71">
        <v>40449</v>
      </c>
      <c r="V77" s="71">
        <v>179</v>
      </c>
      <c r="W77" s="71">
        <v>72</v>
      </c>
      <c r="X77" s="71">
        <v>508</v>
      </c>
      <c r="Y77" s="71">
        <v>893</v>
      </c>
      <c r="Z77" s="71">
        <v>1113</v>
      </c>
      <c r="AA77" s="71">
        <v>503</v>
      </c>
      <c r="AB77" s="71">
        <v>1870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1825</v>
      </c>
      <c r="B78" s="70">
        <v>466</v>
      </c>
      <c r="C78" s="70">
        <v>7</v>
      </c>
      <c r="D78" s="70">
        <v>28</v>
      </c>
      <c r="E78" s="70">
        <v>2010</v>
      </c>
      <c r="F78" s="70" t="s">
        <v>177</v>
      </c>
      <c r="G78" s="70" t="s">
        <v>1644</v>
      </c>
      <c r="H78" s="70" t="s">
        <v>1645</v>
      </c>
      <c r="I78" s="148"/>
      <c r="J78" s="71">
        <v>1.534475106408238</v>
      </c>
      <c r="K78" s="71">
        <v>0.40206683440647317</v>
      </c>
      <c r="L78" s="71">
        <v>4.0535147846997113</v>
      </c>
      <c r="M78" s="71">
        <v>2.0712468097978771</v>
      </c>
      <c r="N78" s="71">
        <v>3.7642346561501538</v>
      </c>
      <c r="O78" s="71">
        <v>2.1462037520698951</v>
      </c>
      <c r="P78" s="71">
        <v>2.5784321442418259</v>
      </c>
      <c r="Q78" s="71">
        <v>0.112552087471921</v>
      </c>
      <c r="R78" s="71">
        <v>0</v>
      </c>
      <c r="S78" s="71">
        <v>0</v>
      </c>
      <c r="T78" s="72"/>
      <c r="U78" s="71">
        <v>59854</v>
      </c>
      <c r="V78" s="71">
        <v>179</v>
      </c>
      <c r="W78" s="71">
        <v>72</v>
      </c>
      <c r="X78" s="71">
        <v>508</v>
      </c>
      <c r="Y78" s="71">
        <v>899</v>
      </c>
      <c r="Z78" s="71">
        <v>1090</v>
      </c>
      <c r="AA78" s="71">
        <v>506</v>
      </c>
      <c r="AB78" s="71">
        <v>1850</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1826</v>
      </c>
      <c r="B79" s="70">
        <v>467</v>
      </c>
      <c r="C79" s="70">
        <v>8</v>
      </c>
      <c r="D79" s="70">
        <v>28</v>
      </c>
      <c r="E79" s="70">
        <v>2011</v>
      </c>
      <c r="F79" s="70" t="s">
        <v>178</v>
      </c>
      <c r="G79" s="70" t="s">
        <v>1644</v>
      </c>
      <c r="H79" s="70" t="s">
        <v>1645</v>
      </c>
      <c r="I79" s="148"/>
      <c r="J79" s="71">
        <v>2.0594040641487399</v>
      </c>
      <c r="K79" s="71">
        <v>0.56337042207700028</v>
      </c>
      <c r="L79" s="71">
        <v>3.782224652835549</v>
      </c>
      <c r="M79" s="71">
        <v>2.6165670403506609</v>
      </c>
      <c r="N79" s="71">
        <v>4.4200500983131867</v>
      </c>
      <c r="O79" s="71">
        <v>2.0620263474818188</v>
      </c>
      <c r="P79" s="71">
        <v>2.147630658375844</v>
      </c>
      <c r="Q79" s="71">
        <v>0.12737133087361599</v>
      </c>
      <c r="R79" s="71">
        <v>0</v>
      </c>
      <c r="S79" s="71">
        <v>0</v>
      </c>
      <c r="T79" s="72"/>
      <c r="U79" s="71">
        <v>75654</v>
      </c>
      <c r="V79" s="71">
        <v>179</v>
      </c>
      <c r="W79" s="71">
        <v>72</v>
      </c>
      <c r="X79" s="71">
        <v>508</v>
      </c>
      <c r="Y79" s="71">
        <v>877</v>
      </c>
      <c r="Z79" s="71">
        <v>1070</v>
      </c>
      <c r="AA79" s="71">
        <v>434</v>
      </c>
      <c r="AB79" s="71">
        <v>1815</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1827</v>
      </c>
      <c r="B80" s="70">
        <v>468</v>
      </c>
      <c r="C80" s="70">
        <v>9</v>
      </c>
      <c r="D80" s="70">
        <v>28</v>
      </c>
      <c r="E80" s="70">
        <v>2012</v>
      </c>
      <c r="F80" s="70" t="s">
        <v>179</v>
      </c>
      <c r="G80" s="70" t="s">
        <v>1644</v>
      </c>
      <c r="H80" s="70" t="s">
        <v>1645</v>
      </c>
      <c r="I80" s="148"/>
      <c r="J80" s="71">
        <v>2.2738805096205059</v>
      </c>
      <c r="K80" s="71">
        <v>0.63465856939830778</v>
      </c>
      <c r="L80" s="71">
        <v>3.8161522072585261</v>
      </c>
      <c r="M80" s="71">
        <v>3.2497679504004422</v>
      </c>
      <c r="N80" s="71">
        <v>4.8886867629895852</v>
      </c>
      <c r="O80" s="71">
        <v>2.0419760211307922</v>
      </c>
      <c r="P80" s="71">
        <v>2.1449197761997825</v>
      </c>
      <c r="Q80" s="71">
        <v>0.13579402244020999</v>
      </c>
      <c r="R80" s="71">
        <v>0</v>
      </c>
      <c r="S80" s="71">
        <v>0</v>
      </c>
      <c r="T80" s="72"/>
      <c r="U80" s="71">
        <v>80036</v>
      </c>
      <c r="V80" s="71">
        <v>179</v>
      </c>
      <c r="W80" s="71">
        <v>72</v>
      </c>
      <c r="X80" s="71">
        <v>508</v>
      </c>
      <c r="Y80" s="71">
        <v>883</v>
      </c>
      <c r="Z80" s="71">
        <v>1068</v>
      </c>
      <c r="AA80" s="71">
        <v>431</v>
      </c>
      <c r="AB80" s="71">
        <v>1781</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1828</v>
      </c>
      <c r="B81" s="70">
        <v>469</v>
      </c>
      <c r="C81" s="70">
        <v>10</v>
      </c>
      <c r="D81" s="70">
        <v>28</v>
      </c>
      <c r="E81" s="70">
        <v>2013</v>
      </c>
      <c r="F81" s="70" t="s">
        <v>180</v>
      </c>
      <c r="G81" s="70" t="s">
        <v>1644</v>
      </c>
      <c r="H81" s="70" t="s">
        <v>1645</v>
      </c>
      <c r="I81" s="148"/>
      <c r="J81" s="71">
        <v>1.1415568895800769</v>
      </c>
      <c r="K81" s="71">
        <v>0.5245474724068796</v>
      </c>
      <c r="L81" s="71">
        <v>3.369963308799901</v>
      </c>
      <c r="M81" s="71">
        <v>3.0223618899782632</v>
      </c>
      <c r="N81" s="71">
        <v>4.6412076721836559</v>
      </c>
      <c r="O81" s="71">
        <v>1.9693441355651704</v>
      </c>
      <c r="P81" s="71">
        <v>2.3678024980265953</v>
      </c>
      <c r="Q81" s="71">
        <v>0.13482957988991601</v>
      </c>
      <c r="R81" s="71">
        <v>0</v>
      </c>
      <c r="S81" s="71">
        <v>0</v>
      </c>
      <c r="T81" s="72"/>
      <c r="U81" s="71">
        <v>40912</v>
      </c>
      <c r="V81" s="71">
        <v>179</v>
      </c>
      <c r="W81" s="71">
        <v>72</v>
      </c>
      <c r="X81" s="71">
        <v>508</v>
      </c>
      <c r="Y81" s="71">
        <v>865</v>
      </c>
      <c r="Z81" s="71">
        <v>1076</v>
      </c>
      <c r="AA81" s="71">
        <v>474</v>
      </c>
      <c r="AB81" s="71">
        <v>1743</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1829</v>
      </c>
      <c r="B82" s="70">
        <v>470</v>
      </c>
      <c r="C82" s="70">
        <v>11</v>
      </c>
      <c r="D82" s="70">
        <v>28</v>
      </c>
      <c r="E82" s="70">
        <v>2014</v>
      </c>
      <c r="F82" s="70" t="s">
        <v>181</v>
      </c>
      <c r="G82" s="70" t="s">
        <v>1644</v>
      </c>
      <c r="H82" s="70" t="s">
        <v>1645</v>
      </c>
      <c r="I82" s="148"/>
      <c r="J82" s="71">
        <v>1.9325619141370589</v>
      </c>
      <c r="K82" s="71">
        <v>0.56660885011114015</v>
      </c>
      <c r="L82" s="71">
        <v>2.9804490256192242</v>
      </c>
      <c r="M82" s="71">
        <v>3.185344664802054</v>
      </c>
      <c r="N82" s="71">
        <v>4.8803512106060092</v>
      </c>
      <c r="O82" s="71">
        <v>1.909795594660066</v>
      </c>
      <c r="P82" s="71">
        <v>2.3298966831930494</v>
      </c>
      <c r="Q82" s="71">
        <v>0.12676334155103899</v>
      </c>
      <c r="R82" s="71">
        <v>0</v>
      </c>
      <c r="S82" s="71">
        <v>0</v>
      </c>
      <c r="T82" s="72"/>
      <c r="U82" s="71">
        <v>76922</v>
      </c>
      <c r="V82" s="71">
        <v>168</v>
      </c>
      <c r="W82" s="71">
        <v>65</v>
      </c>
      <c r="X82" s="71">
        <v>509</v>
      </c>
      <c r="Y82" s="71">
        <v>859</v>
      </c>
      <c r="Z82" s="71">
        <v>1099</v>
      </c>
      <c r="AA82" s="71">
        <v>464</v>
      </c>
      <c r="AB82" s="71">
        <v>1708</v>
      </c>
      <c r="AC82" s="71">
        <v>0</v>
      </c>
      <c r="AD82" s="71">
        <v>0</v>
      </c>
      <c r="AE82" s="72"/>
      <c r="AF82" s="71"/>
      <c r="AG82" s="71"/>
      <c r="AH82" s="71"/>
      <c r="AI82" s="71"/>
      <c r="AJ82" s="71"/>
      <c r="AK82" s="71"/>
      <c r="AL82" s="71"/>
      <c r="AM82" s="71"/>
      <c r="AN82" s="71"/>
      <c r="AO82" s="71"/>
      <c r="AP82" s="71"/>
      <c r="AQ82" s="72"/>
      <c r="AR82" s="71">
        <v>1</v>
      </c>
      <c r="AS82" s="71">
        <v>1</v>
      </c>
      <c r="AT82" s="71">
        <v>0</v>
      </c>
      <c r="AU82" s="71">
        <v>0</v>
      </c>
      <c r="AV82" s="71">
        <v>0</v>
      </c>
      <c r="AW82" s="71">
        <v>0</v>
      </c>
      <c r="AX82" s="71"/>
      <c r="AY82" s="72"/>
      <c r="AZ82" s="71">
        <v>5.3</v>
      </c>
      <c r="BA82" s="71">
        <v>20.2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1830</v>
      </c>
      <c r="B83" s="70">
        <v>471</v>
      </c>
      <c r="C83" s="70">
        <v>12</v>
      </c>
      <c r="D83" s="70">
        <v>28</v>
      </c>
      <c r="E83" s="70">
        <v>2015</v>
      </c>
      <c r="F83" s="70" t="s">
        <v>182</v>
      </c>
      <c r="G83" s="1064" t="s">
        <v>1644</v>
      </c>
      <c r="H83" s="70" t="s">
        <v>1645</v>
      </c>
      <c r="I83" s="148"/>
      <c r="J83" s="71">
        <v>1.9439681800402371</v>
      </c>
      <c r="K83" s="71">
        <v>0.54331898668691614</v>
      </c>
      <c r="L83" s="71">
        <v>3.1372335310328361</v>
      </c>
      <c r="M83" s="71">
        <v>3.0820529887641892</v>
      </c>
      <c r="N83" s="71">
        <v>4.4604965639876299</v>
      </c>
      <c r="O83" s="71">
        <v>1.8623307995607681</v>
      </c>
      <c r="P83" s="71">
        <v>2.2664085870971715</v>
      </c>
      <c r="Q83" s="71">
        <v>0.122276790025351</v>
      </c>
      <c r="R83" s="71">
        <v>0</v>
      </c>
      <c r="S83" s="71">
        <v>0</v>
      </c>
      <c r="T83" s="72"/>
      <c r="U83" s="71">
        <v>77578</v>
      </c>
      <c r="V83" s="71">
        <v>168</v>
      </c>
      <c r="W83" s="71">
        <v>65</v>
      </c>
      <c r="X83" s="71">
        <v>509</v>
      </c>
      <c r="Y83" s="71">
        <v>853</v>
      </c>
      <c r="Z83" s="71">
        <v>1082</v>
      </c>
      <c r="AA83" s="71">
        <v>451</v>
      </c>
      <c r="AB83" s="71">
        <v>1683</v>
      </c>
      <c r="AC83" s="71">
        <v>0</v>
      </c>
      <c r="AD83" s="71">
        <v>0</v>
      </c>
      <c r="AE83" s="72"/>
      <c r="AF83" s="71">
        <v>598692.74347950111</v>
      </c>
      <c r="AG83" s="71">
        <v>361969.9034809107</v>
      </c>
      <c r="AH83" s="71">
        <v>405650.14457502379</v>
      </c>
      <c r="AI83" s="71">
        <v>3237281.3125886871</v>
      </c>
      <c r="AJ83" s="71">
        <v>3777977.6216522511</v>
      </c>
      <c r="AK83" s="71">
        <v>0</v>
      </c>
      <c r="AL83" s="71">
        <v>0</v>
      </c>
      <c r="AM83" s="71">
        <v>230648.09008052861</v>
      </c>
      <c r="AN83" s="71">
        <v>0</v>
      </c>
      <c r="AO83" s="71">
        <v>0</v>
      </c>
      <c r="AP83" s="71">
        <v>8612219.8158569038</v>
      </c>
      <c r="AQ83" s="72"/>
      <c r="AR83" s="71">
        <v>1</v>
      </c>
      <c r="AS83" s="71">
        <v>1</v>
      </c>
      <c r="AT83" s="71">
        <v>0</v>
      </c>
      <c r="AU83" s="71">
        <v>0</v>
      </c>
      <c r="AV83" s="71">
        <v>0</v>
      </c>
      <c r="AW83" s="71">
        <v>0</v>
      </c>
      <c r="AX83" s="71"/>
      <c r="AY83" s="72"/>
      <c r="AZ83" s="71">
        <v>5.3</v>
      </c>
      <c r="BA83" s="71">
        <v>20.2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1831</v>
      </c>
      <c r="B84" s="70">
        <v>472</v>
      </c>
      <c r="C84" s="70">
        <v>13</v>
      </c>
      <c r="D84" s="70">
        <v>28</v>
      </c>
      <c r="E84" s="70">
        <v>2016</v>
      </c>
      <c r="F84" s="70" t="s">
        <v>155</v>
      </c>
      <c r="G84" s="1064" t="s">
        <v>1644</v>
      </c>
      <c r="H84" s="70" t="s">
        <v>1645</v>
      </c>
      <c r="I84" s="148"/>
      <c r="J84" s="71">
        <v>2.0231345456790004</v>
      </c>
      <c r="K84" s="71">
        <v>0.51250087868150407</v>
      </c>
      <c r="L84" s="71">
        <v>3.3736183488131113</v>
      </c>
      <c r="M84" s="71">
        <v>2.6425030007604167</v>
      </c>
      <c r="N84" s="71">
        <v>4.4509465044037935</v>
      </c>
      <c r="O84" s="71">
        <v>1.8329144538052975</v>
      </c>
      <c r="P84" s="71">
        <v>2.5071005179753305</v>
      </c>
      <c r="Q84" s="71">
        <v>0.11527146945333153</v>
      </c>
      <c r="R84" s="71">
        <v>0</v>
      </c>
      <c r="S84" s="71">
        <v>0</v>
      </c>
      <c r="T84" s="72"/>
      <c r="U84" s="71">
        <v>76851</v>
      </c>
      <c r="V84" s="71">
        <v>168</v>
      </c>
      <c r="W84" s="71">
        <v>65</v>
      </c>
      <c r="X84" s="71">
        <v>509</v>
      </c>
      <c r="Y84" s="71">
        <v>837</v>
      </c>
      <c r="Z84" s="71">
        <v>1078</v>
      </c>
      <c r="AA84" s="71">
        <v>516</v>
      </c>
      <c r="AB84" s="71">
        <v>1632</v>
      </c>
      <c r="AC84" s="71">
        <v>0</v>
      </c>
      <c r="AD84" s="71">
        <v>0</v>
      </c>
      <c r="AE84" s="72"/>
      <c r="AF84" s="71">
        <v>633982.00901183381</v>
      </c>
      <c r="AG84" s="71">
        <v>345031.34475172719</v>
      </c>
      <c r="AH84" s="71">
        <v>343808.48618278111</v>
      </c>
      <c r="AI84" s="71">
        <v>3231452.1911440291</v>
      </c>
      <c r="AJ84" s="71">
        <v>3682239.4558004141</v>
      </c>
      <c r="AK84" s="71">
        <v>0</v>
      </c>
      <c r="AL84" s="71">
        <v>0</v>
      </c>
      <c r="AM84" s="71">
        <v>223832.51492415369</v>
      </c>
      <c r="AN84" s="71">
        <v>0</v>
      </c>
      <c r="AO84" s="71">
        <v>0</v>
      </c>
      <c r="AP84" s="71">
        <v>8460346.0018149391</v>
      </c>
      <c r="AQ84" s="72"/>
      <c r="AR84" s="71">
        <v>1</v>
      </c>
      <c r="AS84" s="71">
        <v>1</v>
      </c>
      <c r="AT84" s="71">
        <v>0</v>
      </c>
      <c r="AU84" s="71">
        <v>0</v>
      </c>
      <c r="AV84" s="71">
        <v>0</v>
      </c>
      <c r="AW84" s="71">
        <v>0</v>
      </c>
      <c r="AX84" s="71"/>
      <c r="AY84" s="72"/>
      <c r="AZ84" s="71">
        <v>5.3</v>
      </c>
      <c r="BA84" s="71">
        <v>20.2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1832</v>
      </c>
      <c r="B85" s="70">
        <v>473</v>
      </c>
      <c r="C85" s="70">
        <v>14</v>
      </c>
      <c r="D85" s="70">
        <v>28</v>
      </c>
      <c r="E85" s="70">
        <v>2017</v>
      </c>
      <c r="F85" s="70" t="s">
        <v>156</v>
      </c>
      <c r="G85" s="70" t="s">
        <v>1644</v>
      </c>
      <c r="H85" s="70" t="s">
        <v>1645</v>
      </c>
      <c r="I85" s="148"/>
      <c r="J85" s="71">
        <v>0.90500688353079417</v>
      </c>
      <c r="K85" s="71">
        <v>0.52369916227274582</v>
      </c>
      <c r="L85" s="71">
        <v>3.0453992053906433</v>
      </c>
      <c r="M85" s="71">
        <v>2.6496112558420313</v>
      </c>
      <c r="N85" s="71">
        <v>4.3034709616687499</v>
      </c>
      <c r="O85" s="71">
        <v>1.8113683922443649</v>
      </c>
      <c r="P85" s="71">
        <v>2.4670792131192218</v>
      </c>
      <c r="Q85" s="71">
        <v>0.107713425916363</v>
      </c>
      <c r="R85" s="71">
        <v>0</v>
      </c>
      <c r="S85" s="71">
        <v>0</v>
      </c>
      <c r="T85" s="72"/>
      <c r="U85" s="71">
        <v>33827</v>
      </c>
      <c r="V85" s="71">
        <v>168</v>
      </c>
      <c r="W85" s="71">
        <v>65</v>
      </c>
      <c r="X85" s="71">
        <v>509</v>
      </c>
      <c r="Y85" s="71">
        <v>827</v>
      </c>
      <c r="Z85" s="71">
        <v>1083</v>
      </c>
      <c r="AA85" s="71">
        <v>511</v>
      </c>
      <c r="AB85" s="71">
        <v>1577</v>
      </c>
      <c r="AC85" s="71">
        <v>0</v>
      </c>
      <c r="AD85" s="71">
        <v>0</v>
      </c>
      <c r="AE85" s="72"/>
      <c r="AF85" s="71">
        <v>274210.90987941058</v>
      </c>
      <c r="AG85" s="71">
        <v>346033.84994285507</v>
      </c>
      <c r="AH85" s="71">
        <v>419998.44190140947</v>
      </c>
      <c r="AI85" s="71">
        <v>3151504.0298530231</v>
      </c>
      <c r="AJ85" s="71">
        <v>3299162.3142916248</v>
      </c>
      <c r="AK85" s="71">
        <v>0</v>
      </c>
      <c r="AL85" s="71">
        <v>0</v>
      </c>
      <c r="AM85" s="71">
        <v>216627.57319065169</v>
      </c>
      <c r="AN85" s="71">
        <v>0</v>
      </c>
      <c r="AO85" s="71">
        <v>0</v>
      </c>
      <c r="AP85" s="71">
        <v>7707537.119058975</v>
      </c>
      <c r="AQ85" s="72"/>
      <c r="AR85" s="71">
        <v>3</v>
      </c>
      <c r="AS85" s="71">
        <v>1</v>
      </c>
      <c r="AT85" s="71">
        <v>0</v>
      </c>
      <c r="AU85" s="71">
        <v>0</v>
      </c>
      <c r="AV85" s="71">
        <v>0</v>
      </c>
      <c r="AW85" s="71">
        <v>0</v>
      </c>
      <c r="AX85" s="71"/>
      <c r="AY85" s="72"/>
      <c r="AZ85" s="71">
        <v>24.5</v>
      </c>
      <c r="BA85" s="71">
        <v>20.2</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1833</v>
      </c>
      <c r="B86" s="70">
        <v>474</v>
      </c>
      <c r="C86" s="70">
        <v>15</v>
      </c>
      <c r="D86" s="70">
        <v>28</v>
      </c>
      <c r="E86" s="70">
        <v>2018</v>
      </c>
      <c r="F86" s="70" t="s">
        <v>183</v>
      </c>
      <c r="G86" s="70" t="s">
        <v>1644</v>
      </c>
      <c r="H86" s="70" t="s">
        <v>1645</v>
      </c>
      <c r="I86" s="148"/>
      <c r="J86" s="71">
        <v>2.260595849860958</v>
      </c>
      <c r="K86" s="71">
        <v>0.48742207400290016</v>
      </c>
      <c r="L86" s="71">
        <v>2.7937615127980573</v>
      </c>
      <c r="M86" s="71">
        <v>2.6626793409334248</v>
      </c>
      <c r="N86" s="71">
        <v>3.8423587470962053</v>
      </c>
      <c r="O86" s="71">
        <v>1.7395908932271431</v>
      </c>
      <c r="P86" s="71">
        <v>2.4951000579059905</v>
      </c>
      <c r="Q86" s="71">
        <v>9.6465628404663203E-2</v>
      </c>
      <c r="R86" s="71">
        <v>0</v>
      </c>
      <c r="S86" s="71">
        <v>0</v>
      </c>
      <c r="T86" s="72"/>
      <c r="U86" s="71">
        <v>88288</v>
      </c>
      <c r="V86" s="71">
        <v>168</v>
      </c>
      <c r="W86" s="71">
        <v>65</v>
      </c>
      <c r="X86" s="71">
        <v>509</v>
      </c>
      <c r="Y86" s="71">
        <v>802</v>
      </c>
      <c r="Z86" s="71">
        <v>1060</v>
      </c>
      <c r="AA86" s="71">
        <v>522</v>
      </c>
      <c r="AB86" s="71">
        <v>1522</v>
      </c>
      <c r="AC86" s="71">
        <v>0</v>
      </c>
      <c r="AD86" s="71">
        <v>0</v>
      </c>
      <c r="AE86" s="72"/>
      <c r="AF86" s="71">
        <v>718423.61664417572</v>
      </c>
      <c r="AG86" s="71">
        <v>313077.85533399048</v>
      </c>
      <c r="AH86" s="71">
        <v>395848.58317058982</v>
      </c>
      <c r="AI86" s="71">
        <v>3221480.858970277</v>
      </c>
      <c r="AJ86" s="71">
        <v>2972072.4787113499</v>
      </c>
      <c r="AK86" s="71">
        <v>0</v>
      </c>
      <c r="AL86" s="71">
        <v>0</v>
      </c>
      <c r="AM86" s="71">
        <v>209504.99050312949</v>
      </c>
      <c r="AN86" s="71">
        <v>0</v>
      </c>
      <c r="AO86" s="71">
        <v>0</v>
      </c>
      <c r="AP86" s="71">
        <v>7830408.3833335126</v>
      </c>
      <c r="AQ86" s="72"/>
      <c r="AR86" s="71">
        <v>5</v>
      </c>
      <c r="AS86" s="71">
        <v>1</v>
      </c>
      <c r="AT86" s="71">
        <v>0</v>
      </c>
      <c r="AU86" s="71">
        <v>0</v>
      </c>
      <c r="AV86" s="71">
        <v>0</v>
      </c>
      <c r="AW86" s="71">
        <v>0</v>
      </c>
      <c r="AX86" s="71"/>
      <c r="AY86" s="72"/>
      <c r="AZ86" s="71">
        <v>44</v>
      </c>
      <c r="BA86" s="71">
        <v>20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1834</v>
      </c>
      <c r="B87" s="70">
        <v>475</v>
      </c>
      <c r="C87" s="70">
        <v>16</v>
      </c>
      <c r="D87" s="70">
        <v>28</v>
      </c>
      <c r="E87" s="70">
        <v>2019</v>
      </c>
      <c r="F87" s="70" t="s">
        <v>158</v>
      </c>
      <c r="G87" s="70" t="s">
        <v>1644</v>
      </c>
      <c r="H87" s="70" t="s">
        <v>1645</v>
      </c>
      <c r="I87" s="148"/>
      <c r="J87" s="71">
        <v>1.3226771948411791</v>
      </c>
      <c r="K87" s="71">
        <v>0.45229179324509355</v>
      </c>
      <c r="L87" s="71">
        <v>2.8062785176377041</v>
      </c>
      <c r="M87" s="71">
        <v>2.3886651479544745</v>
      </c>
      <c r="N87" s="71">
        <v>3.841310882642321</v>
      </c>
      <c r="O87" s="71">
        <v>1.6627612955453233</v>
      </c>
      <c r="P87" s="71">
        <v>2.2442246673938873</v>
      </c>
      <c r="Q87" s="71">
        <v>9.2071647559609796E-2</v>
      </c>
      <c r="R87" s="71">
        <v>0</v>
      </c>
      <c r="S87" s="71">
        <v>0</v>
      </c>
      <c r="T87" s="72"/>
      <c r="U87" s="71">
        <v>54341</v>
      </c>
      <c r="V87" s="71">
        <v>168</v>
      </c>
      <c r="W87" s="71">
        <v>65</v>
      </c>
      <c r="X87" s="71">
        <v>509</v>
      </c>
      <c r="Y87" s="71">
        <v>792</v>
      </c>
      <c r="Z87" s="71">
        <v>1041</v>
      </c>
      <c r="AA87" s="71">
        <v>466</v>
      </c>
      <c r="AB87" s="71">
        <v>1492</v>
      </c>
      <c r="AC87" s="71">
        <v>0</v>
      </c>
      <c r="AD87" s="71">
        <v>0</v>
      </c>
      <c r="AE87" s="72"/>
      <c r="AF87" s="71">
        <v>433903.65280980122</v>
      </c>
      <c r="AG87" s="71">
        <v>312985.14419456682</v>
      </c>
      <c r="AH87" s="71">
        <v>427398.22900093778</v>
      </c>
      <c r="AI87" s="71">
        <v>3156783.809815018</v>
      </c>
      <c r="AJ87" s="71">
        <v>3095985.492430354</v>
      </c>
      <c r="AK87" s="71">
        <v>0</v>
      </c>
      <c r="AL87" s="71">
        <v>0</v>
      </c>
      <c r="AM87" s="71">
        <v>203199.16823001346</v>
      </c>
      <c r="AN87" s="71">
        <v>0</v>
      </c>
      <c r="AO87" s="71">
        <v>0</v>
      </c>
      <c r="AP87" s="71">
        <v>7630255.4964806922</v>
      </c>
      <c r="AQ87" s="72"/>
      <c r="AR87" s="71">
        <v>5</v>
      </c>
      <c r="AS87" s="71">
        <v>1</v>
      </c>
      <c r="AT87" s="71">
        <v>0</v>
      </c>
      <c r="AU87" s="71">
        <v>0</v>
      </c>
      <c r="AV87" s="71">
        <v>0</v>
      </c>
      <c r="AW87" s="71">
        <v>0</v>
      </c>
      <c r="AX87" s="71"/>
      <c r="AY87" s="72"/>
      <c r="AZ87" s="71">
        <v>43.900000000000013</v>
      </c>
      <c r="BA87" s="71">
        <v>20.2</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1835</v>
      </c>
      <c r="B88" s="70">
        <v>476</v>
      </c>
      <c r="C88" s="70">
        <v>17</v>
      </c>
      <c r="D88" s="70">
        <v>28</v>
      </c>
      <c r="E88" s="70">
        <v>2020</v>
      </c>
      <c r="F88" s="70" t="s">
        <v>159</v>
      </c>
      <c r="G88" s="70" t="s">
        <v>1644</v>
      </c>
      <c r="H88" s="70" t="s">
        <v>1645</v>
      </c>
      <c r="I88" s="148"/>
      <c r="J88" s="71">
        <v>1.515617185147299</v>
      </c>
      <c r="K88" s="71">
        <v>0.38119799363883067</v>
      </c>
      <c r="L88" s="71">
        <v>1.7005733964523551</v>
      </c>
      <c r="M88" s="71">
        <v>2.3964776075595315</v>
      </c>
      <c r="N88" s="71">
        <v>3.4496514594793615</v>
      </c>
      <c r="O88" s="71">
        <v>1.4078336839014582</v>
      </c>
      <c r="P88" s="71">
        <v>2.1114271551617922</v>
      </c>
      <c r="Q88" s="71">
        <v>8.4903441694444706E-2</v>
      </c>
      <c r="R88" s="71">
        <v>0</v>
      </c>
      <c r="S88" s="71">
        <v>0</v>
      </c>
      <c r="T88" s="72"/>
      <c r="U88" s="71">
        <v>70586</v>
      </c>
      <c r="V88" s="71">
        <v>131</v>
      </c>
      <c r="W88" s="71">
        <v>35</v>
      </c>
      <c r="X88" s="71">
        <v>537</v>
      </c>
      <c r="Y88" s="71">
        <v>776</v>
      </c>
      <c r="Z88" s="71">
        <v>1006</v>
      </c>
      <c r="AA88" s="71">
        <v>466</v>
      </c>
      <c r="AB88" s="71">
        <v>1440</v>
      </c>
      <c r="AC88" s="71">
        <v>0</v>
      </c>
      <c r="AD88" s="71">
        <v>0</v>
      </c>
      <c r="AE88" s="72"/>
      <c r="AF88" s="71">
        <v>551128.9541502631</v>
      </c>
      <c r="AG88" s="71">
        <v>244233.78169501375</v>
      </c>
      <c r="AH88" s="71">
        <v>249386.17734458583</v>
      </c>
      <c r="AI88" s="71">
        <v>3083283.0503805452</v>
      </c>
      <c r="AJ88" s="71">
        <v>3186634.5487511759</v>
      </c>
      <c r="AK88" s="71"/>
      <c r="AL88" s="71"/>
      <c r="AM88" s="71">
        <v>187935.99873368634</v>
      </c>
      <c r="AN88" s="71"/>
      <c r="AO88" s="71"/>
      <c r="AP88" s="71">
        <v>7502602.5110552702</v>
      </c>
      <c r="AQ88" s="72"/>
      <c r="AR88" s="71">
        <v>5</v>
      </c>
      <c r="AS88" s="71">
        <v>1</v>
      </c>
      <c r="AT88" s="71">
        <v>0</v>
      </c>
      <c r="AU88" s="71">
        <v>0</v>
      </c>
      <c r="AV88" s="71">
        <v>0</v>
      </c>
      <c r="AW88" s="71">
        <v>0</v>
      </c>
      <c r="AX88" s="71"/>
      <c r="AY88" s="72"/>
      <c r="AZ88" s="71">
        <v>43.900000000000013</v>
      </c>
      <c r="BA88" s="71">
        <v>20.2</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1836</v>
      </c>
      <c r="B89" s="70">
        <v>476</v>
      </c>
      <c r="C89" s="70">
        <v>18</v>
      </c>
      <c r="D89" s="70">
        <v>28</v>
      </c>
      <c r="E89" s="70">
        <v>2021</v>
      </c>
      <c r="F89" s="70" t="s">
        <v>160</v>
      </c>
      <c r="G89" s="70" t="s">
        <v>1644</v>
      </c>
      <c r="H89" s="70" t="s">
        <v>1645</v>
      </c>
      <c r="I89" s="148"/>
      <c r="J89" s="71">
        <v>1.9833688187534118</v>
      </c>
      <c r="K89" s="71">
        <v>0.36719948193147917</v>
      </c>
      <c r="L89" s="71">
        <v>1.5519244796442111</v>
      </c>
      <c r="M89" s="71">
        <v>2.4339021852176379</v>
      </c>
      <c r="N89" s="71">
        <v>3.3729757745165605</v>
      </c>
      <c r="O89" s="71">
        <v>1.3441851749079237</v>
      </c>
      <c r="P89" s="71">
        <v>2.1142075052407154</v>
      </c>
      <c r="Q89" s="71">
        <v>8.2500982752577195E-2</v>
      </c>
      <c r="R89" s="71">
        <v>0</v>
      </c>
      <c r="S89" s="71">
        <v>0</v>
      </c>
      <c r="T89" s="72"/>
      <c r="U89" s="71">
        <v>94858</v>
      </c>
      <c r="V89" s="71">
        <v>131</v>
      </c>
      <c r="W89" s="71">
        <v>35</v>
      </c>
      <c r="X89" s="71">
        <v>537</v>
      </c>
      <c r="Y89" s="71">
        <v>768</v>
      </c>
      <c r="Z89" s="71">
        <v>989</v>
      </c>
      <c r="AA89" s="71">
        <v>455</v>
      </c>
      <c r="AB89" s="71">
        <v>1413</v>
      </c>
      <c r="AC89" s="71">
        <v>0</v>
      </c>
      <c r="AD89" s="71">
        <v>0</v>
      </c>
      <c r="AE89" s="72"/>
      <c r="AF89" s="71">
        <v>726571.44974359241</v>
      </c>
      <c r="AG89" s="71">
        <v>248451.31573980156</v>
      </c>
      <c r="AH89" s="71">
        <v>223589.22136239003</v>
      </c>
      <c r="AI89" s="71">
        <v>3383275.4867704688</v>
      </c>
      <c r="AJ89" s="71">
        <v>3072156.5628852942</v>
      </c>
      <c r="AK89" s="71">
        <v>0</v>
      </c>
      <c r="AL89" s="71">
        <v>0</v>
      </c>
      <c r="AM89" s="71">
        <v>185475.87347242553</v>
      </c>
      <c r="AN89" s="71">
        <v>0</v>
      </c>
      <c r="AO89" s="71">
        <v>0</v>
      </c>
      <c r="AP89" s="71">
        <v>7839519.9099739725</v>
      </c>
      <c r="AQ89" s="72"/>
      <c r="AR89" s="71">
        <v>5</v>
      </c>
      <c r="AS89" s="71">
        <v>1</v>
      </c>
      <c r="AT89" s="71">
        <v>0</v>
      </c>
      <c r="AU89" s="71">
        <v>0</v>
      </c>
      <c r="AV89" s="71">
        <v>0</v>
      </c>
      <c r="AW89" s="71">
        <v>0</v>
      </c>
      <c r="AX89" s="71"/>
      <c r="AY89" s="72"/>
      <c r="AZ89" s="71">
        <v>43.900000000000013</v>
      </c>
      <c r="BA89" s="71">
        <v>20.2</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1650</v>
      </c>
      <c r="B90" s="70">
        <v>476</v>
      </c>
      <c r="C90" s="70">
        <v>19</v>
      </c>
      <c r="D90" s="70">
        <v>28</v>
      </c>
      <c r="E90" s="70">
        <v>2022</v>
      </c>
      <c r="F90" s="70" t="s">
        <v>161</v>
      </c>
      <c r="G90" s="70" t="s">
        <v>1644</v>
      </c>
      <c r="H90" s="70" t="s">
        <v>1645</v>
      </c>
      <c r="I90" s="148"/>
      <c r="J90" s="71">
        <v>0.34253733342571041</v>
      </c>
      <c r="K90" s="71">
        <v>0.3512461615703758</v>
      </c>
      <c r="L90" s="71">
        <v>1.3915051991268745</v>
      </c>
      <c r="M90" s="71">
        <v>2.4814908913953651</v>
      </c>
      <c r="N90" s="71">
        <v>3.1531442650583634</v>
      </c>
      <c r="O90" s="71">
        <v>1.3861609978561593</v>
      </c>
      <c r="P90" s="71">
        <v>2.1328068087503245</v>
      </c>
      <c r="Q90" s="71">
        <v>7.8650109589464584E-2</v>
      </c>
      <c r="R90" s="71">
        <v>0</v>
      </c>
      <c r="S90" s="71">
        <v>0</v>
      </c>
      <c r="T90" s="72"/>
      <c r="U90" s="71">
        <v>20149</v>
      </c>
      <c r="V90" s="71">
        <v>131</v>
      </c>
      <c r="W90" s="71">
        <v>35</v>
      </c>
      <c r="X90" s="71">
        <v>537</v>
      </c>
      <c r="Y90" s="71">
        <v>729</v>
      </c>
      <c r="Z90" s="71">
        <v>969</v>
      </c>
      <c r="AA90" s="71">
        <v>466</v>
      </c>
      <c r="AB90" s="71">
        <v>1336</v>
      </c>
      <c r="AC90" s="71">
        <v>0</v>
      </c>
      <c r="AD90" s="71">
        <v>0</v>
      </c>
      <c r="AE90" s="72"/>
      <c r="AF90" s="71">
        <v>137587.96617781141</v>
      </c>
      <c r="AG90" s="71">
        <v>250633.85414736744</v>
      </c>
      <c r="AH90" s="71">
        <v>248186.09120827229</v>
      </c>
      <c r="AI90" s="71">
        <v>3360013.3547411375</v>
      </c>
      <c r="AJ90" s="71">
        <v>2968389.3544930755</v>
      </c>
      <c r="AK90" s="71">
        <v>0</v>
      </c>
      <c r="AL90" s="71">
        <v>0</v>
      </c>
      <c r="AM90" s="71">
        <v>172514.0653279064</v>
      </c>
      <c r="AN90" s="71">
        <v>0</v>
      </c>
      <c r="AO90" s="71">
        <v>0</v>
      </c>
      <c r="AP90" s="71">
        <v>7137324.6860955702</v>
      </c>
      <c r="AQ90" s="72"/>
      <c r="AR90" s="71">
        <v>5</v>
      </c>
      <c r="AS90" s="71">
        <v>1</v>
      </c>
      <c r="AT90" s="71">
        <v>0</v>
      </c>
      <c r="AU90" s="71">
        <v>0</v>
      </c>
      <c r="AV90" s="71">
        <v>0</v>
      </c>
      <c r="AW90" s="71">
        <v>0</v>
      </c>
      <c r="AX90" s="71"/>
      <c r="AY90" s="72"/>
      <c r="AZ90" s="71">
        <v>43.900000000000006</v>
      </c>
      <c r="BA90" s="71">
        <v>20.2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1837</v>
      </c>
      <c r="B91" s="70">
        <v>476</v>
      </c>
      <c r="C91" s="70">
        <v>20</v>
      </c>
      <c r="D91" s="70">
        <v>28</v>
      </c>
      <c r="E91" s="70">
        <v>2023</v>
      </c>
      <c r="F91" s="70" t="s">
        <v>1539</v>
      </c>
      <c r="G91" s="70" t="s">
        <v>1644</v>
      </c>
      <c r="H91" s="70" t="s">
        <v>1645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v>
      </c>
      <c r="AS91" s="71">
        <v>1</v>
      </c>
      <c r="AT91" s="71">
        <v>0</v>
      </c>
      <c r="AU91" s="71">
        <v>0</v>
      </c>
      <c r="AV91" s="71">
        <v>0</v>
      </c>
      <c r="AW91" s="71">
        <v>0</v>
      </c>
      <c r="AX91" s="71"/>
      <c r="AY91" s="72"/>
      <c r="AZ91" s="71">
        <v>53.800000000000004</v>
      </c>
      <c r="BA91" s="71">
        <v>20.2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1643</v>
      </c>
      <c r="B92" s="70">
        <v>476</v>
      </c>
      <c r="C92" s="70">
        <v>21</v>
      </c>
      <c r="D92" s="70">
        <v>28</v>
      </c>
      <c r="E92" s="70">
        <v>2024</v>
      </c>
      <c r="F92" s="70" t="s">
        <v>1554</v>
      </c>
      <c r="G92" s="70" t="s">
        <v>1644</v>
      </c>
      <c r="H92" s="70" t="s">
        <v>1645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1838</v>
      </c>
      <c r="B93" s="70">
        <v>69</v>
      </c>
      <c r="C93" s="70">
        <v>1</v>
      </c>
      <c r="D93" s="70">
        <v>5</v>
      </c>
      <c r="E93" s="70">
        <v>1990</v>
      </c>
      <c r="F93" s="70" t="s">
        <v>787</v>
      </c>
      <c r="G93" s="70" t="s">
        <v>1839</v>
      </c>
      <c r="H93" s="70" t="s">
        <v>1840</v>
      </c>
      <c r="I93" s="148"/>
      <c r="J93" s="71">
        <v>0.41065336780781159</v>
      </c>
      <c r="K93" s="71">
        <v>0.40739058341138251</v>
      </c>
      <c r="L93" s="71">
        <v>0.25971109013046928</v>
      </c>
      <c r="M93" s="71">
        <v>1.403265150275411</v>
      </c>
      <c r="N93" s="71">
        <v>2.0965710712779231</v>
      </c>
      <c r="O93" s="71">
        <v>2.3826212940468721</v>
      </c>
      <c r="P93" s="71">
        <v>4.3614152265503154</v>
      </c>
      <c r="Q93" s="71">
        <v>0.168939226513899</v>
      </c>
      <c r="R93" s="71">
        <v>0</v>
      </c>
      <c r="S93" s="71">
        <v>0.21181212114889261</v>
      </c>
      <c r="T93" s="72"/>
      <c r="U93" s="71">
        <v>115334</v>
      </c>
      <c r="V93" s="71">
        <v>172</v>
      </c>
      <c r="W93" s="71">
        <v>3</v>
      </c>
      <c r="X93" s="71">
        <v>536</v>
      </c>
      <c r="Y93" s="71">
        <v>766</v>
      </c>
      <c r="Z93" s="71">
        <v>980</v>
      </c>
      <c r="AA93" s="71">
        <v>1059</v>
      </c>
      <c r="AB93" s="71">
        <v>2743</v>
      </c>
      <c r="AC93" s="71">
        <v>0</v>
      </c>
      <c r="AD93" s="71">
        <v>0.21181212114889261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1841</v>
      </c>
      <c r="B94" s="70">
        <v>70</v>
      </c>
      <c r="C94" s="70">
        <v>2</v>
      </c>
      <c r="D94" s="70">
        <v>5</v>
      </c>
      <c r="E94" s="70">
        <v>2005</v>
      </c>
      <c r="F94" s="70" t="s">
        <v>789</v>
      </c>
      <c r="G94" s="70" t="s">
        <v>1839</v>
      </c>
      <c r="H94" s="70" t="s">
        <v>1840</v>
      </c>
      <c r="I94" s="148"/>
      <c r="J94" s="71">
        <v>0.56887521527399876</v>
      </c>
      <c r="K94" s="71">
        <v>0.31808954406554751</v>
      </c>
      <c r="L94" s="71">
        <v>0</v>
      </c>
      <c r="M94" s="71">
        <v>1.368574943143172</v>
      </c>
      <c r="N94" s="71">
        <v>2.165367164887154</v>
      </c>
      <c r="O94" s="71">
        <v>2.7796099897700821</v>
      </c>
      <c r="P94" s="71">
        <v>4.4201952235620796</v>
      </c>
      <c r="Q94" s="71">
        <v>0.124603780329108</v>
      </c>
      <c r="R94" s="71">
        <v>0</v>
      </c>
      <c r="S94" s="71">
        <v>0.2059586725</v>
      </c>
      <c r="T94" s="72"/>
      <c r="U94" s="71">
        <v>102790</v>
      </c>
      <c r="V94" s="71">
        <v>158</v>
      </c>
      <c r="W94" s="71">
        <v>0</v>
      </c>
      <c r="X94" s="71">
        <v>284</v>
      </c>
      <c r="Y94" s="71">
        <v>727</v>
      </c>
      <c r="Z94" s="71">
        <v>1323</v>
      </c>
      <c r="AA94" s="71">
        <v>879</v>
      </c>
      <c r="AB94" s="71">
        <v>2115</v>
      </c>
      <c r="AC94" s="71">
        <v>0</v>
      </c>
      <c r="AD94" s="71">
        <v>0.2059586725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1842</v>
      </c>
      <c r="B95" s="70">
        <v>71</v>
      </c>
      <c r="C95" s="70">
        <v>3</v>
      </c>
      <c r="D95" s="70">
        <v>5</v>
      </c>
      <c r="E95" s="70">
        <v>2006</v>
      </c>
      <c r="F95" s="70" t="s">
        <v>790</v>
      </c>
      <c r="G95" s="70" t="s">
        <v>1839</v>
      </c>
      <c r="H95" s="70" t="s">
        <v>1840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1843</v>
      </c>
      <c r="B96" s="70">
        <v>72</v>
      </c>
      <c r="C96" s="70">
        <v>4</v>
      </c>
      <c r="D96" s="70">
        <v>5</v>
      </c>
      <c r="E96" s="70">
        <v>2007</v>
      </c>
      <c r="F96" s="70" t="s">
        <v>791</v>
      </c>
      <c r="G96" s="70" t="s">
        <v>1839</v>
      </c>
      <c r="H96" s="70" t="s">
        <v>1840</v>
      </c>
      <c r="I96" s="148"/>
      <c r="J96" s="71">
        <v>0.27160426898365497</v>
      </c>
      <c r="K96" s="71">
        <v>0.27440706209545568</v>
      </c>
      <c r="L96" s="71">
        <v>0</v>
      </c>
      <c r="M96" s="71">
        <v>1.806524060858314</v>
      </c>
      <c r="N96" s="71">
        <v>2.09522162786307</v>
      </c>
      <c r="O96" s="71">
        <v>2.465686137772813</v>
      </c>
      <c r="P96" s="71">
        <v>4.2741416804945764</v>
      </c>
      <c r="Q96" s="71">
        <v>0.125402509283321</v>
      </c>
      <c r="R96" s="71">
        <v>0</v>
      </c>
      <c r="S96" s="71">
        <v>0.17509256286042629</v>
      </c>
      <c r="T96" s="72"/>
      <c r="U96" s="71">
        <v>70546</v>
      </c>
      <c r="V96" s="71">
        <v>139</v>
      </c>
      <c r="W96" s="71">
        <v>0</v>
      </c>
      <c r="X96" s="71">
        <v>449</v>
      </c>
      <c r="Y96" s="71">
        <v>730</v>
      </c>
      <c r="Z96" s="71">
        <v>1220</v>
      </c>
      <c r="AA96" s="71">
        <v>837</v>
      </c>
      <c r="AB96" s="71">
        <v>2016</v>
      </c>
      <c r="AC96" s="71">
        <v>0</v>
      </c>
      <c r="AD96" s="71">
        <v>0.17509256286042629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1844</v>
      </c>
      <c r="B97" s="70">
        <v>73</v>
      </c>
      <c r="C97" s="70">
        <v>5</v>
      </c>
      <c r="D97" s="70">
        <v>5</v>
      </c>
      <c r="E97" s="70">
        <v>2008</v>
      </c>
      <c r="F97" s="70" t="s">
        <v>792</v>
      </c>
      <c r="G97" s="70" t="s">
        <v>1839</v>
      </c>
      <c r="H97" s="70" t="s">
        <v>1840</v>
      </c>
      <c r="I97" s="148"/>
      <c r="J97" s="71">
        <v>0.27596577411488249</v>
      </c>
      <c r="K97" s="71">
        <v>0.2025653895323441</v>
      </c>
      <c r="L97" s="71">
        <v>0</v>
      </c>
      <c r="M97" s="71">
        <v>1.9766749519168101</v>
      </c>
      <c r="N97" s="71">
        <v>2.156914185715332</v>
      </c>
      <c r="O97" s="71">
        <v>2.3410763230905629</v>
      </c>
      <c r="P97" s="71">
        <v>4.019337255375337</v>
      </c>
      <c r="Q97" s="71">
        <v>0.11927307857870401</v>
      </c>
      <c r="R97" s="71">
        <v>0</v>
      </c>
      <c r="S97" s="71">
        <v>0.14790741390000001</v>
      </c>
      <c r="T97" s="72"/>
      <c r="U97" s="71">
        <v>77172</v>
      </c>
      <c r="V97" s="71">
        <v>139</v>
      </c>
      <c r="W97" s="71">
        <v>0</v>
      </c>
      <c r="X97" s="71">
        <v>449</v>
      </c>
      <c r="Y97" s="71">
        <v>720</v>
      </c>
      <c r="Z97" s="71">
        <v>1199</v>
      </c>
      <c r="AA97" s="71">
        <v>788</v>
      </c>
      <c r="AB97" s="71">
        <v>1949</v>
      </c>
      <c r="AC97" s="71">
        <v>0</v>
      </c>
      <c r="AD97" s="71">
        <v>0.14790741390000001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1845</v>
      </c>
      <c r="B98" s="70">
        <v>74</v>
      </c>
      <c r="C98" s="70">
        <v>6</v>
      </c>
      <c r="D98" s="70">
        <v>5</v>
      </c>
      <c r="E98" s="70">
        <v>2009</v>
      </c>
      <c r="F98" s="70" t="s">
        <v>176</v>
      </c>
      <c r="G98" s="70" t="s">
        <v>1839</v>
      </c>
      <c r="H98" s="70" t="s">
        <v>1840</v>
      </c>
      <c r="I98" s="148"/>
      <c r="J98" s="71">
        <v>0.27122577148126248</v>
      </c>
      <c r="K98" s="71">
        <v>0.103396149640469</v>
      </c>
      <c r="L98" s="71">
        <v>2.9530266363285862</v>
      </c>
      <c r="M98" s="71">
        <v>1.595585226895345</v>
      </c>
      <c r="N98" s="71">
        <v>1.920525066807083</v>
      </c>
      <c r="O98" s="71">
        <v>2.3460785344641182</v>
      </c>
      <c r="P98" s="71">
        <v>3.855522537622083</v>
      </c>
      <c r="Q98" s="71">
        <v>0.10936584427697101</v>
      </c>
      <c r="R98" s="71">
        <v>0</v>
      </c>
      <c r="S98" s="71">
        <v>0.15367232163845279</v>
      </c>
      <c r="T98" s="72"/>
      <c r="U98" s="71">
        <v>74573</v>
      </c>
      <c r="V98" s="71">
        <v>74</v>
      </c>
      <c r="W98" s="71">
        <v>68</v>
      </c>
      <c r="X98" s="71">
        <v>437</v>
      </c>
      <c r="Y98" s="71">
        <v>704</v>
      </c>
      <c r="Z98" s="71">
        <v>1186</v>
      </c>
      <c r="AA98" s="71">
        <v>776</v>
      </c>
      <c r="AB98" s="71">
        <v>1876</v>
      </c>
      <c r="AC98" s="71">
        <v>0</v>
      </c>
      <c r="AD98" s="71">
        <v>0.15367232163845279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1846</v>
      </c>
      <c r="B99" s="70">
        <v>75</v>
      </c>
      <c r="C99" s="70">
        <v>7</v>
      </c>
      <c r="D99" s="70">
        <v>5</v>
      </c>
      <c r="E99" s="70">
        <v>2010</v>
      </c>
      <c r="F99" s="70" t="s">
        <v>177</v>
      </c>
      <c r="G99" s="70" t="s">
        <v>1839</v>
      </c>
      <c r="H99" s="70" t="s">
        <v>1840</v>
      </c>
      <c r="I99" s="148"/>
      <c r="J99" s="71">
        <v>0.30711218493434639</v>
      </c>
      <c r="K99" s="71">
        <v>0.1154373504654484</v>
      </c>
      <c r="L99" s="71">
        <v>2.8515274473170429</v>
      </c>
      <c r="M99" s="71">
        <v>1.7297627982536781</v>
      </c>
      <c r="N99" s="71">
        <v>1.888941965672809</v>
      </c>
      <c r="O99" s="71">
        <v>2.3667311100807469</v>
      </c>
      <c r="P99" s="71">
        <v>3.8064996279617471</v>
      </c>
      <c r="Q99" s="71">
        <v>0.112247892640916</v>
      </c>
      <c r="R99" s="71">
        <v>0</v>
      </c>
      <c r="S99" s="71">
        <v>0.228134162650764</v>
      </c>
      <c r="T99" s="72"/>
      <c r="U99" s="71">
        <v>79320</v>
      </c>
      <c r="V99" s="71">
        <v>74</v>
      </c>
      <c r="W99" s="71">
        <v>68</v>
      </c>
      <c r="X99" s="71">
        <v>437</v>
      </c>
      <c r="Y99" s="71">
        <v>704</v>
      </c>
      <c r="Z99" s="71">
        <v>1202</v>
      </c>
      <c r="AA99" s="71">
        <v>747</v>
      </c>
      <c r="AB99" s="71">
        <v>1845</v>
      </c>
      <c r="AC99" s="71">
        <v>0</v>
      </c>
      <c r="AD99" s="71">
        <v>0.228134162650764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1847</v>
      </c>
      <c r="B100" s="70">
        <v>76</v>
      </c>
      <c r="C100" s="70">
        <v>8</v>
      </c>
      <c r="D100" s="70">
        <v>5</v>
      </c>
      <c r="E100" s="70">
        <v>2011</v>
      </c>
      <c r="F100" s="70" t="s">
        <v>178</v>
      </c>
      <c r="G100" s="70" t="s">
        <v>1839</v>
      </c>
      <c r="H100" s="70" t="s">
        <v>1840</v>
      </c>
      <c r="I100" s="148"/>
      <c r="J100" s="71">
        <v>0.34273859004049129</v>
      </c>
      <c r="K100" s="71">
        <v>0.1649944885690636</v>
      </c>
      <c r="L100" s="71">
        <v>2.2939056601766139</v>
      </c>
      <c r="M100" s="71">
        <v>2.116686835882212</v>
      </c>
      <c r="N100" s="71">
        <v>2.359844920722074</v>
      </c>
      <c r="O100" s="71">
        <v>2.3086986582086158</v>
      </c>
      <c r="P100" s="71">
        <v>3.6222710643574141</v>
      </c>
      <c r="Q100" s="71">
        <v>0.12512566553589899</v>
      </c>
      <c r="R100" s="71">
        <v>0</v>
      </c>
      <c r="S100" s="71">
        <v>0.22129017881553151</v>
      </c>
      <c r="T100" s="72"/>
      <c r="U100" s="71">
        <v>71494</v>
      </c>
      <c r="V100" s="71">
        <v>74</v>
      </c>
      <c r="W100" s="71">
        <v>68</v>
      </c>
      <c r="X100" s="71">
        <v>437</v>
      </c>
      <c r="Y100" s="71">
        <v>695</v>
      </c>
      <c r="Z100" s="71">
        <v>1198</v>
      </c>
      <c r="AA100" s="71">
        <v>732</v>
      </c>
      <c r="AB100" s="71">
        <v>1783</v>
      </c>
      <c r="AC100" s="71">
        <v>0</v>
      </c>
      <c r="AD100" s="71">
        <v>0.22129017881553151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1848</v>
      </c>
      <c r="B101" s="70">
        <v>77</v>
      </c>
      <c r="C101" s="70">
        <v>9</v>
      </c>
      <c r="D101" s="70">
        <v>5</v>
      </c>
      <c r="E101" s="70">
        <v>2012</v>
      </c>
      <c r="F101" s="70" t="s">
        <v>179</v>
      </c>
      <c r="G101" s="70" t="s">
        <v>1839</v>
      </c>
      <c r="H101" s="70" t="s">
        <v>1840</v>
      </c>
      <c r="I101" s="148"/>
      <c r="J101" s="71">
        <v>0.42342285598918578</v>
      </c>
      <c r="K101" s="71">
        <v>0.1605144743227005</v>
      </c>
      <c r="L101" s="71">
        <v>2.2635173578586398</v>
      </c>
      <c r="M101" s="71">
        <v>2.1712562878087049</v>
      </c>
      <c r="N101" s="71">
        <v>2.6947591386742751</v>
      </c>
      <c r="O101" s="71">
        <v>2.2618517162900069</v>
      </c>
      <c r="P101" s="71">
        <v>3.5831606470158781</v>
      </c>
      <c r="Q101" s="71">
        <v>0.132820430707942</v>
      </c>
      <c r="R101" s="71">
        <v>0</v>
      </c>
      <c r="S101" s="71">
        <v>0.25437797246698679</v>
      </c>
      <c r="T101" s="72"/>
      <c r="U101" s="71">
        <v>88457</v>
      </c>
      <c r="V101" s="71">
        <v>74</v>
      </c>
      <c r="W101" s="71">
        <v>68</v>
      </c>
      <c r="X101" s="71">
        <v>437</v>
      </c>
      <c r="Y101" s="71">
        <v>700</v>
      </c>
      <c r="Z101" s="71">
        <v>1183</v>
      </c>
      <c r="AA101" s="71">
        <v>720</v>
      </c>
      <c r="AB101" s="71">
        <v>1742</v>
      </c>
      <c r="AC101" s="71">
        <v>0</v>
      </c>
      <c r="AD101" s="71">
        <v>0.25437797246698679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1849</v>
      </c>
      <c r="B102" s="70">
        <v>78</v>
      </c>
      <c r="C102" s="70">
        <v>10</v>
      </c>
      <c r="D102" s="70">
        <v>5</v>
      </c>
      <c r="E102" s="70">
        <v>2013</v>
      </c>
      <c r="F102" s="70" t="s">
        <v>180</v>
      </c>
      <c r="G102" s="1064" t="s">
        <v>1839</v>
      </c>
      <c r="H102" s="70" t="s">
        <v>1840</v>
      </c>
      <c r="I102" s="148"/>
      <c r="J102" s="71">
        <v>0.40760076276613011</v>
      </c>
      <c r="K102" s="71">
        <v>0.1324363309577726</v>
      </c>
      <c r="L102" s="71">
        <v>2.084000629138119</v>
      </c>
      <c r="M102" s="71">
        <v>2.2255113230877761</v>
      </c>
      <c r="N102" s="71">
        <v>2.7611333440575621</v>
      </c>
      <c r="O102" s="71">
        <v>2.1249150012929023</v>
      </c>
      <c r="P102" s="71">
        <v>3.5467083831200044</v>
      </c>
      <c r="Q102" s="71">
        <v>0.13312777222635999</v>
      </c>
      <c r="R102" s="71">
        <v>0</v>
      </c>
      <c r="S102" s="71">
        <v>0.26156317878985308</v>
      </c>
      <c r="T102" s="72"/>
      <c r="U102" s="71">
        <v>84722</v>
      </c>
      <c r="V102" s="71">
        <v>74</v>
      </c>
      <c r="W102" s="71">
        <v>68</v>
      </c>
      <c r="X102" s="71">
        <v>437</v>
      </c>
      <c r="Y102" s="71">
        <v>697</v>
      </c>
      <c r="Z102" s="71">
        <v>1161</v>
      </c>
      <c r="AA102" s="71">
        <v>710</v>
      </c>
      <c r="AB102" s="71">
        <v>1721</v>
      </c>
      <c r="AC102" s="71">
        <v>0</v>
      </c>
      <c r="AD102" s="71">
        <v>0.26156317878985308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1850</v>
      </c>
      <c r="B103" s="70">
        <v>79</v>
      </c>
      <c r="C103" s="70">
        <v>11</v>
      </c>
      <c r="D103" s="70">
        <v>5</v>
      </c>
      <c r="E103" s="70">
        <v>2014</v>
      </c>
      <c r="F103" s="70" t="s">
        <v>181</v>
      </c>
      <c r="G103" s="1064" t="s">
        <v>1839</v>
      </c>
      <c r="H103" s="70" t="s">
        <v>1840</v>
      </c>
      <c r="I103" s="148"/>
      <c r="J103" s="71">
        <v>0.37304624603243097</v>
      </c>
      <c r="K103" s="71">
        <v>0.14035102734955929</v>
      </c>
      <c r="L103" s="71">
        <v>0.41930735022406918</v>
      </c>
      <c r="M103" s="71">
        <v>2.3543272599464289</v>
      </c>
      <c r="N103" s="71">
        <v>2.6788834900544911</v>
      </c>
      <c r="O103" s="71">
        <v>1.9862569287501868</v>
      </c>
      <c r="P103" s="71">
        <v>3.3693117983244321</v>
      </c>
      <c r="Q103" s="71">
        <v>0.121493905221926</v>
      </c>
      <c r="R103" s="71">
        <v>0</v>
      </c>
      <c r="S103" s="71">
        <v>0.2038142241994525</v>
      </c>
      <c r="T103" s="72"/>
      <c r="U103" s="71">
        <v>86305</v>
      </c>
      <c r="V103" s="71">
        <v>66</v>
      </c>
      <c r="W103" s="71">
        <v>11</v>
      </c>
      <c r="X103" s="71">
        <v>462</v>
      </c>
      <c r="Y103" s="71">
        <v>690</v>
      </c>
      <c r="Z103" s="71">
        <v>1143</v>
      </c>
      <c r="AA103" s="71">
        <v>671</v>
      </c>
      <c r="AB103" s="71">
        <v>1637</v>
      </c>
      <c r="AC103" s="71">
        <v>0</v>
      </c>
      <c r="AD103" s="71">
        <v>0.2038142241994525</v>
      </c>
      <c r="AE103" s="72"/>
      <c r="AF103" s="71"/>
      <c r="AG103" s="71"/>
      <c r="AH103" s="71"/>
      <c r="AI103" s="71"/>
      <c r="AJ103" s="71"/>
      <c r="AK103" s="71"/>
      <c r="AL103" s="71"/>
      <c r="AM103" s="71"/>
      <c r="AN103" s="71"/>
      <c r="AO103" s="71"/>
      <c r="AP103" s="71"/>
      <c r="AQ103" s="72"/>
      <c r="AR103" s="71">
        <v>10</v>
      </c>
      <c r="AS103" s="71">
        <v>1</v>
      </c>
      <c r="AT103" s="71">
        <v>0</v>
      </c>
      <c r="AU103" s="71">
        <v>0</v>
      </c>
      <c r="AV103" s="71">
        <v>0</v>
      </c>
      <c r="AW103" s="71">
        <v>0</v>
      </c>
      <c r="AX103" s="71"/>
      <c r="AY103" s="72"/>
      <c r="AZ103" s="71">
        <v>45.8</v>
      </c>
      <c r="BA103" s="71">
        <v>39.6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1851</v>
      </c>
      <c r="B104" s="70">
        <v>80</v>
      </c>
      <c r="C104" s="70">
        <v>12</v>
      </c>
      <c r="D104" s="70">
        <v>5</v>
      </c>
      <c r="E104" s="70">
        <v>2015</v>
      </c>
      <c r="F104" s="70" t="s">
        <v>182</v>
      </c>
      <c r="G104" s="70" t="s">
        <v>1839</v>
      </c>
      <c r="H104" s="70" t="s">
        <v>1840</v>
      </c>
      <c r="I104" s="148"/>
      <c r="J104" s="71">
        <v>0.40786493322616901</v>
      </c>
      <c r="K104" s="71">
        <v>0.14654856226499691</v>
      </c>
      <c r="L104" s="71">
        <v>0.50656236733967608</v>
      </c>
      <c r="M104" s="71">
        <v>2.437965018082247</v>
      </c>
      <c r="N104" s="71">
        <v>2.421664753075579</v>
      </c>
      <c r="O104" s="71">
        <v>1.9019182379987511</v>
      </c>
      <c r="P104" s="71">
        <v>3.356897862928848</v>
      </c>
      <c r="Q104" s="71">
        <v>0.11486607547836</v>
      </c>
      <c r="R104" s="71">
        <v>0</v>
      </c>
      <c r="S104" s="71">
        <v>0.20234565716003161</v>
      </c>
      <c r="T104" s="72"/>
      <c r="U104" s="71">
        <v>87187</v>
      </c>
      <c r="V104" s="71">
        <v>66</v>
      </c>
      <c r="W104" s="71">
        <v>11</v>
      </c>
      <c r="X104" s="71">
        <v>462</v>
      </c>
      <c r="Y104" s="71">
        <v>679</v>
      </c>
      <c r="Z104" s="71">
        <v>1105</v>
      </c>
      <c r="AA104" s="71">
        <v>668</v>
      </c>
      <c r="AB104" s="71">
        <v>1581</v>
      </c>
      <c r="AC104" s="71">
        <v>0</v>
      </c>
      <c r="AD104" s="71">
        <v>0.20234565716003161</v>
      </c>
      <c r="AE104" s="72"/>
      <c r="AF104" s="71">
        <v>540898.65277142497</v>
      </c>
      <c r="AG104" s="71">
        <v>108401.0072194731</v>
      </c>
      <c r="AH104" s="71">
        <v>107627.37949324559</v>
      </c>
      <c r="AI104" s="71">
        <v>2982907.3080553222</v>
      </c>
      <c r="AJ104" s="71">
        <v>3787753.7780986181</v>
      </c>
      <c r="AK104" s="71">
        <v>0</v>
      </c>
      <c r="AL104" s="71">
        <v>0</v>
      </c>
      <c r="AM104" s="71">
        <v>216669.41795443601</v>
      </c>
      <c r="AN104" s="71">
        <v>0</v>
      </c>
      <c r="AO104" s="71">
        <v>0</v>
      </c>
      <c r="AP104" s="71">
        <v>7744257.5435925201</v>
      </c>
      <c r="AQ104" s="72"/>
      <c r="AR104" s="71">
        <v>10</v>
      </c>
      <c r="AS104" s="71">
        <v>4</v>
      </c>
      <c r="AT104" s="71">
        <v>0</v>
      </c>
      <c r="AU104" s="71">
        <v>0</v>
      </c>
      <c r="AV104" s="71">
        <v>0</v>
      </c>
      <c r="AW104" s="71">
        <v>0</v>
      </c>
      <c r="AX104" s="71"/>
      <c r="AY104" s="72"/>
      <c r="AZ104" s="71">
        <v>45.8</v>
      </c>
      <c r="BA104" s="71">
        <v>101.4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1852</v>
      </c>
      <c r="B105" s="70">
        <v>81</v>
      </c>
      <c r="C105" s="70">
        <v>13</v>
      </c>
      <c r="D105" s="70">
        <v>5</v>
      </c>
      <c r="E105" s="70">
        <v>2016</v>
      </c>
      <c r="F105" s="70" t="s">
        <v>155</v>
      </c>
      <c r="G105" s="70" t="s">
        <v>1839</v>
      </c>
      <c r="H105" s="70" t="s">
        <v>1840</v>
      </c>
      <c r="I105" s="148"/>
      <c r="J105" s="71">
        <v>0.50814084657007774</v>
      </c>
      <c r="K105" s="71">
        <v>0.14519069396371659</v>
      </c>
      <c r="L105" s="71">
        <v>0.53935826334561709</v>
      </c>
      <c r="M105" s="71">
        <v>2.1397648077641653</v>
      </c>
      <c r="N105" s="71">
        <v>2.5162543059987299</v>
      </c>
      <c r="O105" s="71">
        <v>1.8907243716433126</v>
      </c>
      <c r="P105" s="71">
        <v>3.2456262519525598</v>
      </c>
      <c r="Q105" s="71">
        <v>0.10912648303026788</v>
      </c>
      <c r="R105" s="71">
        <v>0</v>
      </c>
      <c r="S105" s="71">
        <v>0.23649522924751992</v>
      </c>
      <c r="T105" s="72"/>
      <c r="U105" s="71">
        <v>115025</v>
      </c>
      <c r="V105" s="71">
        <v>66</v>
      </c>
      <c r="W105" s="71">
        <v>11</v>
      </c>
      <c r="X105" s="71">
        <v>462</v>
      </c>
      <c r="Y105" s="71">
        <v>685</v>
      </c>
      <c r="Z105" s="71">
        <v>1112</v>
      </c>
      <c r="AA105" s="71">
        <v>668</v>
      </c>
      <c r="AB105" s="71">
        <v>1545</v>
      </c>
      <c r="AC105" s="71">
        <v>0</v>
      </c>
      <c r="AD105" s="71">
        <v>0.23649522924751989</v>
      </c>
      <c r="AE105" s="72"/>
      <c r="AF105" s="71">
        <v>707132.9409752182</v>
      </c>
      <c r="AG105" s="71">
        <v>103263.8332100602</v>
      </c>
      <c r="AH105" s="71">
        <v>89827.041168590775</v>
      </c>
      <c r="AI105" s="71">
        <v>3166237.9087734828</v>
      </c>
      <c r="AJ105" s="71">
        <v>3696325.7481188569</v>
      </c>
      <c r="AK105" s="71">
        <v>0</v>
      </c>
      <c r="AL105" s="71">
        <v>0</v>
      </c>
      <c r="AM105" s="71">
        <v>211900.2668859176</v>
      </c>
      <c r="AN105" s="71">
        <v>0</v>
      </c>
      <c r="AO105" s="71">
        <v>0</v>
      </c>
      <c r="AP105" s="71">
        <v>7974687.7391321268</v>
      </c>
      <c r="AQ105" s="72"/>
      <c r="AR105" s="71">
        <v>11</v>
      </c>
      <c r="AS105" s="71">
        <v>5</v>
      </c>
      <c r="AT105" s="71">
        <v>0</v>
      </c>
      <c r="AU105" s="71">
        <v>0</v>
      </c>
      <c r="AV105" s="71">
        <v>0</v>
      </c>
      <c r="AW105" s="71">
        <v>0</v>
      </c>
      <c r="AX105" s="71"/>
      <c r="AY105" s="72"/>
      <c r="AZ105" s="71">
        <v>50.8</v>
      </c>
      <c r="BA105" s="71">
        <v>150.9</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1853</v>
      </c>
      <c r="B106" s="70">
        <v>82</v>
      </c>
      <c r="C106" s="70">
        <v>14</v>
      </c>
      <c r="D106" s="70">
        <v>5</v>
      </c>
      <c r="E106" s="70">
        <v>2017</v>
      </c>
      <c r="F106" s="70" t="s">
        <v>156</v>
      </c>
      <c r="G106" s="70" t="s">
        <v>1839</v>
      </c>
      <c r="H106" s="70" t="s">
        <v>1840</v>
      </c>
      <c r="I106" s="148"/>
      <c r="J106" s="71">
        <v>0.33914777083300562</v>
      </c>
      <c r="K106" s="71">
        <v>0.14311897936716539</v>
      </c>
      <c r="L106" s="71">
        <v>0.46189161894680542</v>
      </c>
      <c r="M106" s="71">
        <v>1.9257482208651704</v>
      </c>
      <c r="N106" s="71">
        <v>2.2107878154980334</v>
      </c>
      <c r="O106" s="71">
        <v>1.8481644260665029</v>
      </c>
      <c r="P106" s="71">
        <v>3.2105825376209056</v>
      </c>
      <c r="Q106" s="71">
        <v>0.103205444869768</v>
      </c>
      <c r="R106" s="71">
        <v>0</v>
      </c>
      <c r="S106" s="71">
        <v>0.24639558670045228</v>
      </c>
      <c r="T106" s="72"/>
      <c r="U106" s="71">
        <v>97932</v>
      </c>
      <c r="V106" s="71">
        <v>66</v>
      </c>
      <c r="W106" s="71">
        <v>11</v>
      </c>
      <c r="X106" s="71">
        <v>462</v>
      </c>
      <c r="Y106" s="71">
        <v>690</v>
      </c>
      <c r="Z106" s="71">
        <v>1105</v>
      </c>
      <c r="AA106" s="71">
        <v>665</v>
      </c>
      <c r="AB106" s="71">
        <v>1511</v>
      </c>
      <c r="AC106" s="71">
        <v>0</v>
      </c>
      <c r="AD106" s="71">
        <v>0.24639558670045231</v>
      </c>
      <c r="AE106" s="72"/>
      <c r="AF106" s="71">
        <v>526604.69137972267</v>
      </c>
      <c r="AG106" s="71">
        <v>106235.7287927586</v>
      </c>
      <c r="AH106" s="71">
        <v>103468.2167660132</v>
      </c>
      <c r="AI106" s="71">
        <v>3323483.4948172681</v>
      </c>
      <c r="AJ106" s="71">
        <v>3733395.092608531</v>
      </c>
      <c r="AK106" s="71">
        <v>0</v>
      </c>
      <c r="AL106" s="71">
        <v>0</v>
      </c>
      <c r="AM106" s="71">
        <v>207561.35896707329</v>
      </c>
      <c r="AN106" s="71">
        <v>0</v>
      </c>
      <c r="AO106" s="71">
        <v>0</v>
      </c>
      <c r="AP106" s="71">
        <v>8000748.583331367</v>
      </c>
      <c r="AQ106" s="72"/>
      <c r="AR106" s="71">
        <v>11</v>
      </c>
      <c r="AS106" s="71">
        <v>6</v>
      </c>
      <c r="AT106" s="71">
        <v>0</v>
      </c>
      <c r="AU106" s="71">
        <v>0</v>
      </c>
      <c r="AV106" s="71">
        <v>0</v>
      </c>
      <c r="AW106" s="71">
        <v>0</v>
      </c>
      <c r="AX106" s="71"/>
      <c r="AY106" s="72"/>
      <c r="AZ106" s="71">
        <v>50.8</v>
      </c>
      <c r="BA106" s="71">
        <v>200.4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1854</v>
      </c>
      <c r="B107" s="70">
        <v>83</v>
      </c>
      <c r="C107" s="70">
        <v>15</v>
      </c>
      <c r="D107" s="70">
        <v>5</v>
      </c>
      <c r="E107" s="70">
        <v>2018</v>
      </c>
      <c r="F107" s="70" t="s">
        <v>183</v>
      </c>
      <c r="G107" s="70" t="s">
        <v>1839</v>
      </c>
      <c r="H107" s="70" t="s">
        <v>1840</v>
      </c>
      <c r="I107" s="148"/>
      <c r="J107" s="71">
        <v>0.34244332279901252</v>
      </c>
      <c r="K107" s="71">
        <v>0.12770249884561141</v>
      </c>
      <c r="L107" s="71">
        <v>0.40905749022057775</v>
      </c>
      <c r="M107" s="71">
        <v>1.7054157354486228</v>
      </c>
      <c r="N107" s="71">
        <v>1.7135075050705737</v>
      </c>
      <c r="O107" s="71">
        <v>1.7953890916891457</v>
      </c>
      <c r="P107" s="71">
        <v>3.1403845556402987</v>
      </c>
      <c r="Q107" s="71">
        <v>9.2599397568471103E-2</v>
      </c>
      <c r="R107" s="71">
        <v>0</v>
      </c>
      <c r="S107" s="71">
        <v>0.18547169671593391</v>
      </c>
      <c r="T107" s="72"/>
      <c r="U107" s="71">
        <v>114845</v>
      </c>
      <c r="V107" s="71">
        <v>66</v>
      </c>
      <c r="W107" s="71">
        <v>11</v>
      </c>
      <c r="X107" s="71">
        <v>462</v>
      </c>
      <c r="Y107" s="71">
        <v>693</v>
      </c>
      <c r="Z107" s="71">
        <v>1094</v>
      </c>
      <c r="AA107" s="71">
        <v>657</v>
      </c>
      <c r="AB107" s="71">
        <v>1461</v>
      </c>
      <c r="AC107" s="71">
        <v>0</v>
      </c>
      <c r="AD107" s="71">
        <v>0.18547169671593389</v>
      </c>
      <c r="AE107" s="72"/>
      <c r="AF107" s="71">
        <v>601782.58307624748</v>
      </c>
      <c r="AG107" s="71">
        <v>93289.033383766087</v>
      </c>
      <c r="AH107" s="71">
        <v>96710.84137039812</v>
      </c>
      <c r="AI107" s="71">
        <v>3266486.280505484</v>
      </c>
      <c r="AJ107" s="71">
        <v>3236661.5259007108</v>
      </c>
      <c r="AK107" s="71">
        <v>0</v>
      </c>
      <c r="AL107" s="71">
        <v>0</v>
      </c>
      <c r="AM107" s="71">
        <v>201108.27274971901</v>
      </c>
      <c r="AN107" s="71">
        <v>0</v>
      </c>
      <c r="AO107" s="71">
        <v>0</v>
      </c>
      <c r="AP107" s="71">
        <v>7496038.5369863259</v>
      </c>
      <c r="AQ107" s="72"/>
      <c r="AR107" s="71">
        <v>12</v>
      </c>
      <c r="AS107" s="71">
        <v>8</v>
      </c>
      <c r="AT107" s="71">
        <v>0</v>
      </c>
      <c r="AU107" s="71">
        <v>0</v>
      </c>
      <c r="AV107" s="71">
        <v>0</v>
      </c>
      <c r="AW107" s="71">
        <v>0</v>
      </c>
      <c r="AX107" s="71"/>
      <c r="AY107" s="72"/>
      <c r="AZ107" s="71">
        <v>58.900000000000006</v>
      </c>
      <c r="BA107" s="71">
        <v>266</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1855</v>
      </c>
      <c r="B108" s="70">
        <v>84</v>
      </c>
      <c r="C108" s="70">
        <v>16</v>
      </c>
      <c r="D108" s="70">
        <v>5</v>
      </c>
      <c r="E108" s="70">
        <v>2019</v>
      </c>
      <c r="F108" s="70" t="s">
        <v>158</v>
      </c>
      <c r="G108" s="70" t="s">
        <v>1839</v>
      </c>
      <c r="H108" s="70" t="s">
        <v>1840</v>
      </c>
      <c r="I108" s="148"/>
      <c r="J108" s="71">
        <v>0.32405907666594191</v>
      </c>
      <c r="K108" s="71">
        <v>0.11850746171049199</v>
      </c>
      <c r="L108" s="71">
        <v>0.4124599788871427</v>
      </c>
      <c r="M108" s="71">
        <v>1.5198552310541804</v>
      </c>
      <c r="N108" s="71">
        <v>1.7876852426029761</v>
      </c>
      <c r="O108" s="71">
        <v>1.7234576732885725</v>
      </c>
      <c r="P108" s="71">
        <v>3.0629332370440179</v>
      </c>
      <c r="Q108" s="71">
        <v>8.8060483289251507E-2</v>
      </c>
      <c r="R108" s="71">
        <v>0</v>
      </c>
      <c r="S108" s="71">
        <v>0.24397014564599881</v>
      </c>
      <c r="T108" s="72"/>
      <c r="U108" s="71">
        <v>114269</v>
      </c>
      <c r="V108" s="71">
        <v>66</v>
      </c>
      <c r="W108" s="71">
        <v>11</v>
      </c>
      <c r="X108" s="71">
        <v>462</v>
      </c>
      <c r="Y108" s="71">
        <v>686</v>
      </c>
      <c r="Z108" s="71">
        <v>1079</v>
      </c>
      <c r="AA108" s="71">
        <v>636</v>
      </c>
      <c r="AB108" s="71">
        <v>1427</v>
      </c>
      <c r="AC108" s="71">
        <v>0</v>
      </c>
      <c r="AD108" s="71">
        <v>0.24397014564599881</v>
      </c>
      <c r="AE108" s="72"/>
      <c r="AF108" s="71">
        <v>598370.48451757501</v>
      </c>
      <c r="AG108" s="71">
        <v>91019.463311644504</v>
      </c>
      <c r="AH108" s="71">
        <v>103798.9641806963</v>
      </c>
      <c r="AI108" s="71">
        <v>3038636.2767919912</v>
      </c>
      <c r="AJ108" s="71">
        <v>3531784.7269322141</v>
      </c>
      <c r="AK108" s="71">
        <v>0</v>
      </c>
      <c r="AL108" s="71">
        <v>0</v>
      </c>
      <c r="AM108" s="71">
        <v>194346.65754975149</v>
      </c>
      <c r="AN108" s="71">
        <v>0</v>
      </c>
      <c r="AO108" s="71">
        <v>0</v>
      </c>
      <c r="AP108" s="71">
        <v>7557956.5732838735</v>
      </c>
      <c r="AQ108" s="72"/>
      <c r="AR108" s="71">
        <v>13</v>
      </c>
      <c r="AS108" s="71">
        <v>8</v>
      </c>
      <c r="AT108" s="71">
        <v>0</v>
      </c>
      <c r="AU108" s="71">
        <v>0</v>
      </c>
      <c r="AV108" s="71">
        <v>0</v>
      </c>
      <c r="AW108" s="71">
        <v>0</v>
      </c>
      <c r="AX108" s="71"/>
      <c r="AY108" s="72"/>
      <c r="AZ108" s="71">
        <v>61.8</v>
      </c>
      <c r="BA108" s="71">
        <v>266.39999999999998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1856</v>
      </c>
      <c r="B109" s="70">
        <v>85</v>
      </c>
      <c r="C109" s="70">
        <v>17</v>
      </c>
      <c r="D109" s="70">
        <v>5</v>
      </c>
      <c r="E109" s="70">
        <v>2020</v>
      </c>
      <c r="F109" s="70" t="s">
        <v>159</v>
      </c>
      <c r="G109" s="70" t="s">
        <v>1839</v>
      </c>
      <c r="H109" s="70" t="s">
        <v>1840</v>
      </c>
      <c r="I109" s="148"/>
      <c r="J109" s="71">
        <v>0.60269661808575825</v>
      </c>
      <c r="K109" s="71">
        <v>0.1503579202277886</v>
      </c>
      <c r="L109" s="71">
        <v>0.64508801231965285</v>
      </c>
      <c r="M109" s="71">
        <v>1.238833290277527</v>
      </c>
      <c r="N109" s="71">
        <v>1.610130080166962</v>
      </c>
      <c r="O109" s="71">
        <v>1.4890010334703296</v>
      </c>
      <c r="P109" s="71">
        <v>2.8952831591167065</v>
      </c>
      <c r="Q109" s="71">
        <v>8.2073326971296504E-2</v>
      </c>
      <c r="R109" s="71">
        <v>0</v>
      </c>
      <c r="S109" s="71">
        <v>0.25590330743791478</v>
      </c>
      <c r="T109" s="72"/>
      <c r="U109" s="71">
        <v>165991</v>
      </c>
      <c r="V109" s="71">
        <v>72</v>
      </c>
      <c r="W109" s="71">
        <v>25</v>
      </c>
      <c r="X109" s="71">
        <v>424</v>
      </c>
      <c r="Y109" s="71">
        <v>680</v>
      </c>
      <c r="Z109" s="71">
        <v>1064</v>
      </c>
      <c r="AA109" s="71">
        <v>639</v>
      </c>
      <c r="AB109" s="71">
        <v>1392</v>
      </c>
      <c r="AC109" s="71">
        <v>0</v>
      </c>
      <c r="AD109" s="71">
        <v>0.25590330743791478</v>
      </c>
      <c r="AE109" s="72"/>
      <c r="AF109" s="71">
        <v>1032901.9553522801</v>
      </c>
      <c r="AG109" s="71">
        <v>106154.81509699844</v>
      </c>
      <c r="AH109" s="71">
        <v>179240.45053419197</v>
      </c>
      <c r="AI109" s="71">
        <v>2388218.318456437</v>
      </c>
      <c r="AJ109" s="71">
        <v>3078058.2344362219</v>
      </c>
      <c r="AK109" s="71"/>
      <c r="AL109" s="71"/>
      <c r="AM109" s="71">
        <v>181671.46544256347</v>
      </c>
      <c r="AN109" s="71"/>
      <c r="AO109" s="71"/>
      <c r="AP109" s="71">
        <v>6966245.2393186921</v>
      </c>
      <c r="AQ109" s="72"/>
      <c r="AR109" s="71">
        <v>13</v>
      </c>
      <c r="AS109" s="71">
        <v>8</v>
      </c>
      <c r="AT109" s="71">
        <v>0</v>
      </c>
      <c r="AU109" s="71">
        <v>0</v>
      </c>
      <c r="AV109" s="71">
        <v>0</v>
      </c>
      <c r="AW109" s="71">
        <v>0</v>
      </c>
      <c r="AX109" s="71"/>
      <c r="AY109" s="72"/>
      <c r="AZ109" s="71">
        <v>61.8</v>
      </c>
      <c r="BA109" s="71">
        <v>266.39999999999998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1857</v>
      </c>
      <c r="B110" s="70">
        <v>85</v>
      </c>
      <c r="C110" s="70">
        <v>18</v>
      </c>
      <c r="D110" s="70">
        <v>5</v>
      </c>
      <c r="E110" s="70">
        <v>2021</v>
      </c>
      <c r="F110" s="70" t="s">
        <v>160</v>
      </c>
      <c r="G110" s="70" t="s">
        <v>1839</v>
      </c>
      <c r="H110" s="70" t="s">
        <v>1840</v>
      </c>
      <c r="I110" s="148"/>
      <c r="J110" s="71">
        <v>0.58372458454179665</v>
      </c>
      <c r="K110" s="71">
        <v>0.15774450987283595</v>
      </c>
      <c r="L110" s="71">
        <v>0.72045020828684259</v>
      </c>
      <c r="M110" s="71">
        <v>1.2488917681480152</v>
      </c>
      <c r="N110" s="71">
        <v>1.5827685895688774</v>
      </c>
      <c r="O110" s="71">
        <v>1.470584791961955</v>
      </c>
      <c r="P110" s="71">
        <v>2.8855447489109545</v>
      </c>
      <c r="Q110" s="71">
        <v>7.9464853167910507E-2</v>
      </c>
      <c r="R110" s="71">
        <v>0</v>
      </c>
      <c r="S110" s="71">
        <v>0.23686667724891261</v>
      </c>
      <c r="T110" s="72"/>
      <c r="U110" s="71">
        <v>211318</v>
      </c>
      <c r="V110" s="71">
        <v>72</v>
      </c>
      <c r="W110" s="71">
        <v>25</v>
      </c>
      <c r="X110" s="71">
        <v>424</v>
      </c>
      <c r="Y110" s="71">
        <v>669</v>
      </c>
      <c r="Z110" s="71">
        <v>1082</v>
      </c>
      <c r="AA110" s="71">
        <v>621</v>
      </c>
      <c r="AB110" s="71">
        <v>1361</v>
      </c>
      <c r="AC110" s="71">
        <v>0</v>
      </c>
      <c r="AD110" s="71">
        <v>0.23686667724891261</v>
      </c>
      <c r="AE110" s="72"/>
      <c r="AF110" s="71">
        <v>1226759.8605235501</v>
      </c>
      <c r="AG110" s="71">
        <v>115500.06765137278</v>
      </c>
      <c r="AH110" s="71">
        <v>193318.28916872814</v>
      </c>
      <c r="AI110" s="71">
        <v>2767865.0492153051</v>
      </c>
      <c r="AJ110" s="71">
        <v>3220373.7350536729</v>
      </c>
      <c r="AK110" s="71">
        <v>0</v>
      </c>
      <c r="AL110" s="71">
        <v>0</v>
      </c>
      <c r="AM110" s="71">
        <v>178650.15130641978</v>
      </c>
      <c r="AN110" s="71">
        <v>0</v>
      </c>
      <c r="AO110" s="71">
        <v>0</v>
      </c>
      <c r="AP110" s="71">
        <v>7702467.1529190494</v>
      </c>
      <c r="AQ110" s="72"/>
      <c r="AR110" s="71">
        <v>14</v>
      </c>
      <c r="AS110" s="71">
        <v>8</v>
      </c>
      <c r="AT110" s="71">
        <v>0</v>
      </c>
      <c r="AU110" s="71">
        <v>0</v>
      </c>
      <c r="AV110" s="71">
        <v>0</v>
      </c>
      <c r="AW110" s="71">
        <v>0</v>
      </c>
      <c r="AX110" s="71"/>
      <c r="AY110" s="72"/>
      <c r="AZ110" s="71">
        <v>67.300000000000011</v>
      </c>
      <c r="BA110" s="71">
        <v>266.39999999999998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1858</v>
      </c>
      <c r="B111" s="70">
        <v>85</v>
      </c>
      <c r="C111" s="70">
        <v>19</v>
      </c>
      <c r="D111" s="70">
        <v>5</v>
      </c>
      <c r="E111" s="70">
        <v>2022</v>
      </c>
      <c r="F111" s="70" t="s">
        <v>161</v>
      </c>
      <c r="G111" s="70" t="s">
        <v>1839</v>
      </c>
      <c r="H111" s="70" t="s">
        <v>1840</v>
      </c>
      <c r="I111" s="148"/>
      <c r="J111" s="71">
        <v>0.66205843696666067</v>
      </c>
      <c r="K111" s="71">
        <v>0.14197972311440399</v>
      </c>
      <c r="L111" s="71">
        <v>0.61334908006086397</v>
      </c>
      <c r="M111" s="71">
        <v>1.4335992855096169</v>
      </c>
      <c r="N111" s="71">
        <v>1.6587776284355924</v>
      </c>
      <c r="O111" s="71">
        <v>1.4691303867887262</v>
      </c>
      <c r="P111" s="71">
        <v>2.8788315079483988</v>
      </c>
      <c r="Q111" s="71">
        <v>7.7767061951858313E-2</v>
      </c>
      <c r="R111" s="71">
        <v>0</v>
      </c>
      <c r="S111" s="71">
        <v>0.32902276204953929</v>
      </c>
      <c r="T111" s="72"/>
      <c r="U111" s="71">
        <v>221010</v>
      </c>
      <c r="V111" s="71">
        <v>72</v>
      </c>
      <c r="W111" s="71">
        <v>25</v>
      </c>
      <c r="X111" s="71">
        <v>424</v>
      </c>
      <c r="Y111" s="71">
        <v>652</v>
      </c>
      <c r="Z111" s="71">
        <v>1027</v>
      </c>
      <c r="AA111" s="71">
        <v>629</v>
      </c>
      <c r="AB111" s="71">
        <v>1321</v>
      </c>
      <c r="AC111" s="71">
        <v>0</v>
      </c>
      <c r="AD111" s="71">
        <v>0.32902276204953929</v>
      </c>
      <c r="AE111" s="72"/>
      <c r="AF111" s="71">
        <v>1127634.6564614014</v>
      </c>
      <c r="AG111" s="71">
        <v>111486.00064197938</v>
      </c>
      <c r="AH111" s="71">
        <v>189543.47141543508</v>
      </c>
      <c r="AI111" s="71">
        <v>2749960.6022056816</v>
      </c>
      <c r="AJ111" s="71">
        <v>3214138.9382981304</v>
      </c>
      <c r="AK111" s="71">
        <v>0</v>
      </c>
      <c r="AL111" s="71">
        <v>0</v>
      </c>
      <c r="AM111" s="71">
        <v>170577.15591179964</v>
      </c>
      <c r="AN111" s="71">
        <v>0</v>
      </c>
      <c r="AO111" s="71">
        <v>0</v>
      </c>
      <c r="AP111" s="71">
        <v>7563340.8249344276</v>
      </c>
      <c r="AQ111" s="72"/>
      <c r="AR111" s="71">
        <v>14</v>
      </c>
      <c r="AS111" s="71">
        <v>8</v>
      </c>
      <c r="AT111" s="71">
        <v>0</v>
      </c>
      <c r="AU111" s="71">
        <v>0</v>
      </c>
      <c r="AV111" s="71">
        <v>0</v>
      </c>
      <c r="AW111" s="71">
        <v>0</v>
      </c>
      <c r="AX111" s="71"/>
      <c r="AY111" s="72"/>
      <c r="AZ111" s="71">
        <v>67.300000000000011</v>
      </c>
      <c r="BA111" s="71">
        <v>266.39999999999998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1859</v>
      </c>
      <c r="B112" s="70">
        <v>85</v>
      </c>
      <c r="C112" s="70">
        <v>20</v>
      </c>
      <c r="D112" s="70">
        <v>5</v>
      </c>
      <c r="E112" s="70">
        <v>2023</v>
      </c>
      <c r="F112" s="70" t="s">
        <v>1539</v>
      </c>
      <c r="G112" s="70" t="s">
        <v>1839</v>
      </c>
      <c r="H112" s="70" t="s">
        <v>1840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8</v>
      </c>
      <c r="AT112" s="71">
        <v>0</v>
      </c>
      <c r="AU112" s="71">
        <v>0</v>
      </c>
      <c r="AV112" s="71">
        <v>0</v>
      </c>
      <c r="AW112" s="71">
        <v>0</v>
      </c>
      <c r="AX112" s="71"/>
      <c r="AY112" s="72"/>
      <c r="AZ112" s="71">
        <v>76.900000000000006</v>
      </c>
      <c r="BA112" s="71">
        <v>266.39999999999998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1860</v>
      </c>
      <c r="B113" s="70">
        <v>85</v>
      </c>
      <c r="C113" s="70">
        <v>21</v>
      </c>
      <c r="D113" s="70">
        <v>5</v>
      </c>
      <c r="E113" s="70">
        <v>2024</v>
      </c>
      <c r="F113" s="70" t="s">
        <v>1554</v>
      </c>
      <c r="G113" s="70" t="s">
        <v>1839</v>
      </c>
      <c r="H113" s="70" t="s">
        <v>1840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1861</v>
      </c>
      <c r="B114" s="70">
        <v>52</v>
      </c>
      <c r="C114" s="70">
        <v>1</v>
      </c>
      <c r="D114" s="70">
        <v>4</v>
      </c>
      <c r="E114" s="70">
        <v>1990</v>
      </c>
      <c r="F114" s="70" t="s">
        <v>787</v>
      </c>
      <c r="G114" s="70" t="s">
        <v>1577</v>
      </c>
      <c r="H114" s="70" t="s">
        <v>1578</v>
      </c>
      <c r="I114" s="148"/>
      <c r="J114" s="71">
        <v>1.716491827085922</v>
      </c>
      <c r="K114" s="71">
        <v>0.85259831954790233</v>
      </c>
      <c r="L114" s="71">
        <v>3.7618037480944988</v>
      </c>
      <c r="M114" s="71">
        <v>1.4254794309093</v>
      </c>
      <c r="N114" s="71">
        <v>4.2678260335454761</v>
      </c>
      <c r="O114" s="71">
        <v>1.808847186500891</v>
      </c>
      <c r="P114" s="71">
        <v>1.857411017161654</v>
      </c>
      <c r="Q114" s="71">
        <v>0.15409622484060401</v>
      </c>
      <c r="R114" s="71">
        <v>0</v>
      </c>
      <c r="S114" s="71">
        <v>0.12548247439288809</v>
      </c>
      <c r="T114" s="72"/>
      <c r="U114" s="71">
        <v>48193</v>
      </c>
      <c r="V114" s="71">
        <v>156</v>
      </c>
      <c r="W114" s="71">
        <v>44</v>
      </c>
      <c r="X114" s="71">
        <v>478</v>
      </c>
      <c r="Y114" s="71">
        <v>913</v>
      </c>
      <c r="Z114" s="71">
        <v>744</v>
      </c>
      <c r="AA114" s="71">
        <v>451</v>
      </c>
      <c r="AB114" s="71">
        <v>2502</v>
      </c>
      <c r="AC114" s="71">
        <v>0</v>
      </c>
      <c r="AD114" s="71">
        <v>0.12548247439288809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1862</v>
      </c>
      <c r="B115" s="70">
        <v>53</v>
      </c>
      <c r="C115" s="70">
        <v>2</v>
      </c>
      <c r="D115" s="70">
        <v>4</v>
      </c>
      <c r="E115" s="70">
        <v>2005</v>
      </c>
      <c r="F115" s="70" t="s">
        <v>789</v>
      </c>
      <c r="G115" s="70" t="s">
        <v>1577</v>
      </c>
      <c r="H115" s="70" t="s">
        <v>1578</v>
      </c>
      <c r="I115" s="148"/>
      <c r="J115" s="71">
        <v>0</v>
      </c>
      <c r="K115" s="71">
        <v>0.3606121928033601</v>
      </c>
      <c r="L115" s="71">
        <v>0.67568438665381136</v>
      </c>
      <c r="M115" s="71">
        <v>1.8965853921800051</v>
      </c>
      <c r="N115" s="71">
        <v>4.6890704488730108</v>
      </c>
      <c r="O115" s="71">
        <v>1.9644258053174799</v>
      </c>
      <c r="P115" s="71">
        <v>2.2126119435350571</v>
      </c>
      <c r="Q115" s="71">
        <v>0.12183480743290601</v>
      </c>
      <c r="R115" s="71">
        <v>0</v>
      </c>
      <c r="S115" s="71">
        <v>0.1177852676586862</v>
      </c>
      <c r="T115" s="72"/>
      <c r="U115" s="71">
        <v>0</v>
      </c>
      <c r="V115" s="71">
        <v>110</v>
      </c>
      <c r="W115" s="71">
        <v>6</v>
      </c>
      <c r="X115" s="71">
        <v>308</v>
      </c>
      <c r="Y115" s="71">
        <v>956</v>
      </c>
      <c r="Z115" s="71">
        <v>935</v>
      </c>
      <c r="AA115" s="71">
        <v>440</v>
      </c>
      <c r="AB115" s="71">
        <v>2068</v>
      </c>
      <c r="AC115" s="71">
        <v>0</v>
      </c>
      <c r="AD115" s="71">
        <v>0.1177852676586862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1863</v>
      </c>
      <c r="B116" s="70">
        <v>54</v>
      </c>
      <c r="C116" s="70">
        <v>3</v>
      </c>
      <c r="D116" s="70">
        <v>4</v>
      </c>
      <c r="E116" s="70">
        <v>2006</v>
      </c>
      <c r="F116" s="70" t="s">
        <v>790</v>
      </c>
      <c r="G116" s="70" t="s">
        <v>1577</v>
      </c>
      <c r="H116" s="70" t="s">
        <v>1578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1864</v>
      </c>
      <c r="B117" s="70">
        <v>55</v>
      </c>
      <c r="C117" s="70">
        <v>4</v>
      </c>
      <c r="D117" s="70">
        <v>4</v>
      </c>
      <c r="E117" s="70">
        <v>2007</v>
      </c>
      <c r="F117" s="70" t="s">
        <v>791</v>
      </c>
      <c r="G117" s="70" t="s">
        <v>1577</v>
      </c>
      <c r="H117" s="70" t="s">
        <v>1578</v>
      </c>
      <c r="I117" s="148"/>
      <c r="J117" s="71">
        <v>0</v>
      </c>
      <c r="K117" s="71">
        <v>0.30055670064562168</v>
      </c>
      <c r="L117" s="71">
        <v>1.231032248626228</v>
      </c>
      <c r="M117" s="71">
        <v>2.177861548083829</v>
      </c>
      <c r="N117" s="71">
        <v>4.6033832299916311</v>
      </c>
      <c r="O117" s="71">
        <v>1.810864573315115</v>
      </c>
      <c r="P117" s="71">
        <v>2.1140915839005432</v>
      </c>
      <c r="Q117" s="71">
        <v>0.122541142504038</v>
      </c>
      <c r="R117" s="71">
        <v>0</v>
      </c>
      <c r="S117" s="71">
        <v>0.11158879761809951</v>
      </c>
      <c r="T117" s="72"/>
      <c r="U117" s="71">
        <v>0</v>
      </c>
      <c r="V117" s="71">
        <v>100</v>
      </c>
      <c r="W117" s="71">
        <v>15</v>
      </c>
      <c r="X117" s="71">
        <v>443</v>
      </c>
      <c r="Y117" s="71">
        <v>941</v>
      </c>
      <c r="Z117" s="71">
        <v>896</v>
      </c>
      <c r="AA117" s="71">
        <v>414</v>
      </c>
      <c r="AB117" s="71">
        <v>1970</v>
      </c>
      <c r="AC117" s="71">
        <v>0</v>
      </c>
      <c r="AD117" s="71">
        <v>0.11158879761809951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1865</v>
      </c>
      <c r="B118" s="70">
        <v>56</v>
      </c>
      <c r="C118" s="70">
        <v>5</v>
      </c>
      <c r="D118" s="70">
        <v>4</v>
      </c>
      <c r="E118" s="70">
        <v>2008</v>
      </c>
      <c r="F118" s="70" t="s">
        <v>792</v>
      </c>
      <c r="G118" s="70" t="s">
        <v>1577</v>
      </c>
      <c r="H118" s="70" t="s">
        <v>1578</v>
      </c>
      <c r="I118" s="148"/>
      <c r="J118" s="71">
        <v>0</v>
      </c>
      <c r="K118" s="71">
        <v>0.2637858348115929</v>
      </c>
      <c r="L118" s="71">
        <v>1.062949885156333</v>
      </c>
      <c r="M118" s="71">
        <v>2.5483089055159418</v>
      </c>
      <c r="N118" s="71">
        <v>4.6355974027269893</v>
      </c>
      <c r="O118" s="71">
        <v>1.757271635347379</v>
      </c>
      <c r="P118" s="71">
        <v>2.0453734002608002</v>
      </c>
      <c r="Q118" s="71">
        <v>0.117926743161192</v>
      </c>
      <c r="R118" s="71">
        <v>0</v>
      </c>
      <c r="S118" s="71">
        <v>0.169780882437498</v>
      </c>
      <c r="T118" s="72"/>
      <c r="U118" s="71">
        <v>0</v>
      </c>
      <c r="V118" s="71">
        <v>100</v>
      </c>
      <c r="W118" s="71">
        <v>15</v>
      </c>
      <c r="X118" s="71">
        <v>443</v>
      </c>
      <c r="Y118" s="71">
        <v>935</v>
      </c>
      <c r="Z118" s="71">
        <v>900</v>
      </c>
      <c r="AA118" s="71">
        <v>401</v>
      </c>
      <c r="AB118" s="71">
        <v>1927</v>
      </c>
      <c r="AC118" s="71">
        <v>0</v>
      </c>
      <c r="AD118" s="71">
        <v>0.169780882437498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1866</v>
      </c>
      <c r="B119" s="70">
        <v>57</v>
      </c>
      <c r="C119" s="70">
        <v>6</v>
      </c>
      <c r="D119" s="70">
        <v>4</v>
      </c>
      <c r="E119" s="70">
        <v>2009</v>
      </c>
      <c r="F119" s="70" t="s">
        <v>176</v>
      </c>
      <c r="G119" s="70" t="s">
        <v>1577</v>
      </c>
      <c r="H119" s="70" t="s">
        <v>1578</v>
      </c>
      <c r="I119" s="148"/>
      <c r="J119" s="71">
        <v>0</v>
      </c>
      <c r="K119" s="71">
        <v>0.11630375050885711</v>
      </c>
      <c r="L119" s="71">
        <v>1.2986294151769739</v>
      </c>
      <c r="M119" s="71">
        <v>2.0451434475746502</v>
      </c>
      <c r="N119" s="71">
        <v>4.0029422933344394</v>
      </c>
      <c r="O119" s="71">
        <v>1.8001108485348629</v>
      </c>
      <c r="P119" s="71">
        <v>1.9873827513515889</v>
      </c>
      <c r="Q119" s="71">
        <v>0.111231359744382</v>
      </c>
      <c r="R119" s="71">
        <v>0</v>
      </c>
      <c r="S119" s="71">
        <v>0.23722798746567861</v>
      </c>
      <c r="T119" s="72"/>
      <c r="U119" s="71">
        <v>0</v>
      </c>
      <c r="V119" s="71">
        <v>54</v>
      </c>
      <c r="W119" s="71">
        <v>21</v>
      </c>
      <c r="X119" s="71">
        <v>449</v>
      </c>
      <c r="Y119" s="71">
        <v>940</v>
      </c>
      <c r="Z119" s="71">
        <v>910</v>
      </c>
      <c r="AA119" s="71">
        <v>400</v>
      </c>
      <c r="AB119" s="71">
        <v>1908</v>
      </c>
      <c r="AC119" s="71">
        <v>0</v>
      </c>
      <c r="AD119" s="71">
        <v>0.23722798746567861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1867</v>
      </c>
      <c r="B120" s="70">
        <v>58</v>
      </c>
      <c r="C120" s="70">
        <v>7</v>
      </c>
      <c r="D120" s="70">
        <v>4</v>
      </c>
      <c r="E120" s="70">
        <v>2010</v>
      </c>
      <c r="F120" s="70" t="s">
        <v>177</v>
      </c>
      <c r="G120" s="70" t="s">
        <v>1577</v>
      </c>
      <c r="H120" s="70" t="s">
        <v>1578</v>
      </c>
      <c r="I120" s="148"/>
      <c r="J120" s="71">
        <v>0</v>
      </c>
      <c r="K120" s="71">
        <v>0.1212939053516735</v>
      </c>
      <c r="L120" s="71">
        <v>1.1822751455374161</v>
      </c>
      <c r="M120" s="71">
        <v>1.830688617321351</v>
      </c>
      <c r="N120" s="71">
        <v>3.8940358511898139</v>
      </c>
      <c r="O120" s="71">
        <v>1.779970818230445</v>
      </c>
      <c r="P120" s="71">
        <v>2.038286280033065</v>
      </c>
      <c r="Q120" s="71">
        <v>0.11285628230292701</v>
      </c>
      <c r="R120" s="71">
        <v>0</v>
      </c>
      <c r="S120" s="71">
        <v>0.17842121574106021</v>
      </c>
      <c r="T120" s="72"/>
      <c r="U120" s="71">
        <v>0</v>
      </c>
      <c r="V120" s="71">
        <v>54</v>
      </c>
      <c r="W120" s="71">
        <v>21</v>
      </c>
      <c r="X120" s="71">
        <v>449</v>
      </c>
      <c r="Y120" s="71">
        <v>930</v>
      </c>
      <c r="Z120" s="71">
        <v>904</v>
      </c>
      <c r="AA120" s="71">
        <v>400</v>
      </c>
      <c r="AB120" s="71">
        <v>1855</v>
      </c>
      <c r="AC120" s="71">
        <v>0</v>
      </c>
      <c r="AD120" s="71">
        <v>0.17842121574106021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1868</v>
      </c>
      <c r="B121" s="70">
        <v>59</v>
      </c>
      <c r="C121" s="70">
        <v>8</v>
      </c>
      <c r="D121" s="70">
        <v>4</v>
      </c>
      <c r="E121" s="70">
        <v>2011</v>
      </c>
      <c r="F121" s="70" t="s">
        <v>178</v>
      </c>
      <c r="G121" s="1064" t="s">
        <v>1577</v>
      </c>
      <c r="H121" s="70" t="s">
        <v>1578</v>
      </c>
      <c r="I121" s="148"/>
      <c r="J121" s="71">
        <v>0</v>
      </c>
      <c r="K121" s="71">
        <v>0.16995532286121801</v>
      </c>
      <c r="L121" s="71">
        <v>1.1031488570770349</v>
      </c>
      <c r="M121" s="71">
        <v>2.3126744116485178</v>
      </c>
      <c r="N121" s="71">
        <v>4.6115688026870769</v>
      </c>
      <c r="O121" s="71">
        <v>1.6977992636742825</v>
      </c>
      <c r="P121" s="71">
        <v>1.9744346375390822</v>
      </c>
      <c r="Q121" s="71">
        <v>0.12526601961950701</v>
      </c>
      <c r="R121" s="71">
        <v>0</v>
      </c>
      <c r="S121" s="71">
        <v>0.163567488634043</v>
      </c>
      <c r="T121" s="72"/>
      <c r="U121" s="71">
        <v>0</v>
      </c>
      <c r="V121" s="71">
        <v>54</v>
      </c>
      <c r="W121" s="71">
        <v>21</v>
      </c>
      <c r="X121" s="71">
        <v>449</v>
      </c>
      <c r="Y121" s="71">
        <v>915</v>
      </c>
      <c r="Z121" s="71">
        <v>881</v>
      </c>
      <c r="AA121" s="71">
        <v>399</v>
      </c>
      <c r="AB121" s="71">
        <v>1785</v>
      </c>
      <c r="AC121" s="71">
        <v>0</v>
      </c>
      <c r="AD121" s="71">
        <v>0.163567488634043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1869</v>
      </c>
      <c r="B122" s="70">
        <v>60</v>
      </c>
      <c r="C122" s="70">
        <v>9</v>
      </c>
      <c r="D122" s="70">
        <v>4</v>
      </c>
      <c r="E122" s="70">
        <v>2012</v>
      </c>
      <c r="F122" s="70" t="s">
        <v>179</v>
      </c>
      <c r="G122" s="1064" t="s">
        <v>1577</v>
      </c>
      <c r="H122" s="70" t="s">
        <v>1578</v>
      </c>
      <c r="I122" s="148"/>
      <c r="J122" s="71">
        <v>0</v>
      </c>
      <c r="K122" s="71">
        <v>0.1914612443994895</v>
      </c>
      <c r="L122" s="71">
        <v>1.1130443937837371</v>
      </c>
      <c r="M122" s="71">
        <v>2.8723342711216509</v>
      </c>
      <c r="N122" s="71">
        <v>4.9661970853925919</v>
      </c>
      <c r="O122" s="71">
        <v>1.7150304222418735</v>
      </c>
      <c r="P122" s="71">
        <v>1.9956214159074543</v>
      </c>
      <c r="Q122" s="71">
        <v>0.13106677404532299</v>
      </c>
      <c r="R122" s="71">
        <v>0</v>
      </c>
      <c r="S122" s="71">
        <v>0.1113482025075308</v>
      </c>
      <c r="T122" s="72"/>
      <c r="U122" s="71">
        <v>0</v>
      </c>
      <c r="V122" s="71">
        <v>54</v>
      </c>
      <c r="W122" s="71">
        <v>21</v>
      </c>
      <c r="X122" s="71">
        <v>449</v>
      </c>
      <c r="Y122" s="71">
        <v>897</v>
      </c>
      <c r="Z122" s="71">
        <v>897</v>
      </c>
      <c r="AA122" s="71">
        <v>401</v>
      </c>
      <c r="AB122" s="71">
        <v>1719</v>
      </c>
      <c r="AC122" s="71">
        <v>0</v>
      </c>
      <c r="AD122" s="71">
        <v>0.1113482025075308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1870</v>
      </c>
      <c r="B123" s="70">
        <v>61</v>
      </c>
      <c r="C123" s="70">
        <v>10</v>
      </c>
      <c r="D123" s="70">
        <v>4</v>
      </c>
      <c r="E123" s="70">
        <v>2013</v>
      </c>
      <c r="F123" s="70" t="s">
        <v>180</v>
      </c>
      <c r="G123" s="70" t="s">
        <v>1577</v>
      </c>
      <c r="H123" s="70" t="s">
        <v>1578</v>
      </c>
      <c r="I123" s="148"/>
      <c r="J123" s="71">
        <v>0</v>
      </c>
      <c r="K123" s="71">
        <v>0.15824337156408649</v>
      </c>
      <c r="L123" s="71">
        <v>0.98290596506663752</v>
      </c>
      <c r="M123" s="71">
        <v>2.671339544488661</v>
      </c>
      <c r="N123" s="71">
        <v>4.7538843902366699</v>
      </c>
      <c r="O123" s="71">
        <v>1.6453906857556584</v>
      </c>
      <c r="P123" s="71">
        <v>1.9681733844356086</v>
      </c>
      <c r="Q123" s="71">
        <v>0.12949209221785399</v>
      </c>
      <c r="R123" s="71">
        <v>0</v>
      </c>
      <c r="S123" s="71">
        <v>0.1399175189157835</v>
      </c>
      <c r="T123" s="72"/>
      <c r="U123" s="71">
        <v>0</v>
      </c>
      <c r="V123" s="71">
        <v>54</v>
      </c>
      <c r="W123" s="71">
        <v>21</v>
      </c>
      <c r="X123" s="71">
        <v>449</v>
      </c>
      <c r="Y123" s="71">
        <v>886</v>
      </c>
      <c r="Z123" s="71">
        <v>899</v>
      </c>
      <c r="AA123" s="71">
        <v>394</v>
      </c>
      <c r="AB123" s="71">
        <v>1674</v>
      </c>
      <c r="AC123" s="71">
        <v>0</v>
      </c>
      <c r="AD123" s="71">
        <v>0.1399175189157835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1871</v>
      </c>
      <c r="B124" s="70">
        <v>62</v>
      </c>
      <c r="C124" s="70">
        <v>11</v>
      </c>
      <c r="D124" s="70">
        <v>4</v>
      </c>
      <c r="E124" s="70">
        <v>2014</v>
      </c>
      <c r="F124" s="70" t="s">
        <v>181</v>
      </c>
      <c r="G124" s="70" t="s">
        <v>1577</v>
      </c>
      <c r="H124" s="70" t="s">
        <v>1578</v>
      </c>
      <c r="I124" s="148"/>
      <c r="J124" s="71">
        <v>0</v>
      </c>
      <c r="K124" s="71">
        <v>0.1247888538935249</v>
      </c>
      <c r="L124" s="71">
        <v>0.64194286705644832</v>
      </c>
      <c r="M124" s="71">
        <v>2.7097332806665801</v>
      </c>
      <c r="N124" s="71">
        <v>4.9542098435953896</v>
      </c>
      <c r="O124" s="71">
        <v>1.5709328640333935</v>
      </c>
      <c r="P124" s="71">
        <v>1.9834249781492559</v>
      </c>
      <c r="Q124" s="71">
        <v>0.12104860074341001</v>
      </c>
      <c r="R124" s="71">
        <v>0</v>
      </c>
      <c r="S124" s="71">
        <v>0.1475907465286371</v>
      </c>
      <c r="T124" s="72"/>
      <c r="U124" s="71">
        <v>0</v>
      </c>
      <c r="V124" s="71">
        <v>37</v>
      </c>
      <c r="W124" s="71">
        <v>14</v>
      </c>
      <c r="X124" s="71">
        <v>433</v>
      </c>
      <c r="Y124" s="71">
        <v>872</v>
      </c>
      <c r="Z124" s="71">
        <v>904</v>
      </c>
      <c r="AA124" s="71">
        <v>395</v>
      </c>
      <c r="AB124" s="71">
        <v>1631</v>
      </c>
      <c r="AC124" s="71">
        <v>0</v>
      </c>
      <c r="AD124" s="71">
        <v>0.1475907465286371</v>
      </c>
      <c r="AE124" s="72"/>
      <c r="AF124" s="71"/>
      <c r="AG124" s="71"/>
      <c r="AH124" s="71"/>
      <c r="AI124" s="71"/>
      <c r="AJ124" s="71"/>
      <c r="AK124" s="71"/>
      <c r="AL124" s="71"/>
      <c r="AM124" s="71"/>
      <c r="AN124" s="71"/>
      <c r="AO124" s="71"/>
      <c r="AP124" s="71"/>
      <c r="AQ124" s="72"/>
      <c r="AR124" s="71">
        <v>1</v>
      </c>
      <c r="AS124" s="71">
        <v>0</v>
      </c>
      <c r="AT124" s="71">
        <v>1</v>
      </c>
      <c r="AU124" s="71">
        <v>0</v>
      </c>
      <c r="AV124" s="71">
        <v>0</v>
      </c>
      <c r="AW124" s="71">
        <v>0</v>
      </c>
      <c r="AX124" s="71"/>
      <c r="AY124" s="72"/>
      <c r="AZ124" s="71">
        <v>2</v>
      </c>
      <c r="BA124" s="71">
        <v>0</v>
      </c>
      <c r="BB124" s="71">
        <v>4500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1872</v>
      </c>
      <c r="B125" s="70">
        <v>63</v>
      </c>
      <c r="C125" s="70">
        <v>12</v>
      </c>
      <c r="D125" s="70">
        <v>4</v>
      </c>
      <c r="E125" s="70">
        <v>2015</v>
      </c>
      <c r="F125" s="70" t="s">
        <v>182</v>
      </c>
      <c r="G125" s="70" t="s">
        <v>1577</v>
      </c>
      <c r="H125" s="70" t="s">
        <v>1578</v>
      </c>
      <c r="I125" s="148"/>
      <c r="J125" s="71">
        <v>0</v>
      </c>
      <c r="K125" s="71">
        <v>0.1196595387346184</v>
      </c>
      <c r="L125" s="71">
        <v>0.67571183745322616</v>
      </c>
      <c r="M125" s="71">
        <v>2.621864330323957</v>
      </c>
      <c r="N125" s="71">
        <v>4.4814133122361062</v>
      </c>
      <c r="O125" s="71">
        <v>1.531861748252388</v>
      </c>
      <c r="P125" s="71">
        <v>1.9749414073817921</v>
      </c>
      <c r="Q125" s="71">
        <v>0.11428484296487</v>
      </c>
      <c r="R125" s="71">
        <v>0</v>
      </c>
      <c r="S125" s="71">
        <v>0.12671974927574861</v>
      </c>
      <c r="T125" s="72"/>
      <c r="U125" s="71">
        <v>0</v>
      </c>
      <c r="V125" s="71">
        <v>37</v>
      </c>
      <c r="W125" s="71">
        <v>14</v>
      </c>
      <c r="X125" s="71">
        <v>433</v>
      </c>
      <c r="Y125" s="71">
        <v>857</v>
      </c>
      <c r="Z125" s="71">
        <v>890</v>
      </c>
      <c r="AA125" s="71">
        <v>393</v>
      </c>
      <c r="AB125" s="71">
        <v>1573</v>
      </c>
      <c r="AC125" s="71">
        <v>0</v>
      </c>
      <c r="AD125" s="71">
        <v>0.12671974927574861</v>
      </c>
      <c r="AE125" s="72"/>
      <c r="AF125" s="71">
        <v>0</v>
      </c>
      <c r="AG125" s="71">
        <v>79719.562076152957</v>
      </c>
      <c r="AH125" s="71">
        <v>87370.800370005134</v>
      </c>
      <c r="AI125" s="71">
        <v>2753915.1441078619</v>
      </c>
      <c r="AJ125" s="71">
        <v>3795693.8121406548</v>
      </c>
      <c r="AK125" s="71">
        <v>0</v>
      </c>
      <c r="AL125" s="71">
        <v>0</v>
      </c>
      <c r="AM125" s="71">
        <v>215573.05151317379</v>
      </c>
      <c r="AN125" s="71">
        <v>0</v>
      </c>
      <c r="AO125" s="71">
        <v>0</v>
      </c>
      <c r="AP125" s="71">
        <v>6932272.370207849</v>
      </c>
      <c r="AQ125" s="72"/>
      <c r="AR125" s="71">
        <v>2</v>
      </c>
      <c r="AS125" s="71">
        <v>0</v>
      </c>
      <c r="AT125" s="71">
        <v>1</v>
      </c>
      <c r="AU125" s="71">
        <v>0</v>
      </c>
      <c r="AV125" s="71">
        <v>0</v>
      </c>
      <c r="AW125" s="71">
        <v>0</v>
      </c>
      <c r="AX125" s="71"/>
      <c r="AY125" s="72"/>
      <c r="AZ125" s="71">
        <v>5.0999999999999996</v>
      </c>
      <c r="BA125" s="71">
        <v>0</v>
      </c>
      <c r="BB125" s="71">
        <v>4500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1873</v>
      </c>
      <c r="B126" s="70">
        <v>64</v>
      </c>
      <c r="C126" s="70">
        <v>13</v>
      </c>
      <c r="D126" s="70">
        <v>4</v>
      </c>
      <c r="E126" s="70">
        <v>2016</v>
      </c>
      <c r="F126" s="70" t="s">
        <v>155</v>
      </c>
      <c r="G126" s="70" t="s">
        <v>1577</v>
      </c>
      <c r="H126" s="70" t="s">
        <v>1578</v>
      </c>
      <c r="I126" s="148"/>
      <c r="J126" s="71">
        <v>0</v>
      </c>
      <c r="K126" s="71">
        <v>0.11287221732866459</v>
      </c>
      <c r="L126" s="71">
        <v>0.72662549051359315</v>
      </c>
      <c r="M126" s="71">
        <v>2.2479445959317492</v>
      </c>
      <c r="N126" s="71">
        <v>4.4828529309586598</v>
      </c>
      <c r="O126" s="71">
        <v>1.5353634061096324</v>
      </c>
      <c r="P126" s="71">
        <v>1.9580649394264698</v>
      </c>
      <c r="Q126" s="71">
        <v>0.10905585100241658</v>
      </c>
      <c r="R126" s="71">
        <v>0</v>
      </c>
      <c r="S126" s="71">
        <v>0.13393166277050592</v>
      </c>
      <c r="T126" s="72"/>
      <c r="U126" s="71">
        <v>0</v>
      </c>
      <c r="V126" s="71">
        <v>37</v>
      </c>
      <c r="W126" s="71">
        <v>14</v>
      </c>
      <c r="X126" s="71">
        <v>433</v>
      </c>
      <c r="Y126" s="71">
        <v>843</v>
      </c>
      <c r="Z126" s="71">
        <v>903</v>
      </c>
      <c r="AA126" s="71">
        <v>403</v>
      </c>
      <c r="AB126" s="71">
        <v>1544</v>
      </c>
      <c r="AC126" s="71">
        <v>0</v>
      </c>
      <c r="AD126" s="71">
        <v>0.13393166277050589</v>
      </c>
      <c r="AE126" s="72"/>
      <c r="AF126" s="71">
        <v>0</v>
      </c>
      <c r="AG126" s="71">
        <v>75989.046165558961</v>
      </c>
      <c r="AH126" s="71">
        <v>74051.058562445134</v>
      </c>
      <c r="AI126" s="71">
        <v>2748956.382643152</v>
      </c>
      <c r="AJ126" s="71">
        <v>3708635.4375624228</v>
      </c>
      <c r="AK126" s="71">
        <v>0</v>
      </c>
      <c r="AL126" s="71">
        <v>0</v>
      </c>
      <c r="AM126" s="71">
        <v>211763.11460961599</v>
      </c>
      <c r="AN126" s="71">
        <v>0</v>
      </c>
      <c r="AO126" s="71">
        <v>0</v>
      </c>
      <c r="AP126" s="71">
        <v>6819395.0395431947</v>
      </c>
      <c r="AQ126" s="72"/>
      <c r="AR126" s="71">
        <v>2</v>
      </c>
      <c r="AS126" s="71">
        <v>0</v>
      </c>
      <c r="AT126" s="71">
        <v>1</v>
      </c>
      <c r="AU126" s="71">
        <v>0</v>
      </c>
      <c r="AV126" s="71">
        <v>0</v>
      </c>
      <c r="AW126" s="71">
        <v>0</v>
      </c>
      <c r="AX126" s="71"/>
      <c r="AY126" s="72"/>
      <c r="AZ126" s="71">
        <v>5.0999999999999996</v>
      </c>
      <c r="BA126" s="71">
        <v>0</v>
      </c>
      <c r="BB126" s="71">
        <v>4500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1874</v>
      </c>
      <c r="B127" s="70">
        <v>65</v>
      </c>
      <c r="C127" s="70">
        <v>14</v>
      </c>
      <c r="D127" s="70">
        <v>4</v>
      </c>
      <c r="E127" s="70">
        <v>2017</v>
      </c>
      <c r="F127" s="70" t="s">
        <v>156</v>
      </c>
      <c r="G127" s="70" t="s">
        <v>1577</v>
      </c>
      <c r="H127" s="70" t="s">
        <v>1578</v>
      </c>
      <c r="I127" s="148"/>
      <c r="J127" s="71">
        <v>0</v>
      </c>
      <c r="K127" s="71">
        <v>0.11533850597673567</v>
      </c>
      <c r="L127" s="71">
        <v>0.65593213654567695</v>
      </c>
      <c r="M127" s="71">
        <v>2.2539915005493114</v>
      </c>
      <c r="N127" s="71">
        <v>4.365915522176639</v>
      </c>
      <c r="O127" s="71">
        <v>1.5370706855702412</v>
      </c>
      <c r="P127" s="71">
        <v>1.9601451282317106</v>
      </c>
      <c r="Q127" s="71">
        <v>0.10361526132854899</v>
      </c>
      <c r="R127" s="71">
        <v>0</v>
      </c>
      <c r="S127" s="71">
        <v>0.12078420399104539</v>
      </c>
      <c r="T127" s="72"/>
      <c r="U127" s="71">
        <v>0</v>
      </c>
      <c r="V127" s="71">
        <v>37</v>
      </c>
      <c r="W127" s="71">
        <v>14</v>
      </c>
      <c r="X127" s="71">
        <v>433</v>
      </c>
      <c r="Y127" s="71">
        <v>839</v>
      </c>
      <c r="Z127" s="71">
        <v>919</v>
      </c>
      <c r="AA127" s="71">
        <v>406</v>
      </c>
      <c r="AB127" s="71">
        <v>1517</v>
      </c>
      <c r="AC127" s="71">
        <v>0</v>
      </c>
      <c r="AD127" s="71">
        <v>0.12078420399104541</v>
      </c>
      <c r="AE127" s="72"/>
      <c r="AF127" s="71">
        <v>0</v>
      </c>
      <c r="AG127" s="71">
        <v>76209.835999319301</v>
      </c>
      <c r="AH127" s="71">
        <v>90461.20287107279</v>
      </c>
      <c r="AI127" s="71">
        <v>2680945.4713680921</v>
      </c>
      <c r="AJ127" s="71">
        <v>3347034.0770141152</v>
      </c>
      <c r="AK127" s="71">
        <v>0</v>
      </c>
      <c r="AL127" s="71">
        <v>0</v>
      </c>
      <c r="AM127" s="71">
        <v>208385.5602601259</v>
      </c>
      <c r="AN127" s="71">
        <v>0</v>
      </c>
      <c r="AO127" s="71">
        <v>0</v>
      </c>
      <c r="AP127" s="71">
        <v>6403036.1475127246</v>
      </c>
      <c r="AQ127" s="72"/>
      <c r="AR127" s="71">
        <v>2</v>
      </c>
      <c r="AS127" s="71">
        <v>0</v>
      </c>
      <c r="AT127" s="71">
        <v>1</v>
      </c>
      <c r="AU127" s="71">
        <v>0</v>
      </c>
      <c r="AV127" s="71">
        <v>0</v>
      </c>
      <c r="AW127" s="71">
        <v>0</v>
      </c>
      <c r="AX127" s="71"/>
      <c r="AY127" s="72"/>
      <c r="AZ127" s="71">
        <v>5.0999999999999996</v>
      </c>
      <c r="BA127" s="71">
        <v>0</v>
      </c>
      <c r="BB127" s="71">
        <v>4500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1875</v>
      </c>
      <c r="B128" s="70">
        <v>66</v>
      </c>
      <c r="C128" s="70">
        <v>15</v>
      </c>
      <c r="D128" s="70">
        <v>4</v>
      </c>
      <c r="E128" s="70">
        <v>2018</v>
      </c>
      <c r="F128" s="70" t="s">
        <v>183</v>
      </c>
      <c r="G128" s="70" t="s">
        <v>1577</v>
      </c>
      <c r="H128" s="70" t="s">
        <v>1578</v>
      </c>
      <c r="I128" s="148"/>
      <c r="J128" s="71">
        <v>0</v>
      </c>
      <c r="K128" s="71">
        <v>0.10734890915540063</v>
      </c>
      <c r="L128" s="71">
        <v>0.60173324891035085</v>
      </c>
      <c r="M128" s="71">
        <v>2.2651083587901235</v>
      </c>
      <c r="N128" s="71">
        <v>3.9621330222550641</v>
      </c>
      <c r="O128" s="71">
        <v>1.4950634940848373</v>
      </c>
      <c r="P128" s="71">
        <v>1.9788724597185443</v>
      </c>
      <c r="Q128" s="71">
        <v>9.3613490902554303E-2</v>
      </c>
      <c r="R128" s="71">
        <v>0</v>
      </c>
      <c r="S128" s="71">
        <v>0.1417802221727924</v>
      </c>
      <c r="T128" s="72"/>
      <c r="U128" s="71">
        <v>0</v>
      </c>
      <c r="V128" s="71">
        <v>37</v>
      </c>
      <c r="W128" s="71">
        <v>14</v>
      </c>
      <c r="X128" s="71">
        <v>433</v>
      </c>
      <c r="Y128" s="71">
        <v>827</v>
      </c>
      <c r="Z128" s="71">
        <v>911</v>
      </c>
      <c r="AA128" s="71">
        <v>414</v>
      </c>
      <c r="AB128" s="71">
        <v>1477</v>
      </c>
      <c r="AC128" s="71">
        <v>0</v>
      </c>
      <c r="AD128" s="71">
        <v>0.1417802221727924</v>
      </c>
      <c r="AE128" s="72"/>
      <c r="AF128" s="71">
        <v>0</v>
      </c>
      <c r="AG128" s="71">
        <v>68951.670519986015</v>
      </c>
      <c r="AH128" s="71">
        <v>85259.694836742419</v>
      </c>
      <c r="AI128" s="71">
        <v>2740473.893780217</v>
      </c>
      <c r="AJ128" s="71">
        <v>3064718.1295439978</v>
      </c>
      <c r="AK128" s="71">
        <v>0</v>
      </c>
      <c r="AL128" s="71">
        <v>0</v>
      </c>
      <c r="AM128" s="71">
        <v>203310.6905211054</v>
      </c>
      <c r="AN128" s="71">
        <v>0</v>
      </c>
      <c r="AO128" s="71">
        <v>0</v>
      </c>
      <c r="AP128" s="71">
        <v>6162714.0792020485</v>
      </c>
      <c r="AQ128" s="72"/>
      <c r="AR128" s="71">
        <v>2</v>
      </c>
      <c r="AS128" s="71">
        <v>0</v>
      </c>
      <c r="AT128" s="71">
        <v>1</v>
      </c>
      <c r="AU128" s="71">
        <v>0</v>
      </c>
      <c r="AV128" s="71">
        <v>0</v>
      </c>
      <c r="AW128" s="71">
        <v>0</v>
      </c>
      <c r="AX128" s="71"/>
      <c r="AY128" s="72"/>
      <c r="AZ128" s="71">
        <v>5</v>
      </c>
      <c r="BA128" s="71">
        <v>0</v>
      </c>
      <c r="BB128" s="71">
        <v>4500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1876</v>
      </c>
      <c r="B129" s="70">
        <v>67</v>
      </c>
      <c r="C129" s="70">
        <v>16</v>
      </c>
      <c r="D129" s="70">
        <v>4</v>
      </c>
      <c r="E129" s="70">
        <v>2019</v>
      </c>
      <c r="F129" s="70" t="s">
        <v>158</v>
      </c>
      <c r="G129" s="70" t="s">
        <v>1577</v>
      </c>
      <c r="H129" s="70" t="s">
        <v>1578</v>
      </c>
      <c r="I129" s="148"/>
      <c r="J129" s="71">
        <v>0</v>
      </c>
      <c r="K129" s="71">
        <v>9.9611883036121798E-2</v>
      </c>
      <c r="L129" s="71">
        <v>0.60442921918350545</v>
      </c>
      <c r="M129" s="71">
        <v>2.0320078763541995</v>
      </c>
      <c r="N129" s="71">
        <v>3.9625643827257271</v>
      </c>
      <c r="O129" s="71">
        <v>1.405600326685768</v>
      </c>
      <c r="P129" s="71">
        <v>1.9263731050591308</v>
      </c>
      <c r="Q129" s="71">
        <v>8.8430744606515302E-2</v>
      </c>
      <c r="R129" s="71">
        <v>0</v>
      </c>
      <c r="S129" s="71">
        <v>0.17666024272621658</v>
      </c>
      <c r="T129" s="72"/>
      <c r="U129" s="71">
        <v>0</v>
      </c>
      <c r="V129" s="71">
        <v>37</v>
      </c>
      <c r="W129" s="71">
        <v>14</v>
      </c>
      <c r="X129" s="71">
        <v>433</v>
      </c>
      <c r="Y129" s="71">
        <v>817</v>
      </c>
      <c r="Z129" s="71">
        <v>880</v>
      </c>
      <c r="AA129" s="71">
        <v>400</v>
      </c>
      <c r="AB129" s="71">
        <v>1433</v>
      </c>
      <c r="AC129" s="71">
        <v>0</v>
      </c>
      <c r="AD129" s="71">
        <v>0.17666024272621661</v>
      </c>
      <c r="AE129" s="72"/>
      <c r="AF129" s="71">
        <v>0</v>
      </c>
      <c r="AG129" s="71">
        <v>68931.251995231971</v>
      </c>
      <c r="AH129" s="71">
        <v>92055.003169432763</v>
      </c>
      <c r="AI129" s="71">
        <v>2685436.9148328151</v>
      </c>
      <c r="AJ129" s="71">
        <v>3193712.3072166662</v>
      </c>
      <c r="AK129" s="71">
        <v>0</v>
      </c>
      <c r="AL129" s="71">
        <v>0</v>
      </c>
      <c r="AM129" s="71">
        <v>195163.81238177567</v>
      </c>
      <c r="AN129" s="71">
        <v>0</v>
      </c>
      <c r="AO129" s="71">
        <v>0</v>
      </c>
      <c r="AP129" s="71">
        <v>6235299.2895959225</v>
      </c>
      <c r="AQ129" s="72"/>
      <c r="AR129" s="71">
        <v>3</v>
      </c>
      <c r="AS129" s="71">
        <v>0</v>
      </c>
      <c r="AT129" s="71">
        <v>1</v>
      </c>
      <c r="AU129" s="71">
        <v>0</v>
      </c>
      <c r="AV129" s="71">
        <v>0</v>
      </c>
      <c r="AW129" s="71">
        <v>0</v>
      </c>
      <c r="AX129" s="71"/>
      <c r="AY129" s="72"/>
      <c r="AZ129" s="71">
        <v>8.1999999999999993</v>
      </c>
      <c r="BA129" s="71">
        <v>0</v>
      </c>
      <c r="BB129" s="71">
        <v>4500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1877</v>
      </c>
      <c r="B130" s="70">
        <v>68</v>
      </c>
      <c r="C130" s="70">
        <v>17</v>
      </c>
      <c r="D130" s="70">
        <v>4</v>
      </c>
      <c r="E130" s="70">
        <v>2020</v>
      </c>
      <c r="F130" s="70" t="s">
        <v>159</v>
      </c>
      <c r="G130" s="70" t="s">
        <v>1577</v>
      </c>
      <c r="H130" s="70" t="s">
        <v>1578</v>
      </c>
      <c r="I130" s="148"/>
      <c r="J130" s="71">
        <v>0</v>
      </c>
      <c r="K130" s="71">
        <v>9.8936883845192683E-2</v>
      </c>
      <c r="L130" s="71">
        <v>0.82599279256257241</v>
      </c>
      <c r="M130" s="71">
        <v>1.9546688866128024</v>
      </c>
      <c r="N130" s="71">
        <v>3.5696779922189781</v>
      </c>
      <c r="O130" s="71">
        <v>1.2482978588867801</v>
      </c>
      <c r="P130" s="71">
        <v>1.8259767028545115</v>
      </c>
      <c r="Q130" s="71">
        <v>8.3134619992477093E-2</v>
      </c>
      <c r="R130" s="71">
        <v>0</v>
      </c>
      <c r="S130" s="71">
        <v>0.170934245439647</v>
      </c>
      <c r="T130" s="72"/>
      <c r="U130" s="71">
        <v>0</v>
      </c>
      <c r="V130" s="71">
        <v>34</v>
      </c>
      <c r="W130" s="71">
        <v>17</v>
      </c>
      <c r="X130" s="71">
        <v>438</v>
      </c>
      <c r="Y130" s="71">
        <v>803</v>
      </c>
      <c r="Z130" s="71">
        <v>892</v>
      </c>
      <c r="AA130" s="71">
        <v>403</v>
      </c>
      <c r="AB130" s="71">
        <v>1410</v>
      </c>
      <c r="AC130" s="71">
        <v>0</v>
      </c>
      <c r="AD130" s="71">
        <v>0.170934245439647</v>
      </c>
      <c r="AE130" s="72"/>
      <c r="AF130" s="71">
        <v>0</v>
      </c>
      <c r="AG130" s="71">
        <v>63388.920439927235</v>
      </c>
      <c r="AH130" s="71">
        <v>121130.42899594168</v>
      </c>
      <c r="AI130" s="71">
        <v>2514856.5662321765</v>
      </c>
      <c r="AJ130" s="71">
        <v>3297509.7199061778</v>
      </c>
      <c r="AK130" s="71"/>
      <c r="AL130" s="71"/>
      <c r="AM130" s="71">
        <v>184020.66542673454</v>
      </c>
      <c r="AN130" s="71"/>
      <c r="AO130" s="71"/>
      <c r="AP130" s="71">
        <v>6180906.3010009583</v>
      </c>
      <c r="AQ130" s="72"/>
      <c r="AR130" s="71">
        <v>3</v>
      </c>
      <c r="AS130" s="71">
        <v>0</v>
      </c>
      <c r="AT130" s="71">
        <v>1</v>
      </c>
      <c r="AU130" s="71">
        <v>0</v>
      </c>
      <c r="AV130" s="71">
        <v>0</v>
      </c>
      <c r="AW130" s="71">
        <v>0</v>
      </c>
      <c r="AX130" s="71"/>
      <c r="AY130" s="72"/>
      <c r="AZ130" s="71">
        <v>8.1999999999999993</v>
      </c>
      <c r="BA130" s="71">
        <v>0</v>
      </c>
      <c r="BB130" s="71">
        <v>4500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1878</v>
      </c>
      <c r="B131" s="70">
        <v>68</v>
      </c>
      <c r="C131" s="70">
        <v>18</v>
      </c>
      <c r="D131" s="70">
        <v>4</v>
      </c>
      <c r="E131" s="70">
        <v>2021</v>
      </c>
      <c r="F131" s="70" t="s">
        <v>160</v>
      </c>
      <c r="G131" s="70" t="s">
        <v>1577</v>
      </c>
      <c r="H131" s="70" t="s">
        <v>1578</v>
      </c>
      <c r="I131" s="148"/>
      <c r="J131" s="71">
        <v>0</v>
      </c>
      <c r="K131" s="71">
        <v>9.5303682333361006E-2</v>
      </c>
      <c r="L131" s="71">
        <v>0.75379189011290249</v>
      </c>
      <c r="M131" s="71">
        <v>1.9851939611272356</v>
      </c>
      <c r="N131" s="71">
        <v>3.4037190432947062</v>
      </c>
      <c r="O131" s="71">
        <v>1.1824480305054537</v>
      </c>
      <c r="P131" s="71">
        <v>1.8772304002576903</v>
      </c>
      <c r="Q131" s="71">
        <v>7.8939369201333598E-2</v>
      </c>
      <c r="R131" s="71">
        <v>0</v>
      </c>
      <c r="S131" s="71">
        <v>0.12703544384240631</v>
      </c>
      <c r="T131" s="72"/>
      <c r="U131" s="71">
        <v>0</v>
      </c>
      <c r="V131" s="71">
        <v>34</v>
      </c>
      <c r="W131" s="71">
        <v>17</v>
      </c>
      <c r="X131" s="71">
        <v>438</v>
      </c>
      <c r="Y131" s="71">
        <v>775</v>
      </c>
      <c r="Z131" s="71">
        <v>870</v>
      </c>
      <c r="AA131" s="71">
        <v>404</v>
      </c>
      <c r="AB131" s="71">
        <v>1352</v>
      </c>
      <c r="AC131" s="71">
        <v>0</v>
      </c>
      <c r="AD131" s="71">
        <v>0.12703544384240631</v>
      </c>
      <c r="AE131" s="72"/>
      <c r="AF131" s="71">
        <v>0</v>
      </c>
      <c r="AG131" s="71">
        <v>64483.547596589728</v>
      </c>
      <c r="AH131" s="71">
        <v>108600.47894744657</v>
      </c>
      <c r="AI131" s="71">
        <v>2759543.1344608292</v>
      </c>
      <c r="AJ131" s="71">
        <v>3100157.9898907589</v>
      </c>
      <c r="AK131" s="71">
        <v>0</v>
      </c>
      <c r="AL131" s="71">
        <v>0</v>
      </c>
      <c r="AM131" s="71">
        <v>177468.77631614954</v>
      </c>
      <c r="AN131" s="71">
        <v>0</v>
      </c>
      <c r="AO131" s="71">
        <v>0</v>
      </c>
      <c r="AP131" s="71">
        <v>6210253.9272117736</v>
      </c>
      <c r="AQ131" s="72"/>
      <c r="AR131" s="71">
        <v>3</v>
      </c>
      <c r="AS131" s="71">
        <v>0</v>
      </c>
      <c r="AT131" s="71">
        <v>0</v>
      </c>
      <c r="AU131" s="71">
        <v>0</v>
      </c>
      <c r="AV131" s="71">
        <v>0</v>
      </c>
      <c r="AW131" s="71">
        <v>0</v>
      </c>
      <c r="AX131" s="71"/>
      <c r="AY131" s="72"/>
      <c r="AZ131" s="71">
        <v>8.1999999999999993</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1582</v>
      </c>
      <c r="B132" s="70">
        <v>68</v>
      </c>
      <c r="C132" s="70">
        <v>19</v>
      </c>
      <c r="D132" s="70">
        <v>4</v>
      </c>
      <c r="E132" s="70">
        <v>2022</v>
      </c>
      <c r="F132" s="70" t="s">
        <v>161</v>
      </c>
      <c r="G132" s="70" t="s">
        <v>1577</v>
      </c>
      <c r="H132" s="70" t="s">
        <v>1578</v>
      </c>
      <c r="I132" s="148"/>
      <c r="J132" s="71">
        <v>0</v>
      </c>
      <c r="K132" s="71">
        <v>9.1163125903761674E-2</v>
      </c>
      <c r="L132" s="71">
        <v>0.67587395386162474</v>
      </c>
      <c r="M132" s="71">
        <v>2.0240093304118618</v>
      </c>
      <c r="N132" s="71">
        <v>3.3002044914122513</v>
      </c>
      <c r="O132" s="71">
        <v>1.2044866462279527</v>
      </c>
      <c r="P132" s="71">
        <v>1.8856575218994283</v>
      </c>
      <c r="Q132" s="71">
        <v>7.7237233369294556E-2</v>
      </c>
      <c r="R132" s="71">
        <v>0</v>
      </c>
      <c r="S132" s="71">
        <v>0.1443247936679028</v>
      </c>
      <c r="T132" s="72"/>
      <c r="U132" s="71">
        <v>0</v>
      </c>
      <c r="V132" s="71">
        <v>34</v>
      </c>
      <c r="W132" s="71">
        <v>17</v>
      </c>
      <c r="X132" s="71">
        <v>438</v>
      </c>
      <c r="Y132" s="71">
        <v>763</v>
      </c>
      <c r="Z132" s="71">
        <v>842</v>
      </c>
      <c r="AA132" s="71">
        <v>412</v>
      </c>
      <c r="AB132" s="71">
        <v>1312</v>
      </c>
      <c r="AC132" s="71">
        <v>0</v>
      </c>
      <c r="AD132" s="71">
        <v>0.1443247936679028</v>
      </c>
      <c r="AE132" s="72"/>
      <c r="AF132" s="71">
        <v>0</v>
      </c>
      <c r="AG132" s="71">
        <v>65050.00794664499</v>
      </c>
      <c r="AH132" s="71">
        <v>120547.53001544654</v>
      </c>
      <c r="AI132" s="71">
        <v>2740569.5519117652</v>
      </c>
      <c r="AJ132" s="71">
        <v>3106832.7537424094</v>
      </c>
      <c r="AK132" s="71">
        <v>0</v>
      </c>
      <c r="AL132" s="71">
        <v>0</v>
      </c>
      <c r="AM132" s="71">
        <v>169415.01026213562</v>
      </c>
      <c r="AN132" s="71">
        <v>0</v>
      </c>
      <c r="AO132" s="71">
        <v>0</v>
      </c>
      <c r="AP132" s="71">
        <v>6202414.8538784012</v>
      </c>
      <c r="AQ132" s="72"/>
      <c r="AR132" s="71">
        <v>6</v>
      </c>
      <c r="AS132" s="71">
        <v>0</v>
      </c>
      <c r="AT132" s="71">
        <v>2</v>
      </c>
      <c r="AU132" s="71">
        <v>0</v>
      </c>
      <c r="AV132" s="71">
        <v>0</v>
      </c>
      <c r="AW132" s="71">
        <v>0</v>
      </c>
      <c r="AX132" s="71"/>
      <c r="AY132" s="72"/>
      <c r="AZ132" s="71">
        <v>24.1</v>
      </c>
      <c r="BA132" s="71">
        <v>0</v>
      </c>
      <c r="BB132" s="71">
        <v>4319.2</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1879</v>
      </c>
      <c r="B133" s="70">
        <v>68</v>
      </c>
      <c r="C133" s="70">
        <v>20</v>
      </c>
      <c r="D133" s="70">
        <v>4</v>
      </c>
      <c r="E133" s="70">
        <v>2023</v>
      </c>
      <c r="F133" s="70" t="s">
        <v>1539</v>
      </c>
      <c r="G133" s="70" t="s">
        <v>1577</v>
      </c>
      <c r="H133" s="70" t="s">
        <v>1578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v>
      </c>
      <c r="AS133" s="71">
        <v>1</v>
      </c>
      <c r="AT133" s="71">
        <v>9</v>
      </c>
      <c r="AU133" s="71">
        <v>0</v>
      </c>
      <c r="AV133" s="71">
        <v>0</v>
      </c>
      <c r="AW133" s="71">
        <v>0</v>
      </c>
      <c r="AX133" s="71"/>
      <c r="AY133" s="72"/>
      <c r="AZ133" s="71">
        <v>37.9</v>
      </c>
      <c r="BA133" s="71">
        <v>49.9</v>
      </c>
      <c r="BB133" s="71">
        <v>4453.8999999999996</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1576</v>
      </c>
      <c r="B134" s="70">
        <v>68</v>
      </c>
      <c r="C134" s="70">
        <v>21</v>
      </c>
      <c r="D134" s="70">
        <v>4</v>
      </c>
      <c r="E134" s="70">
        <v>2024</v>
      </c>
      <c r="F134" s="70" t="s">
        <v>1554</v>
      </c>
      <c r="G134" s="70" t="s">
        <v>1577</v>
      </c>
      <c r="H134" s="70" t="s">
        <v>1578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1880</v>
      </c>
      <c r="B135" s="70">
        <v>103</v>
      </c>
      <c r="C135" s="70">
        <v>1</v>
      </c>
      <c r="D135" s="70">
        <v>7</v>
      </c>
      <c r="E135" s="70">
        <v>1990</v>
      </c>
      <c r="F135" s="70" t="s">
        <v>787</v>
      </c>
      <c r="G135" s="70" t="s">
        <v>1881</v>
      </c>
      <c r="H135" s="70" t="s">
        <v>1882</v>
      </c>
      <c r="I135" s="148"/>
      <c r="J135" s="71">
        <v>0</v>
      </c>
      <c r="K135" s="71">
        <v>0.43254181039331241</v>
      </c>
      <c r="L135" s="71">
        <v>0.56983228204319136</v>
      </c>
      <c r="M135" s="71">
        <v>1.4713223565711639</v>
      </c>
      <c r="N135" s="71">
        <v>2.997073849230028</v>
      </c>
      <c r="O135" s="71">
        <v>1.363929128530913</v>
      </c>
      <c r="P135" s="71">
        <v>1.890358440969399</v>
      </c>
      <c r="Q135" s="71">
        <v>0.11652680151815401</v>
      </c>
      <c r="R135" s="71">
        <v>1.0504971663584259</v>
      </c>
      <c r="S135" s="71">
        <v>0.1191735974698911</v>
      </c>
      <c r="T135" s="72"/>
      <c r="U135" s="71">
        <v>0</v>
      </c>
      <c r="V135" s="71">
        <v>101</v>
      </c>
      <c r="W135" s="71">
        <v>6</v>
      </c>
      <c r="X135" s="71">
        <v>319</v>
      </c>
      <c r="Y135" s="71">
        <v>689</v>
      </c>
      <c r="Z135" s="71">
        <v>561</v>
      </c>
      <c r="AA135" s="71">
        <v>459</v>
      </c>
      <c r="AB135" s="71">
        <v>1892</v>
      </c>
      <c r="AC135" s="71">
        <v>181948</v>
      </c>
      <c r="AD135" s="71">
        <v>0.1191735974698911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1883</v>
      </c>
      <c r="B136" s="70">
        <v>104</v>
      </c>
      <c r="C136" s="70">
        <v>2</v>
      </c>
      <c r="D136" s="70">
        <v>7</v>
      </c>
      <c r="E136" s="70">
        <v>2005</v>
      </c>
      <c r="F136" s="70" t="s">
        <v>789</v>
      </c>
      <c r="G136" s="70" t="s">
        <v>1881</v>
      </c>
      <c r="H136" s="70" t="s">
        <v>1882</v>
      </c>
      <c r="I136" s="148"/>
      <c r="J136" s="71">
        <v>0.85651062749107165</v>
      </c>
      <c r="K136" s="71">
        <v>0.56561089992324065</v>
      </c>
      <c r="L136" s="71">
        <v>0.55201456389853243</v>
      </c>
      <c r="M136" s="71">
        <v>3.0253621106241519</v>
      </c>
      <c r="N136" s="71">
        <v>3.9565042074673689</v>
      </c>
      <c r="O136" s="71">
        <v>1.7081050050514559</v>
      </c>
      <c r="P136" s="71">
        <v>3.22840197215797</v>
      </c>
      <c r="Q136" s="71">
        <v>0.106045770492858</v>
      </c>
      <c r="R136" s="71">
        <v>2.430570127830181</v>
      </c>
      <c r="S136" s="71">
        <v>0</v>
      </c>
      <c r="T136" s="72"/>
      <c r="U136" s="71">
        <v>34941</v>
      </c>
      <c r="V136" s="71">
        <v>150</v>
      </c>
      <c r="W136" s="71">
        <v>6</v>
      </c>
      <c r="X136" s="71">
        <v>282</v>
      </c>
      <c r="Y136" s="71">
        <v>798</v>
      </c>
      <c r="Z136" s="71">
        <v>813</v>
      </c>
      <c r="AA136" s="71">
        <v>642</v>
      </c>
      <c r="AB136" s="71">
        <v>1800</v>
      </c>
      <c r="AC136" s="71">
        <v>429796</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1884</v>
      </c>
      <c r="B137" s="70">
        <v>105</v>
      </c>
      <c r="C137" s="70">
        <v>3</v>
      </c>
      <c r="D137" s="70">
        <v>7</v>
      </c>
      <c r="E137" s="70">
        <v>2006</v>
      </c>
      <c r="F137" s="70" t="s">
        <v>790</v>
      </c>
      <c r="G137" s="70" t="s">
        <v>1881</v>
      </c>
      <c r="H137" s="70" t="s">
        <v>1882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1885</v>
      </c>
      <c r="B138" s="70">
        <v>106</v>
      </c>
      <c r="C138" s="70">
        <v>4</v>
      </c>
      <c r="D138" s="70">
        <v>7</v>
      </c>
      <c r="E138" s="70">
        <v>2007</v>
      </c>
      <c r="F138" s="70" t="s">
        <v>791</v>
      </c>
      <c r="G138" s="70" t="s">
        <v>1881</v>
      </c>
      <c r="H138" s="70" t="s">
        <v>1882</v>
      </c>
      <c r="I138" s="148"/>
      <c r="J138" s="71">
        <v>0</v>
      </c>
      <c r="K138" s="71">
        <v>0.48360003070542967</v>
      </c>
      <c r="L138" s="71">
        <v>0.60256519897657457</v>
      </c>
      <c r="M138" s="71">
        <v>3.4455743958348868</v>
      </c>
      <c r="N138" s="71">
        <v>3.5000160183393141</v>
      </c>
      <c r="O138" s="71">
        <v>1.3642115926202041</v>
      </c>
      <c r="P138" s="71">
        <v>3.303906412520897</v>
      </c>
      <c r="Q138" s="71">
        <v>0.108234308607628</v>
      </c>
      <c r="R138" s="71">
        <v>2.6086543290119271</v>
      </c>
      <c r="S138" s="71">
        <v>0</v>
      </c>
      <c r="T138" s="72"/>
      <c r="U138" s="71">
        <v>0</v>
      </c>
      <c r="V138" s="71">
        <v>130</v>
      </c>
      <c r="W138" s="71">
        <v>8</v>
      </c>
      <c r="X138" s="71">
        <v>446</v>
      </c>
      <c r="Y138" s="71">
        <v>795</v>
      </c>
      <c r="Z138" s="71">
        <v>675</v>
      </c>
      <c r="AA138" s="71">
        <v>647</v>
      </c>
      <c r="AB138" s="71">
        <v>1740</v>
      </c>
      <c r="AC138" s="71">
        <v>474522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1886</v>
      </c>
      <c r="B139" s="70">
        <v>107</v>
      </c>
      <c r="C139" s="70">
        <v>5</v>
      </c>
      <c r="D139" s="70">
        <v>7</v>
      </c>
      <c r="E139" s="70">
        <v>2008</v>
      </c>
      <c r="F139" s="70" t="s">
        <v>792</v>
      </c>
      <c r="G139" s="70" t="s">
        <v>1881</v>
      </c>
      <c r="H139" s="70" t="s">
        <v>1882</v>
      </c>
      <c r="I139" s="148"/>
      <c r="J139" s="71">
        <v>1.260534377035831</v>
      </c>
      <c r="K139" s="71">
        <v>0.37438183426511051</v>
      </c>
      <c r="L139" s="71">
        <v>0.54741839797765202</v>
      </c>
      <c r="M139" s="71">
        <v>3.8513583973026391</v>
      </c>
      <c r="N139" s="71">
        <v>3.5594772032774058</v>
      </c>
      <c r="O139" s="71">
        <v>1.362861779413856</v>
      </c>
      <c r="P139" s="71">
        <v>3.116516577454735</v>
      </c>
      <c r="Q139" s="71">
        <v>0.10311705356855599</v>
      </c>
      <c r="R139" s="71">
        <v>2.7962968470337999</v>
      </c>
      <c r="S139" s="71">
        <v>0</v>
      </c>
      <c r="T139" s="72"/>
      <c r="U139" s="71">
        <v>65450</v>
      </c>
      <c r="V139" s="71">
        <v>130</v>
      </c>
      <c r="W139" s="71">
        <v>8</v>
      </c>
      <c r="X139" s="71">
        <v>446</v>
      </c>
      <c r="Y139" s="71">
        <v>765</v>
      </c>
      <c r="Z139" s="71">
        <v>698</v>
      </c>
      <c r="AA139" s="71">
        <v>611</v>
      </c>
      <c r="AB139" s="71">
        <v>1685</v>
      </c>
      <c r="AC139" s="71">
        <v>528182</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1887</v>
      </c>
      <c r="B140" s="70">
        <v>108</v>
      </c>
      <c r="C140" s="70">
        <v>6</v>
      </c>
      <c r="D140" s="70">
        <v>7</v>
      </c>
      <c r="E140" s="70">
        <v>2009</v>
      </c>
      <c r="F140" s="70" t="s">
        <v>176</v>
      </c>
      <c r="G140" s="1064" t="s">
        <v>1881</v>
      </c>
      <c r="H140" s="70" t="s">
        <v>1882</v>
      </c>
      <c r="I140" s="148"/>
      <c r="J140" s="71">
        <v>1.7160841154264601</v>
      </c>
      <c r="K140" s="71">
        <v>0.31163556780142382</v>
      </c>
      <c r="L140" s="71">
        <v>3.651331626191082</v>
      </c>
      <c r="M140" s="71">
        <v>2.754808702052542</v>
      </c>
      <c r="N140" s="71">
        <v>3.235615272559317</v>
      </c>
      <c r="O140" s="71">
        <v>1.335247057979156</v>
      </c>
      <c r="P140" s="71">
        <v>3.174843945284163</v>
      </c>
      <c r="Q140" s="71">
        <v>9.5724262421528206E-2</v>
      </c>
      <c r="R140" s="71">
        <v>2.4633416397488341</v>
      </c>
      <c r="S140" s="71">
        <v>0</v>
      </c>
      <c r="T140" s="72"/>
      <c r="U140" s="71">
        <v>79760</v>
      </c>
      <c r="V140" s="71">
        <v>108</v>
      </c>
      <c r="W140" s="71">
        <v>81</v>
      </c>
      <c r="X140" s="71">
        <v>356</v>
      </c>
      <c r="Y140" s="71">
        <v>780</v>
      </c>
      <c r="Z140" s="71">
        <v>675</v>
      </c>
      <c r="AA140" s="71">
        <v>639</v>
      </c>
      <c r="AB140" s="71">
        <v>1642</v>
      </c>
      <c r="AC140" s="71">
        <v>453929</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1888</v>
      </c>
      <c r="B141" s="70">
        <v>109</v>
      </c>
      <c r="C141" s="70">
        <v>7</v>
      </c>
      <c r="D141" s="70">
        <v>7</v>
      </c>
      <c r="E141" s="70">
        <v>2010</v>
      </c>
      <c r="F141" s="70" t="s">
        <v>177</v>
      </c>
      <c r="G141" s="1064" t="s">
        <v>1881</v>
      </c>
      <c r="H141" s="70" t="s">
        <v>1882</v>
      </c>
      <c r="I141" s="148"/>
      <c r="J141" s="71">
        <v>1.3212346706677061</v>
      </c>
      <c r="K141" s="71">
        <v>0.33039088066600408</v>
      </c>
      <c r="L141" s="71">
        <v>3.559921949948003</v>
      </c>
      <c r="M141" s="71">
        <v>2.855964259923931</v>
      </c>
      <c r="N141" s="71">
        <v>3.3669413640056089</v>
      </c>
      <c r="O141" s="71">
        <v>1.350730067816466</v>
      </c>
      <c r="P141" s="71">
        <v>3.3173109207538118</v>
      </c>
      <c r="Q141" s="71">
        <v>9.6794795225852798E-2</v>
      </c>
      <c r="R141" s="71">
        <v>2.4400017134811418</v>
      </c>
      <c r="S141" s="71">
        <v>0</v>
      </c>
      <c r="T141" s="72"/>
      <c r="U141" s="71">
        <v>69631</v>
      </c>
      <c r="V141" s="71">
        <v>108</v>
      </c>
      <c r="W141" s="71">
        <v>81</v>
      </c>
      <c r="X141" s="71">
        <v>356</v>
      </c>
      <c r="Y141" s="71">
        <v>769</v>
      </c>
      <c r="Z141" s="71">
        <v>686</v>
      </c>
      <c r="AA141" s="71">
        <v>651</v>
      </c>
      <c r="AB141" s="71">
        <v>1591</v>
      </c>
      <c r="AC141" s="71">
        <v>426094</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1889</v>
      </c>
      <c r="B142" s="70">
        <v>110</v>
      </c>
      <c r="C142" s="70">
        <v>8</v>
      </c>
      <c r="D142" s="70">
        <v>7</v>
      </c>
      <c r="E142" s="70">
        <v>2011</v>
      </c>
      <c r="F142" s="70" t="s">
        <v>178</v>
      </c>
      <c r="G142" s="70" t="s">
        <v>1881</v>
      </c>
      <c r="H142" s="70" t="s">
        <v>1882</v>
      </c>
      <c r="I142" s="148"/>
      <c r="J142" s="71">
        <v>0</v>
      </c>
      <c r="K142" s="71">
        <v>0.37328060533252061</v>
      </c>
      <c r="L142" s="71">
        <v>3.996570635880702</v>
      </c>
      <c r="M142" s="71">
        <v>2.7800509750814668</v>
      </c>
      <c r="N142" s="71">
        <v>3.5260798990795479</v>
      </c>
      <c r="O142" s="71">
        <v>1.3239365427289806</v>
      </c>
      <c r="P142" s="71">
        <v>3.2313429030401521</v>
      </c>
      <c r="Q142" s="71">
        <v>0.10982707042270499</v>
      </c>
      <c r="R142" s="71">
        <v>2.5054928388706261</v>
      </c>
      <c r="S142" s="71">
        <v>0.17233490000000001</v>
      </c>
      <c r="T142" s="72"/>
      <c r="U142" s="71">
        <v>0</v>
      </c>
      <c r="V142" s="71">
        <v>108</v>
      </c>
      <c r="W142" s="71">
        <v>81</v>
      </c>
      <c r="X142" s="71">
        <v>356</v>
      </c>
      <c r="Y142" s="71">
        <v>781</v>
      </c>
      <c r="Z142" s="71">
        <v>687</v>
      </c>
      <c r="AA142" s="71">
        <v>653</v>
      </c>
      <c r="AB142" s="71">
        <v>1565</v>
      </c>
      <c r="AC142" s="71">
        <v>436807</v>
      </c>
      <c r="AD142" s="71">
        <v>0.17233490000000001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1890</v>
      </c>
      <c r="B143" s="70">
        <v>111</v>
      </c>
      <c r="C143" s="70">
        <v>9</v>
      </c>
      <c r="D143" s="70">
        <v>7</v>
      </c>
      <c r="E143" s="70">
        <v>2012</v>
      </c>
      <c r="F143" s="70" t="s">
        <v>179</v>
      </c>
      <c r="G143" s="70" t="s">
        <v>1881</v>
      </c>
      <c r="H143" s="70" t="s">
        <v>1882</v>
      </c>
      <c r="I143" s="148"/>
      <c r="J143" s="71">
        <v>0.41051651688545421</v>
      </c>
      <c r="K143" s="71">
        <v>0.33036421938818172</v>
      </c>
      <c r="L143" s="71">
        <v>3.8559955458690718</v>
      </c>
      <c r="M143" s="71">
        <v>2.8816042900347538</v>
      </c>
      <c r="N143" s="71">
        <v>3.0612834021477018</v>
      </c>
      <c r="O143" s="71">
        <v>1.3861728607863524</v>
      </c>
      <c r="P143" s="71">
        <v>3.2298211943240349</v>
      </c>
      <c r="Q143" s="71">
        <v>0.117647488279193</v>
      </c>
      <c r="R143" s="71">
        <v>2.501445445725512</v>
      </c>
      <c r="S143" s="71">
        <v>0.19515763</v>
      </c>
      <c r="T143" s="72"/>
      <c r="U143" s="71">
        <v>25850</v>
      </c>
      <c r="V143" s="71">
        <v>108</v>
      </c>
      <c r="W143" s="71">
        <v>81</v>
      </c>
      <c r="X143" s="71">
        <v>356</v>
      </c>
      <c r="Y143" s="71">
        <v>779</v>
      </c>
      <c r="Z143" s="71">
        <v>725</v>
      </c>
      <c r="AA143" s="71">
        <v>649</v>
      </c>
      <c r="AB143" s="71">
        <v>1543</v>
      </c>
      <c r="AC143" s="71">
        <v>424806</v>
      </c>
      <c r="AD143" s="71">
        <v>0.19515763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1891</v>
      </c>
      <c r="B144" s="70">
        <v>112</v>
      </c>
      <c r="C144" s="70">
        <v>10</v>
      </c>
      <c r="D144" s="70">
        <v>7</v>
      </c>
      <c r="E144" s="70">
        <v>2013</v>
      </c>
      <c r="F144" s="70" t="s">
        <v>180</v>
      </c>
      <c r="G144" s="70" t="s">
        <v>1881</v>
      </c>
      <c r="H144" s="70" t="s">
        <v>1882</v>
      </c>
      <c r="I144" s="148"/>
      <c r="J144" s="71">
        <v>0.52656812490722893</v>
      </c>
      <c r="K144" s="71">
        <v>0.30692757997121661</v>
      </c>
      <c r="L144" s="71">
        <v>3.4561534903159949</v>
      </c>
      <c r="M144" s="71">
        <v>2.9744180229808692</v>
      </c>
      <c r="N144" s="71">
        <v>3.105859186133801</v>
      </c>
      <c r="O144" s="71">
        <v>1.3690236184040407</v>
      </c>
      <c r="P144" s="71">
        <v>3.2569772757665394</v>
      </c>
      <c r="Q144" s="71">
        <v>0.120596279431084</v>
      </c>
      <c r="R144" s="71">
        <v>2.545619793217794</v>
      </c>
      <c r="S144" s="71">
        <v>0.19049993000000001</v>
      </c>
      <c r="T144" s="72"/>
      <c r="U144" s="71">
        <v>32011</v>
      </c>
      <c r="V144" s="71">
        <v>108</v>
      </c>
      <c r="W144" s="71">
        <v>81</v>
      </c>
      <c r="X144" s="71">
        <v>356</v>
      </c>
      <c r="Y144" s="71">
        <v>790</v>
      </c>
      <c r="Z144" s="71">
        <v>748</v>
      </c>
      <c r="AA144" s="71">
        <v>652</v>
      </c>
      <c r="AB144" s="71">
        <v>1559</v>
      </c>
      <c r="AC144" s="71">
        <v>421992</v>
      </c>
      <c r="AD144" s="71">
        <v>0.19049993000000001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1892</v>
      </c>
      <c r="B145" s="70">
        <v>113</v>
      </c>
      <c r="C145" s="70">
        <v>11</v>
      </c>
      <c r="D145" s="70">
        <v>7</v>
      </c>
      <c r="E145" s="70">
        <v>2014</v>
      </c>
      <c r="F145" s="70" t="s">
        <v>181</v>
      </c>
      <c r="G145" s="70" t="s">
        <v>1881</v>
      </c>
      <c r="H145" s="70" t="s">
        <v>1882</v>
      </c>
      <c r="I145" s="148"/>
      <c r="J145" s="71">
        <v>1.44659382941888</v>
      </c>
      <c r="K145" s="71">
        <v>0.34087850993108909</v>
      </c>
      <c r="L145" s="71">
        <v>3.406237451391986</v>
      </c>
      <c r="M145" s="71">
        <v>2.9676049497531629</v>
      </c>
      <c r="N145" s="71">
        <v>3.1259092359290719</v>
      </c>
      <c r="O145" s="71">
        <v>1.3589264376926038</v>
      </c>
      <c r="P145" s="71">
        <v>3.2538212299765008</v>
      </c>
      <c r="Q145" s="71">
        <v>0.115556512175039</v>
      </c>
      <c r="R145" s="71">
        <v>2.924102813191519</v>
      </c>
      <c r="S145" s="71">
        <v>0.29253671328000003</v>
      </c>
      <c r="T145" s="72"/>
      <c r="U145" s="71">
        <v>86736</v>
      </c>
      <c r="V145" s="71">
        <v>110</v>
      </c>
      <c r="W145" s="71">
        <v>71</v>
      </c>
      <c r="X145" s="71">
        <v>402</v>
      </c>
      <c r="Y145" s="71">
        <v>793</v>
      </c>
      <c r="Z145" s="71">
        <v>782</v>
      </c>
      <c r="AA145" s="71">
        <v>648</v>
      </c>
      <c r="AB145" s="71">
        <v>1557</v>
      </c>
      <c r="AC145" s="71">
        <v>486258</v>
      </c>
      <c r="AD145" s="71">
        <v>0.29253671328000003</v>
      </c>
      <c r="AE145" s="72"/>
      <c r="AF145" s="71"/>
      <c r="AG145" s="71"/>
      <c r="AH145" s="71"/>
      <c r="AI145" s="71"/>
      <c r="AJ145" s="71"/>
      <c r="AK145" s="71"/>
      <c r="AL145" s="71"/>
      <c r="AM145" s="71"/>
      <c r="AN145" s="71"/>
      <c r="AO145" s="71"/>
      <c r="AP145" s="71"/>
      <c r="AQ145" s="72"/>
      <c r="AR145" s="71">
        <v>0</v>
      </c>
      <c r="AS145" s="71">
        <v>12</v>
      </c>
      <c r="AT145" s="71">
        <v>0</v>
      </c>
      <c r="AU145" s="71">
        <v>0</v>
      </c>
      <c r="AV145" s="71">
        <v>0</v>
      </c>
      <c r="AW145" s="71">
        <v>0</v>
      </c>
      <c r="AX145" s="71"/>
      <c r="AY145" s="72"/>
      <c r="AZ145" s="71">
        <v>0</v>
      </c>
      <c r="BA145" s="71">
        <v>327.8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1893</v>
      </c>
      <c r="B146" s="70">
        <v>114</v>
      </c>
      <c r="C146" s="70">
        <v>12</v>
      </c>
      <c r="D146" s="70">
        <v>7</v>
      </c>
      <c r="E146" s="70">
        <v>2015</v>
      </c>
      <c r="F146" s="70" t="s">
        <v>182</v>
      </c>
      <c r="G146" s="70" t="s">
        <v>1881</v>
      </c>
      <c r="H146" s="70" t="s">
        <v>1882</v>
      </c>
      <c r="I146" s="148"/>
      <c r="J146" s="71">
        <v>1.3426350472483499</v>
      </c>
      <c r="K146" s="71">
        <v>0.3390166483957826</v>
      </c>
      <c r="L146" s="71">
        <v>3.912217877769701</v>
      </c>
      <c r="M146" s="71">
        <v>2.6866657946052701</v>
      </c>
      <c r="N146" s="71">
        <v>2.971386889768354</v>
      </c>
      <c r="O146" s="71">
        <v>1.3786755734271492</v>
      </c>
      <c r="P146" s="71">
        <v>3.2664425312930407</v>
      </c>
      <c r="Q146" s="71">
        <v>0.11116071820486401</v>
      </c>
      <c r="R146" s="71">
        <v>3.2448373532567136</v>
      </c>
      <c r="S146" s="71">
        <v>0.12227987016</v>
      </c>
      <c r="T146" s="72"/>
      <c r="U146" s="71">
        <v>78124</v>
      </c>
      <c r="V146" s="71">
        <v>110</v>
      </c>
      <c r="W146" s="71">
        <v>71</v>
      </c>
      <c r="X146" s="71">
        <v>402</v>
      </c>
      <c r="Y146" s="71">
        <v>796</v>
      </c>
      <c r="Z146" s="71">
        <v>801</v>
      </c>
      <c r="AA146" s="71">
        <v>650</v>
      </c>
      <c r="AB146" s="71">
        <v>1530</v>
      </c>
      <c r="AC146" s="71">
        <v>554652</v>
      </c>
      <c r="AD146" s="71">
        <v>0.12227987016</v>
      </c>
      <c r="AE146" s="72"/>
      <c r="AF146" s="71">
        <v>1013847.92878242</v>
      </c>
      <c r="AG146" s="71">
        <v>217119.16386068219</v>
      </c>
      <c r="AH146" s="71">
        <v>786666.95842100505</v>
      </c>
      <c r="AI146" s="71">
        <v>2707811.1456390121</v>
      </c>
      <c r="AJ146" s="71">
        <v>3247145.4934404888</v>
      </c>
      <c r="AK146" s="71">
        <v>0</v>
      </c>
      <c r="AL146" s="71">
        <v>0</v>
      </c>
      <c r="AM146" s="71">
        <v>209680.08189138971</v>
      </c>
      <c r="AN146" s="71">
        <v>0</v>
      </c>
      <c r="AO146" s="71">
        <v>0</v>
      </c>
      <c r="AP146" s="71">
        <v>8182270.7720349971</v>
      </c>
      <c r="AQ146" s="72"/>
      <c r="AR146" s="71">
        <v>0</v>
      </c>
      <c r="AS146" s="71">
        <v>18</v>
      </c>
      <c r="AT146" s="71">
        <v>0</v>
      </c>
      <c r="AU146" s="71">
        <v>0</v>
      </c>
      <c r="AV146" s="71">
        <v>0</v>
      </c>
      <c r="AW146" s="71">
        <v>0</v>
      </c>
      <c r="AX146" s="71"/>
      <c r="AY146" s="72"/>
      <c r="AZ146" s="71">
        <v>0</v>
      </c>
      <c r="BA146" s="71">
        <v>431.6</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1894</v>
      </c>
      <c r="B147" s="70">
        <v>115</v>
      </c>
      <c r="C147" s="70">
        <v>13</v>
      </c>
      <c r="D147" s="70">
        <v>7</v>
      </c>
      <c r="E147" s="70">
        <v>2016</v>
      </c>
      <c r="F147" s="70" t="s">
        <v>155</v>
      </c>
      <c r="G147" s="70" t="s">
        <v>1881</v>
      </c>
      <c r="H147" s="70" t="s">
        <v>1882</v>
      </c>
      <c r="I147" s="148"/>
      <c r="J147" s="71">
        <v>1.8646809487298373</v>
      </c>
      <c r="K147" s="71">
        <v>0.3232782651474076</v>
      </c>
      <c r="L147" s="71">
        <v>3.7336941224239677</v>
      </c>
      <c r="M147" s="71">
        <v>2.7845466147943774</v>
      </c>
      <c r="N147" s="71">
        <v>2.9652678908486414</v>
      </c>
      <c r="O147" s="71">
        <v>1.4044409451235398</v>
      </c>
      <c r="P147" s="71">
        <v>3.333083246765653</v>
      </c>
      <c r="Q147" s="71">
        <v>0.10778447450109307</v>
      </c>
      <c r="R147" s="71">
        <v>4.0689442543607797</v>
      </c>
      <c r="S147" s="71">
        <v>0.19841801999999997</v>
      </c>
      <c r="T147" s="72"/>
      <c r="U147" s="71">
        <v>89648</v>
      </c>
      <c r="V147" s="71">
        <v>110</v>
      </c>
      <c r="W147" s="71">
        <v>71</v>
      </c>
      <c r="X147" s="71">
        <v>402</v>
      </c>
      <c r="Y147" s="71">
        <v>798</v>
      </c>
      <c r="Z147" s="71">
        <v>826</v>
      </c>
      <c r="AA147" s="71">
        <v>686</v>
      </c>
      <c r="AB147" s="71">
        <v>1526</v>
      </c>
      <c r="AC147" s="71">
        <v>694935.62607323925</v>
      </c>
      <c r="AD147" s="71">
        <v>0.19841802</v>
      </c>
      <c r="AE147" s="72"/>
      <c r="AF147" s="71">
        <v>1548041.4284007689</v>
      </c>
      <c r="AG147" s="71">
        <v>189282.8078500191</v>
      </c>
      <c r="AH147" s="71">
        <v>591260.08188451128</v>
      </c>
      <c r="AI147" s="71">
        <v>2906791.0190165918</v>
      </c>
      <c r="AJ147" s="71">
        <v>3294016.2368318122</v>
      </c>
      <c r="AK147" s="71">
        <v>0</v>
      </c>
      <c r="AL147" s="71">
        <v>0</v>
      </c>
      <c r="AM147" s="71">
        <v>209294.37363618781</v>
      </c>
      <c r="AN147" s="71">
        <v>0</v>
      </c>
      <c r="AO147" s="71">
        <v>0</v>
      </c>
      <c r="AP147" s="71">
        <v>8738685.9476198908</v>
      </c>
      <c r="AQ147" s="72"/>
      <c r="AR147" s="71">
        <v>0</v>
      </c>
      <c r="AS147" s="71">
        <v>18</v>
      </c>
      <c r="AT147" s="71">
        <v>0</v>
      </c>
      <c r="AU147" s="71">
        <v>0</v>
      </c>
      <c r="AV147" s="71">
        <v>0</v>
      </c>
      <c r="AW147" s="71">
        <v>0</v>
      </c>
      <c r="AX147" s="71"/>
      <c r="AY147" s="72"/>
      <c r="AZ147" s="71">
        <v>0</v>
      </c>
      <c r="BA147" s="71">
        <v>431.6</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1895</v>
      </c>
      <c r="B148" s="70">
        <v>116</v>
      </c>
      <c r="C148" s="70">
        <v>14</v>
      </c>
      <c r="D148" s="70">
        <v>7</v>
      </c>
      <c r="E148" s="70">
        <v>2017</v>
      </c>
      <c r="F148" s="70" t="s">
        <v>156</v>
      </c>
      <c r="G148" s="70" t="s">
        <v>1881</v>
      </c>
      <c r="H148" s="70" t="s">
        <v>1882</v>
      </c>
      <c r="I148" s="148"/>
      <c r="J148" s="71">
        <v>1.4437850670686065</v>
      </c>
      <c r="K148" s="71">
        <v>0.34801845433710787</v>
      </c>
      <c r="L148" s="71">
        <v>2.8988064882965947</v>
      </c>
      <c r="M148" s="71">
        <v>2.7960348631340692</v>
      </c>
      <c r="N148" s="71">
        <v>3.0267202052109479</v>
      </c>
      <c r="O148" s="71">
        <v>1.406612020200841</v>
      </c>
      <c r="P148" s="71">
        <v>3.3119693545984075</v>
      </c>
      <c r="Q148" s="71">
        <v>0.101156362575861</v>
      </c>
      <c r="R148" s="71">
        <v>3.9979219344879957</v>
      </c>
      <c r="S148" s="71">
        <v>0.19807724343999999</v>
      </c>
      <c r="T148" s="72"/>
      <c r="U148" s="71">
        <v>76400</v>
      </c>
      <c r="V148" s="71">
        <v>110</v>
      </c>
      <c r="W148" s="71">
        <v>71</v>
      </c>
      <c r="X148" s="71">
        <v>402</v>
      </c>
      <c r="Y148" s="71">
        <v>792</v>
      </c>
      <c r="Z148" s="71">
        <v>841</v>
      </c>
      <c r="AA148" s="71">
        <v>686</v>
      </c>
      <c r="AB148" s="71">
        <v>1481</v>
      </c>
      <c r="AC148" s="71">
        <v>696353.99999999988</v>
      </c>
      <c r="AD148" s="71">
        <v>0.19807724343999999</v>
      </c>
      <c r="AE148" s="72"/>
      <c r="AF148" s="71">
        <v>1137143.740134404</v>
      </c>
      <c r="AG148" s="71">
        <v>204761.90406890851</v>
      </c>
      <c r="AH148" s="71">
        <v>618144.44174300658</v>
      </c>
      <c r="AI148" s="71">
        <v>2980667.9799511172</v>
      </c>
      <c r="AJ148" s="71">
        <v>3450175.187929864</v>
      </c>
      <c r="AK148" s="71">
        <v>0</v>
      </c>
      <c r="AL148" s="71">
        <v>0</v>
      </c>
      <c r="AM148" s="71">
        <v>203440.3525018105</v>
      </c>
      <c r="AN148" s="71">
        <v>0</v>
      </c>
      <c r="AO148" s="71">
        <v>0</v>
      </c>
      <c r="AP148" s="71">
        <v>8594333.6063291095</v>
      </c>
      <c r="AQ148" s="72"/>
      <c r="AR148" s="71">
        <v>0</v>
      </c>
      <c r="AS148" s="71">
        <v>18</v>
      </c>
      <c r="AT148" s="71">
        <v>0</v>
      </c>
      <c r="AU148" s="71">
        <v>0</v>
      </c>
      <c r="AV148" s="71">
        <v>0</v>
      </c>
      <c r="AW148" s="71">
        <v>0</v>
      </c>
      <c r="AX148" s="71"/>
      <c r="AY148" s="72"/>
      <c r="AZ148" s="71">
        <v>0</v>
      </c>
      <c r="BA148" s="71">
        <v>431.6</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1896</v>
      </c>
      <c r="B149" s="70">
        <v>117</v>
      </c>
      <c r="C149" s="70">
        <v>15</v>
      </c>
      <c r="D149" s="70">
        <v>7</v>
      </c>
      <c r="E149" s="70">
        <v>2018</v>
      </c>
      <c r="F149" s="70" t="s">
        <v>183</v>
      </c>
      <c r="G149" s="70" t="s">
        <v>1881</v>
      </c>
      <c r="H149" s="70" t="s">
        <v>1882</v>
      </c>
      <c r="I149" s="148"/>
      <c r="J149" s="71">
        <v>2.384417664581616</v>
      </c>
      <c r="K149" s="71">
        <v>0.33203572791359931</v>
      </c>
      <c r="L149" s="71">
        <v>2.7288663296828193</v>
      </c>
      <c r="M149" s="71">
        <v>3.235062172079243</v>
      </c>
      <c r="N149" s="71">
        <v>2.6521564462336924</v>
      </c>
      <c r="O149" s="71">
        <v>1.3686969858032427</v>
      </c>
      <c r="P149" s="71">
        <v>3.2790012255239644</v>
      </c>
      <c r="Q149" s="71">
        <v>9.0634591733684905E-2</v>
      </c>
      <c r="R149" s="71">
        <v>3.8896782089792366</v>
      </c>
      <c r="S149" s="71">
        <v>0.23029347432</v>
      </c>
      <c r="T149" s="72"/>
      <c r="U149" s="71">
        <v>130055</v>
      </c>
      <c r="V149" s="71">
        <v>110</v>
      </c>
      <c r="W149" s="71">
        <v>71</v>
      </c>
      <c r="X149" s="71">
        <v>402</v>
      </c>
      <c r="Y149" s="71">
        <v>773</v>
      </c>
      <c r="Z149" s="71">
        <v>834</v>
      </c>
      <c r="AA149" s="71">
        <v>686</v>
      </c>
      <c r="AB149" s="71">
        <v>1430</v>
      </c>
      <c r="AC149" s="71">
        <v>674844.99999999988</v>
      </c>
      <c r="AD149" s="71">
        <v>0.23029347432</v>
      </c>
      <c r="AE149" s="72"/>
      <c r="AF149" s="71">
        <v>1526774.364716663</v>
      </c>
      <c r="AG149" s="71">
        <v>183355.35862099519</v>
      </c>
      <c r="AH149" s="71">
        <v>571008.64406211185</v>
      </c>
      <c r="AI149" s="71">
        <v>3495353.5638511018</v>
      </c>
      <c r="AJ149" s="71">
        <v>2854876.4679135811</v>
      </c>
      <c r="AK149" s="71">
        <v>0</v>
      </c>
      <c r="AL149" s="71">
        <v>0</v>
      </c>
      <c r="AM149" s="71">
        <v>196841.08831765791</v>
      </c>
      <c r="AN149" s="71">
        <v>0</v>
      </c>
      <c r="AO149" s="71">
        <v>0</v>
      </c>
      <c r="AP149" s="71">
        <v>8828209.4874821119</v>
      </c>
      <c r="AQ149" s="72"/>
      <c r="AR149" s="71">
        <v>0</v>
      </c>
      <c r="AS149" s="71">
        <v>18</v>
      </c>
      <c r="AT149" s="71">
        <v>0</v>
      </c>
      <c r="AU149" s="71">
        <v>0</v>
      </c>
      <c r="AV149" s="71">
        <v>0</v>
      </c>
      <c r="AW149" s="71">
        <v>0</v>
      </c>
      <c r="AX149" s="71"/>
      <c r="AY149" s="72"/>
      <c r="AZ149" s="71">
        <v>0</v>
      </c>
      <c r="BA149" s="71">
        <v>432</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1897</v>
      </c>
      <c r="B150" s="70">
        <v>118</v>
      </c>
      <c r="C150" s="70">
        <v>16</v>
      </c>
      <c r="D150" s="70">
        <v>7</v>
      </c>
      <c r="E150" s="70">
        <v>2019</v>
      </c>
      <c r="F150" s="70" t="s">
        <v>158</v>
      </c>
      <c r="G150" s="70" t="s">
        <v>1881</v>
      </c>
      <c r="H150" s="70" t="s">
        <v>1882</v>
      </c>
      <c r="I150" s="148"/>
      <c r="J150" s="71">
        <v>1.3551251332519678</v>
      </c>
      <c r="K150" s="71">
        <v>0.31067840861818768</v>
      </c>
      <c r="L150" s="71">
        <v>2.7751028226380594</v>
      </c>
      <c r="M150" s="71">
        <v>2.6624971093091072</v>
      </c>
      <c r="N150" s="71">
        <v>2.5804487009846153</v>
      </c>
      <c r="O150" s="71">
        <v>1.3305284910559598</v>
      </c>
      <c r="P150" s="71">
        <v>3.2266749509740444</v>
      </c>
      <c r="Q150" s="71">
        <v>8.6887989117915995E-2</v>
      </c>
      <c r="R150" s="71">
        <v>3.8786927402205915</v>
      </c>
      <c r="S150" s="71">
        <v>0.24497846561999997</v>
      </c>
      <c r="T150" s="72"/>
      <c r="U150" s="71">
        <v>74287</v>
      </c>
      <c r="V150" s="71">
        <v>110</v>
      </c>
      <c r="W150" s="71">
        <v>71</v>
      </c>
      <c r="X150" s="71">
        <v>402</v>
      </c>
      <c r="Y150" s="71">
        <v>766</v>
      </c>
      <c r="Z150" s="71">
        <v>833</v>
      </c>
      <c r="AA150" s="71">
        <v>670</v>
      </c>
      <c r="AB150" s="71">
        <v>1408</v>
      </c>
      <c r="AC150" s="71">
        <v>683961</v>
      </c>
      <c r="AD150" s="71">
        <v>0.24497846562</v>
      </c>
      <c r="AE150" s="72"/>
      <c r="AF150" s="71">
        <v>1104618.0612842329</v>
      </c>
      <c r="AG150" s="71">
        <v>178244.9897878179</v>
      </c>
      <c r="AH150" s="71">
        <v>630831.05561617063</v>
      </c>
      <c r="AI150" s="71">
        <v>2759921.513847108</v>
      </c>
      <c r="AJ150" s="71">
        <v>2822534.695649914</v>
      </c>
      <c r="AK150" s="71">
        <v>0</v>
      </c>
      <c r="AL150" s="71">
        <v>0</v>
      </c>
      <c r="AM150" s="71">
        <v>191759.00058167489</v>
      </c>
      <c r="AN150" s="71">
        <v>0</v>
      </c>
      <c r="AO150" s="71">
        <v>0</v>
      </c>
      <c r="AP150" s="71">
        <v>7687909.3167669186</v>
      </c>
      <c r="AQ150" s="72"/>
      <c r="AR150" s="71">
        <v>0</v>
      </c>
      <c r="AS150" s="71">
        <v>18</v>
      </c>
      <c r="AT150" s="71">
        <v>0</v>
      </c>
      <c r="AU150" s="71">
        <v>0</v>
      </c>
      <c r="AV150" s="71">
        <v>0</v>
      </c>
      <c r="AW150" s="71">
        <v>0</v>
      </c>
      <c r="AX150" s="71"/>
      <c r="AY150" s="72"/>
      <c r="AZ150" s="71">
        <v>0</v>
      </c>
      <c r="BA150" s="71">
        <v>431.6</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1898</v>
      </c>
      <c r="B151" s="70">
        <v>119</v>
      </c>
      <c r="C151" s="70">
        <v>17</v>
      </c>
      <c r="D151" s="70">
        <v>7</v>
      </c>
      <c r="E151" s="70">
        <v>2020</v>
      </c>
      <c r="F151" s="70" t="s">
        <v>159</v>
      </c>
      <c r="G151" s="70" t="s">
        <v>1881</v>
      </c>
      <c r="H151" s="70" t="s">
        <v>1882</v>
      </c>
      <c r="I151" s="148"/>
      <c r="J151" s="71">
        <v>0</v>
      </c>
      <c r="K151" s="71">
        <v>0.23928267283185714</v>
      </c>
      <c r="L151" s="71">
        <v>2.7386994321465363</v>
      </c>
      <c r="M151" s="71">
        <v>1.9602936439020482</v>
      </c>
      <c r="N151" s="71">
        <v>2.3399698292301583</v>
      </c>
      <c r="O151" s="71">
        <v>1.1307451457180697</v>
      </c>
      <c r="P151" s="71">
        <v>2.9949642694462333</v>
      </c>
      <c r="Q151" s="71">
        <v>7.9832819482137607E-2</v>
      </c>
      <c r="R151" s="71">
        <v>3.5986959999303356</v>
      </c>
      <c r="S151" s="71">
        <v>0.18136157663999999</v>
      </c>
      <c r="T151" s="72"/>
      <c r="U151" s="71">
        <v>0</v>
      </c>
      <c r="V151" s="71">
        <v>100</v>
      </c>
      <c r="W151" s="71">
        <v>69</v>
      </c>
      <c r="X151" s="71">
        <v>383</v>
      </c>
      <c r="Y151" s="71">
        <v>745</v>
      </c>
      <c r="Z151" s="71">
        <v>808</v>
      </c>
      <c r="AA151" s="71">
        <v>661</v>
      </c>
      <c r="AB151" s="71">
        <v>1354</v>
      </c>
      <c r="AC151" s="71">
        <v>637940</v>
      </c>
      <c r="AD151" s="71">
        <v>0.18136157663999999</v>
      </c>
      <c r="AE151" s="72"/>
      <c r="AF151" s="71">
        <v>0</v>
      </c>
      <c r="AG151" s="71">
        <v>136930.73511214901</v>
      </c>
      <c r="AH151" s="71">
        <v>686598.66837084165</v>
      </c>
      <c r="AI151" s="71">
        <v>2201713.5801638258</v>
      </c>
      <c r="AJ151" s="71">
        <v>2874323.7540329332</v>
      </c>
      <c r="AK151" s="71"/>
      <c r="AL151" s="71"/>
      <c r="AM151" s="71">
        <v>176712.04325375785</v>
      </c>
      <c r="AN151" s="71"/>
      <c r="AO151" s="71"/>
      <c r="AP151" s="71">
        <v>6076278.7809335077</v>
      </c>
      <c r="AQ151" s="72"/>
      <c r="AR151" s="71">
        <v>0</v>
      </c>
      <c r="AS151" s="71">
        <v>18</v>
      </c>
      <c r="AT151" s="71">
        <v>0</v>
      </c>
      <c r="AU151" s="71">
        <v>0</v>
      </c>
      <c r="AV151" s="71">
        <v>0</v>
      </c>
      <c r="AW151" s="71">
        <v>0</v>
      </c>
      <c r="AX151" s="71"/>
      <c r="AY151" s="72"/>
      <c r="AZ151" s="71">
        <v>0</v>
      </c>
      <c r="BA151" s="71">
        <v>431.6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1899</v>
      </c>
      <c r="B152" s="70">
        <v>119</v>
      </c>
      <c r="C152" s="70">
        <v>18</v>
      </c>
      <c r="D152" s="70">
        <v>7</v>
      </c>
      <c r="E152" s="70">
        <v>2021</v>
      </c>
      <c r="F152" s="70" t="s">
        <v>160</v>
      </c>
      <c r="G152" s="70" t="s">
        <v>1881</v>
      </c>
      <c r="H152" s="70" t="s">
        <v>1882</v>
      </c>
      <c r="I152" s="148"/>
      <c r="J152" s="71">
        <v>0</v>
      </c>
      <c r="K152" s="71">
        <v>0.25339347109818888</v>
      </c>
      <c r="L152" s="71">
        <v>2.952242362585189</v>
      </c>
      <c r="M152" s="71">
        <v>2.1219247532850076</v>
      </c>
      <c r="N152" s="71">
        <v>2.4020431378373672</v>
      </c>
      <c r="O152" s="71">
        <v>1.0655623631221558</v>
      </c>
      <c r="P152" s="71">
        <v>3.1922210024183992</v>
      </c>
      <c r="Q152" s="71">
        <v>7.6779046227628406E-2</v>
      </c>
      <c r="R152" s="71">
        <v>3.5609014528324225</v>
      </c>
      <c r="S152" s="71">
        <v>0.13055072785999999</v>
      </c>
      <c r="T152" s="72"/>
      <c r="U152" s="71">
        <v>0</v>
      </c>
      <c r="V152" s="71">
        <v>100</v>
      </c>
      <c r="W152" s="71">
        <v>69</v>
      </c>
      <c r="X152" s="71">
        <v>383</v>
      </c>
      <c r="Y152" s="71">
        <v>725</v>
      </c>
      <c r="Z152" s="71">
        <v>784</v>
      </c>
      <c r="AA152" s="71">
        <v>687</v>
      </c>
      <c r="AB152" s="71">
        <v>1315</v>
      </c>
      <c r="AC152" s="71">
        <v>612377</v>
      </c>
      <c r="AD152" s="71">
        <v>0.13055072785999999</v>
      </c>
      <c r="AE152" s="72"/>
      <c r="AF152" s="71">
        <v>0</v>
      </c>
      <c r="AG152" s="71">
        <v>146742.91247859207</v>
      </c>
      <c r="AH152" s="71">
        <v>725978.79708188795</v>
      </c>
      <c r="AI152" s="71">
        <v>2425784.7946941108</v>
      </c>
      <c r="AJ152" s="71">
        <v>2892984.0883022579</v>
      </c>
      <c r="AK152" s="71">
        <v>0</v>
      </c>
      <c r="AL152" s="71">
        <v>0</v>
      </c>
      <c r="AM152" s="71">
        <v>172612.01246726085</v>
      </c>
      <c r="AN152" s="71">
        <v>0</v>
      </c>
      <c r="AO152" s="71">
        <v>0</v>
      </c>
      <c r="AP152" s="71">
        <v>6364102.6050241096</v>
      </c>
      <c r="AQ152" s="72"/>
      <c r="AR152" s="71">
        <v>0</v>
      </c>
      <c r="AS152" s="71">
        <v>18</v>
      </c>
      <c r="AT152" s="71">
        <v>0</v>
      </c>
      <c r="AU152" s="71">
        <v>0</v>
      </c>
      <c r="AV152" s="71">
        <v>0</v>
      </c>
      <c r="AW152" s="71">
        <v>0</v>
      </c>
      <c r="AX152" s="71"/>
      <c r="AY152" s="72"/>
      <c r="AZ152" s="71">
        <v>0</v>
      </c>
      <c r="BA152" s="71">
        <v>431.6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1900</v>
      </c>
      <c r="B153" s="70">
        <v>119</v>
      </c>
      <c r="C153" s="70">
        <v>19</v>
      </c>
      <c r="D153" s="70">
        <v>7</v>
      </c>
      <c r="E153" s="70">
        <v>2022</v>
      </c>
      <c r="F153" s="70" t="s">
        <v>161</v>
      </c>
      <c r="G153" s="70" t="s">
        <v>1881</v>
      </c>
      <c r="H153" s="70" t="s">
        <v>1882</v>
      </c>
      <c r="I153" s="148"/>
      <c r="J153" s="71">
        <v>0</v>
      </c>
      <c r="K153" s="71">
        <v>0.27590670160986686</v>
      </c>
      <c r="L153" s="71">
        <v>2.4061837272926243</v>
      </c>
      <c r="M153" s="71">
        <v>2.4277181545100457</v>
      </c>
      <c r="N153" s="71">
        <v>2.4192344253282827</v>
      </c>
      <c r="O153" s="71">
        <v>1.1029206701208449</v>
      </c>
      <c r="P153" s="71">
        <v>3.1763260198985512</v>
      </c>
      <c r="Q153" s="71">
        <v>7.7001753999266218E-2</v>
      </c>
      <c r="R153" s="71">
        <v>0</v>
      </c>
      <c r="S153" s="71">
        <v>0.16113701229999999</v>
      </c>
      <c r="T153" s="72"/>
      <c r="U153" s="71">
        <v>0</v>
      </c>
      <c r="V153" s="71">
        <v>100</v>
      </c>
      <c r="W153" s="71">
        <v>69</v>
      </c>
      <c r="X153" s="71">
        <v>383</v>
      </c>
      <c r="Y153" s="71">
        <v>735</v>
      </c>
      <c r="Z153" s="71">
        <v>771</v>
      </c>
      <c r="AA153" s="71">
        <v>694</v>
      </c>
      <c r="AB153" s="71">
        <v>1308</v>
      </c>
      <c r="AC153" s="71">
        <v>0</v>
      </c>
      <c r="AD153" s="71">
        <v>0.16113701229999999</v>
      </c>
      <c r="AE153" s="72"/>
      <c r="AF153" s="71">
        <v>0</v>
      </c>
      <c r="AG153" s="71">
        <v>166389.13837054186</v>
      </c>
      <c r="AH153" s="71">
        <v>680842.07703734201</v>
      </c>
      <c r="AI153" s="71">
        <v>2712879.0461796317</v>
      </c>
      <c r="AJ153" s="71">
        <v>2988435.7511578775</v>
      </c>
      <c r="AK153" s="71">
        <v>0</v>
      </c>
      <c r="AL153" s="71">
        <v>0</v>
      </c>
      <c r="AM153" s="71">
        <v>168898.50108450715</v>
      </c>
      <c r="AN153" s="71">
        <v>0</v>
      </c>
      <c r="AO153" s="71">
        <v>0</v>
      </c>
      <c r="AP153" s="71">
        <v>6717444.5138299009</v>
      </c>
      <c r="AQ153" s="72"/>
      <c r="AR153" s="71">
        <v>0</v>
      </c>
      <c r="AS153" s="71">
        <v>18</v>
      </c>
      <c r="AT153" s="71">
        <v>0</v>
      </c>
      <c r="AU153" s="71">
        <v>0</v>
      </c>
      <c r="AV153" s="71">
        <v>0</v>
      </c>
      <c r="AW153" s="71">
        <v>0</v>
      </c>
      <c r="AX153" s="71"/>
      <c r="AY153" s="72"/>
      <c r="AZ153" s="71">
        <v>0</v>
      </c>
      <c r="BA153" s="71">
        <v>431.59999999999997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1901</v>
      </c>
      <c r="B154" s="70">
        <v>119</v>
      </c>
      <c r="C154" s="70">
        <v>20</v>
      </c>
      <c r="D154" s="70">
        <v>7</v>
      </c>
      <c r="E154" s="70">
        <v>2023</v>
      </c>
      <c r="F154" s="70" t="s">
        <v>1539</v>
      </c>
      <c r="G154" s="70" t="s">
        <v>1881</v>
      </c>
      <c r="H154" s="70" t="s">
        <v>1882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18</v>
      </c>
      <c r="AT154" s="71">
        <v>0</v>
      </c>
      <c r="AU154" s="71">
        <v>0</v>
      </c>
      <c r="AV154" s="71">
        <v>0</v>
      </c>
      <c r="AW154" s="71">
        <v>0</v>
      </c>
      <c r="AX154" s="71"/>
      <c r="AY154" s="72"/>
      <c r="AZ154" s="71">
        <v>0</v>
      </c>
      <c r="BA154" s="71">
        <v>431.59999999999997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1902</v>
      </c>
      <c r="B155" s="70">
        <v>119</v>
      </c>
      <c r="C155" s="70">
        <v>21</v>
      </c>
      <c r="D155" s="70">
        <v>7</v>
      </c>
      <c r="E155" s="70">
        <v>2024</v>
      </c>
      <c r="F155" s="70" t="s">
        <v>1554</v>
      </c>
      <c r="G155" s="70" t="s">
        <v>1881</v>
      </c>
      <c r="H155" s="70" t="s">
        <v>1882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1903</v>
      </c>
      <c r="B156" s="70">
        <v>137</v>
      </c>
      <c r="C156" s="70">
        <v>1</v>
      </c>
      <c r="D156" s="70">
        <v>9</v>
      </c>
      <c r="E156" s="70">
        <v>1990</v>
      </c>
      <c r="F156" s="70" t="s">
        <v>787</v>
      </c>
      <c r="G156" s="70" t="s">
        <v>1904</v>
      </c>
      <c r="H156" s="70" t="s">
        <v>1905</v>
      </c>
      <c r="I156" s="148"/>
      <c r="J156" s="71">
        <v>0</v>
      </c>
      <c r="K156" s="71">
        <v>0.12677467643253321</v>
      </c>
      <c r="L156" s="71">
        <v>2.391218353908064</v>
      </c>
      <c r="M156" s="71">
        <v>0.57704146367100329</v>
      </c>
      <c r="N156" s="71">
        <v>1.3544069175170139</v>
      </c>
      <c r="O156" s="71">
        <v>1.322597942817856</v>
      </c>
      <c r="P156" s="71">
        <v>2.1127535516716822</v>
      </c>
      <c r="Q156" s="71">
        <v>0.11492548183555799</v>
      </c>
      <c r="R156" s="71">
        <v>0</v>
      </c>
      <c r="S156" s="71">
        <v>0.11322034892574261</v>
      </c>
      <c r="T156" s="72"/>
      <c r="U156" s="71">
        <v>0</v>
      </c>
      <c r="V156" s="71">
        <v>39</v>
      </c>
      <c r="W156" s="71">
        <v>27</v>
      </c>
      <c r="X156" s="71">
        <v>199</v>
      </c>
      <c r="Y156" s="71">
        <v>464</v>
      </c>
      <c r="Z156" s="71">
        <v>544</v>
      </c>
      <c r="AA156" s="71">
        <v>513</v>
      </c>
      <c r="AB156" s="71">
        <v>1866</v>
      </c>
      <c r="AC156" s="71">
        <v>0</v>
      </c>
      <c r="AD156" s="71">
        <v>0.11322034892574261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1906</v>
      </c>
      <c r="B157" s="70">
        <v>138</v>
      </c>
      <c r="C157" s="70">
        <v>2</v>
      </c>
      <c r="D157" s="70">
        <v>9</v>
      </c>
      <c r="E157" s="70">
        <v>2005</v>
      </c>
      <c r="F157" s="70" t="s">
        <v>789</v>
      </c>
      <c r="G157" s="70" t="s">
        <v>1904</v>
      </c>
      <c r="H157" s="70" t="s">
        <v>1905</v>
      </c>
      <c r="I157" s="148"/>
      <c r="J157" s="71">
        <v>0.17918292104623679</v>
      </c>
      <c r="K157" s="71">
        <v>0.16793261808899279</v>
      </c>
      <c r="L157" s="71">
        <v>3.6016025054360741</v>
      </c>
      <c r="M157" s="71">
        <v>0.71684885952688437</v>
      </c>
      <c r="N157" s="71">
        <v>2.1843604791794351</v>
      </c>
      <c r="O157" s="71">
        <v>1.863578277343962</v>
      </c>
      <c r="P157" s="71">
        <v>2.7959369104670269</v>
      </c>
      <c r="Q157" s="71">
        <v>0.10038999606657199</v>
      </c>
      <c r="R157" s="71">
        <v>0</v>
      </c>
      <c r="S157" s="71">
        <v>0.11817785190850801</v>
      </c>
      <c r="T157" s="72"/>
      <c r="U157" s="71">
        <v>19394</v>
      </c>
      <c r="V157" s="71">
        <v>64</v>
      </c>
      <c r="W157" s="71">
        <v>43</v>
      </c>
      <c r="X157" s="71">
        <v>116</v>
      </c>
      <c r="Y157" s="71">
        <v>482</v>
      </c>
      <c r="Z157" s="71">
        <v>887</v>
      </c>
      <c r="AA157" s="71">
        <v>556</v>
      </c>
      <c r="AB157" s="71">
        <v>1704</v>
      </c>
      <c r="AC157" s="71">
        <v>0</v>
      </c>
      <c r="AD157" s="71">
        <v>0.11817785190850801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1907</v>
      </c>
      <c r="B158" s="70">
        <v>139</v>
      </c>
      <c r="C158" s="70">
        <v>3</v>
      </c>
      <c r="D158" s="70">
        <v>9</v>
      </c>
      <c r="E158" s="70">
        <v>2006</v>
      </c>
      <c r="F158" s="70" t="s">
        <v>790</v>
      </c>
      <c r="G158" s="1064" t="s">
        <v>1904</v>
      </c>
      <c r="H158" s="70" t="s">
        <v>1905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1908</v>
      </c>
      <c r="B159" s="70">
        <v>140</v>
      </c>
      <c r="C159" s="70">
        <v>4</v>
      </c>
      <c r="D159" s="70">
        <v>9</v>
      </c>
      <c r="E159" s="70">
        <v>2007</v>
      </c>
      <c r="F159" s="70" t="s">
        <v>791</v>
      </c>
      <c r="G159" s="1064" t="s">
        <v>1904</v>
      </c>
      <c r="H159" s="70" t="s">
        <v>1905</v>
      </c>
      <c r="I159" s="148"/>
      <c r="J159" s="71">
        <v>0.17113549983680179</v>
      </c>
      <c r="K159" s="71">
        <v>0.29116578826551442</v>
      </c>
      <c r="L159" s="71">
        <v>2.7399076169203092</v>
      </c>
      <c r="M159" s="71">
        <v>0.91782595375993237</v>
      </c>
      <c r="N159" s="71">
        <v>2.1903884970366461</v>
      </c>
      <c r="O159" s="71">
        <v>1.8088435191038259</v>
      </c>
      <c r="P159" s="71">
        <v>2.8698537926379348</v>
      </c>
      <c r="Q159" s="71">
        <v>0.102013946043971</v>
      </c>
      <c r="R159" s="71">
        <v>0</v>
      </c>
      <c r="S159" s="71">
        <v>0.15668056228860061</v>
      </c>
      <c r="T159" s="72"/>
      <c r="U159" s="71">
        <v>21856</v>
      </c>
      <c r="V159" s="71">
        <v>116</v>
      </c>
      <c r="W159" s="71">
        <v>41</v>
      </c>
      <c r="X159" s="71">
        <v>200</v>
      </c>
      <c r="Y159" s="71">
        <v>474</v>
      </c>
      <c r="Z159" s="71">
        <v>895</v>
      </c>
      <c r="AA159" s="71">
        <v>562</v>
      </c>
      <c r="AB159" s="71">
        <v>1640</v>
      </c>
      <c r="AC159" s="71">
        <v>0</v>
      </c>
      <c r="AD159" s="71">
        <v>0.15668056228860061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1909</v>
      </c>
      <c r="B160" s="70">
        <v>141</v>
      </c>
      <c r="C160" s="70">
        <v>5</v>
      </c>
      <c r="D160" s="70">
        <v>9</v>
      </c>
      <c r="E160" s="70">
        <v>2008</v>
      </c>
      <c r="F160" s="70" t="s">
        <v>792</v>
      </c>
      <c r="G160" s="70" t="s">
        <v>1904</v>
      </c>
      <c r="H160" s="70" t="s">
        <v>1905</v>
      </c>
      <c r="I160" s="148"/>
      <c r="J160" s="71">
        <v>0.14292775357946569</v>
      </c>
      <c r="K160" s="71">
        <v>0.2306743704883544</v>
      </c>
      <c r="L160" s="71">
        <v>2.6766769442988481</v>
      </c>
      <c r="M160" s="71">
        <v>1.028522684986577</v>
      </c>
      <c r="N160" s="71">
        <v>2.08120609846172</v>
      </c>
      <c r="O160" s="71">
        <v>1.7357938709153551</v>
      </c>
      <c r="P160" s="71">
        <v>2.851281124054331</v>
      </c>
      <c r="Q160" s="71">
        <v>9.7792908962939795E-2</v>
      </c>
      <c r="R160" s="71">
        <v>0</v>
      </c>
      <c r="S160" s="71">
        <v>0.1159454425456265</v>
      </c>
      <c r="T160" s="72"/>
      <c r="U160" s="71">
        <v>19022</v>
      </c>
      <c r="V160" s="71">
        <v>116</v>
      </c>
      <c r="W160" s="71">
        <v>41</v>
      </c>
      <c r="X160" s="71">
        <v>200</v>
      </c>
      <c r="Y160" s="71">
        <v>472</v>
      </c>
      <c r="Z160" s="71">
        <v>889</v>
      </c>
      <c r="AA160" s="71">
        <v>559</v>
      </c>
      <c r="AB160" s="71">
        <v>1598</v>
      </c>
      <c r="AC160" s="71">
        <v>0</v>
      </c>
      <c r="AD160" s="71">
        <v>0.1159454425456265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1910</v>
      </c>
      <c r="B161" s="70">
        <v>142</v>
      </c>
      <c r="C161" s="70">
        <v>6</v>
      </c>
      <c r="D161" s="70">
        <v>9</v>
      </c>
      <c r="E161" s="70">
        <v>2009</v>
      </c>
      <c r="F161" s="70" t="s">
        <v>176</v>
      </c>
      <c r="G161" s="70" t="s">
        <v>1904</v>
      </c>
      <c r="H161" s="70" t="s">
        <v>1905</v>
      </c>
      <c r="I161" s="148"/>
      <c r="J161" s="71">
        <v>0</v>
      </c>
      <c r="K161" s="71">
        <v>0.1676678165100548</v>
      </c>
      <c r="L161" s="71">
        <v>1.7058638741899079</v>
      </c>
      <c r="M161" s="71">
        <v>1.022642971869971</v>
      </c>
      <c r="N161" s="71">
        <v>1.89714069749647</v>
      </c>
      <c r="O161" s="71">
        <v>1.7704386916908821</v>
      </c>
      <c r="P161" s="71">
        <v>2.7475566537435721</v>
      </c>
      <c r="Q161" s="71">
        <v>9.18766367699929E-2</v>
      </c>
      <c r="R161" s="71">
        <v>0</v>
      </c>
      <c r="S161" s="71">
        <v>0.1193972350116632</v>
      </c>
      <c r="T161" s="72"/>
      <c r="U161" s="71">
        <v>0</v>
      </c>
      <c r="V161" s="71">
        <v>86</v>
      </c>
      <c r="W161" s="71">
        <v>36</v>
      </c>
      <c r="X161" s="71">
        <v>197</v>
      </c>
      <c r="Y161" s="71">
        <v>470</v>
      </c>
      <c r="Z161" s="71">
        <v>895</v>
      </c>
      <c r="AA161" s="71">
        <v>553</v>
      </c>
      <c r="AB161" s="71">
        <v>1576</v>
      </c>
      <c r="AC161" s="71">
        <v>0</v>
      </c>
      <c r="AD161" s="71">
        <v>0.1193972350116632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1911</v>
      </c>
      <c r="B162" s="70">
        <v>143</v>
      </c>
      <c r="C162" s="70">
        <v>7</v>
      </c>
      <c r="D162" s="70">
        <v>9</v>
      </c>
      <c r="E162" s="70">
        <v>2010</v>
      </c>
      <c r="F162" s="70" t="s">
        <v>177</v>
      </c>
      <c r="G162" s="70" t="s">
        <v>1904</v>
      </c>
      <c r="H162" s="70" t="s">
        <v>1905</v>
      </c>
      <c r="I162" s="148"/>
      <c r="J162" s="71">
        <v>0.1248946174345278</v>
      </c>
      <c r="K162" s="71">
        <v>0.17089652859675181</v>
      </c>
      <c r="L162" s="71">
        <v>1.615004677470981</v>
      </c>
      <c r="M162" s="71">
        <v>0.99735312850942259</v>
      </c>
      <c r="N162" s="71">
        <v>1.9206575307419611</v>
      </c>
      <c r="O162" s="71">
        <v>1.7484669099431811</v>
      </c>
      <c r="P162" s="71">
        <v>2.8026436350454631</v>
      </c>
      <c r="Q162" s="71">
        <v>9.4300397611610201E-2</v>
      </c>
      <c r="R162" s="71">
        <v>0</v>
      </c>
      <c r="S162" s="71">
        <v>0.1224220267180144</v>
      </c>
      <c r="T162" s="72"/>
      <c r="U162" s="71">
        <v>15393</v>
      </c>
      <c r="V162" s="71">
        <v>86</v>
      </c>
      <c r="W162" s="71">
        <v>36</v>
      </c>
      <c r="X162" s="71">
        <v>197</v>
      </c>
      <c r="Y162" s="71">
        <v>475</v>
      </c>
      <c r="Z162" s="71">
        <v>888</v>
      </c>
      <c r="AA162" s="71">
        <v>550</v>
      </c>
      <c r="AB162" s="71">
        <v>1550</v>
      </c>
      <c r="AC162" s="71">
        <v>0</v>
      </c>
      <c r="AD162" s="71">
        <v>0.1224220267180144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1912</v>
      </c>
      <c r="B163" s="70">
        <v>144</v>
      </c>
      <c r="C163" s="70">
        <v>8</v>
      </c>
      <c r="D163" s="70">
        <v>9</v>
      </c>
      <c r="E163" s="70">
        <v>2011</v>
      </c>
      <c r="F163" s="70" t="s">
        <v>178</v>
      </c>
      <c r="G163" s="70" t="s">
        <v>1904</v>
      </c>
      <c r="H163" s="70" t="s">
        <v>1905</v>
      </c>
      <c r="I163" s="148"/>
      <c r="J163" s="71">
        <v>0</v>
      </c>
      <c r="K163" s="71">
        <v>0.22955920151992651</v>
      </c>
      <c r="L163" s="71">
        <v>1.507687246362869</v>
      </c>
      <c r="M163" s="71">
        <v>1.1607228005714509</v>
      </c>
      <c r="N163" s="71">
        <v>2.2528562935112668</v>
      </c>
      <c r="O163" s="71">
        <v>1.7556130865008754</v>
      </c>
      <c r="P163" s="71">
        <v>2.5435072774312988</v>
      </c>
      <c r="Q163" s="71">
        <v>0.106949811708755</v>
      </c>
      <c r="R163" s="71">
        <v>0</v>
      </c>
      <c r="S163" s="71">
        <v>1.123164503976342E-2</v>
      </c>
      <c r="T163" s="72"/>
      <c r="U163" s="71">
        <v>0</v>
      </c>
      <c r="V163" s="71">
        <v>86</v>
      </c>
      <c r="W163" s="71">
        <v>36</v>
      </c>
      <c r="X163" s="71">
        <v>197</v>
      </c>
      <c r="Y163" s="71">
        <v>476</v>
      </c>
      <c r="Z163" s="71">
        <v>911</v>
      </c>
      <c r="AA163" s="71">
        <v>514</v>
      </c>
      <c r="AB163" s="71">
        <v>1524</v>
      </c>
      <c r="AC163" s="71">
        <v>0</v>
      </c>
      <c r="AD163" s="71">
        <v>1.123164503976342E-2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1913</v>
      </c>
      <c r="B164" s="70">
        <v>145</v>
      </c>
      <c r="C164" s="70">
        <v>9</v>
      </c>
      <c r="D164" s="70">
        <v>9</v>
      </c>
      <c r="E164" s="70">
        <v>2012</v>
      </c>
      <c r="F164" s="70" t="s">
        <v>179</v>
      </c>
      <c r="G164" s="70" t="s">
        <v>1904</v>
      </c>
      <c r="H164" s="70" t="s">
        <v>1905</v>
      </c>
      <c r="I164" s="148"/>
      <c r="J164" s="71">
        <v>0</v>
      </c>
      <c r="K164" s="71">
        <v>0.21550332604305031</v>
      </c>
      <c r="L164" s="71">
        <v>1.5121901409091401</v>
      </c>
      <c r="M164" s="71">
        <v>1.3059534535985391</v>
      </c>
      <c r="N164" s="71">
        <v>2.3753581034330891</v>
      </c>
      <c r="O164" s="71">
        <v>1.7723892992399295</v>
      </c>
      <c r="P164" s="71">
        <v>2.3788205406577636</v>
      </c>
      <c r="Q164" s="71">
        <v>0.114826388430632</v>
      </c>
      <c r="R164" s="71">
        <v>0</v>
      </c>
      <c r="S164" s="71">
        <v>2.0898950481295302E-2</v>
      </c>
      <c r="T164" s="72"/>
      <c r="U164" s="71">
        <v>0</v>
      </c>
      <c r="V164" s="71">
        <v>86</v>
      </c>
      <c r="W164" s="71">
        <v>36</v>
      </c>
      <c r="X164" s="71">
        <v>197</v>
      </c>
      <c r="Y164" s="71">
        <v>472</v>
      </c>
      <c r="Z164" s="71">
        <v>927</v>
      </c>
      <c r="AA164" s="71">
        <v>478</v>
      </c>
      <c r="AB164" s="71">
        <v>1506</v>
      </c>
      <c r="AC164" s="71">
        <v>0</v>
      </c>
      <c r="AD164" s="71">
        <v>2.0898950481295302E-2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1914</v>
      </c>
      <c r="B165" s="70">
        <v>146</v>
      </c>
      <c r="C165" s="70">
        <v>10</v>
      </c>
      <c r="D165" s="70">
        <v>9</v>
      </c>
      <c r="E165" s="70">
        <v>2013</v>
      </c>
      <c r="F165" s="70" t="s">
        <v>180</v>
      </c>
      <c r="G165" s="70" t="s">
        <v>1904</v>
      </c>
      <c r="H165" s="70" t="s">
        <v>1905</v>
      </c>
      <c r="I165" s="148"/>
      <c r="J165" s="71">
        <v>0</v>
      </c>
      <c r="K165" s="71">
        <v>0.1829568100454094</v>
      </c>
      <c r="L165" s="71">
        <v>1.09701405735563</v>
      </c>
      <c r="M165" s="71">
        <v>1.12712022703842</v>
      </c>
      <c r="N165" s="71">
        <v>2.2868708925668009</v>
      </c>
      <c r="O165" s="71">
        <v>1.7112795230050506</v>
      </c>
      <c r="P165" s="71">
        <v>2.5576263269823136</v>
      </c>
      <c r="Q165" s="71">
        <v>0.116651179847386</v>
      </c>
      <c r="R165" s="71">
        <v>0</v>
      </c>
      <c r="S165" s="71">
        <v>3.2737937604448208E-2</v>
      </c>
      <c r="T165" s="72"/>
      <c r="U165" s="71">
        <v>0</v>
      </c>
      <c r="V165" s="71">
        <v>86</v>
      </c>
      <c r="W165" s="71">
        <v>36</v>
      </c>
      <c r="X165" s="71">
        <v>197</v>
      </c>
      <c r="Y165" s="71">
        <v>462</v>
      </c>
      <c r="Z165" s="71">
        <v>935</v>
      </c>
      <c r="AA165" s="71">
        <v>512</v>
      </c>
      <c r="AB165" s="71">
        <v>1508</v>
      </c>
      <c r="AC165" s="71">
        <v>0</v>
      </c>
      <c r="AD165" s="71">
        <v>3.2737937604448208E-2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1915</v>
      </c>
      <c r="B166" s="70">
        <v>147</v>
      </c>
      <c r="C166" s="70">
        <v>11</v>
      </c>
      <c r="D166" s="70">
        <v>9</v>
      </c>
      <c r="E166" s="70">
        <v>2014</v>
      </c>
      <c r="F166" s="70" t="s">
        <v>181</v>
      </c>
      <c r="G166" s="70" t="s">
        <v>1904</v>
      </c>
      <c r="H166" s="70" t="s">
        <v>1905</v>
      </c>
      <c r="I166" s="148"/>
      <c r="J166" s="71">
        <v>0</v>
      </c>
      <c r="K166" s="71">
        <v>0</v>
      </c>
      <c r="L166" s="71">
        <v>0</v>
      </c>
      <c r="M166" s="71">
        <v>0</v>
      </c>
      <c r="N166" s="71">
        <v>2.1997262473106631</v>
      </c>
      <c r="O166" s="71">
        <v>1.5431287425460769</v>
      </c>
      <c r="P166" s="71">
        <v>2.6663257301196328</v>
      </c>
      <c r="Q166" s="71">
        <v>0.110509728085185</v>
      </c>
      <c r="R166" s="71">
        <v>0</v>
      </c>
      <c r="S166" s="71">
        <v>2.8381144384959499E-2</v>
      </c>
      <c r="T166" s="72"/>
      <c r="U166" s="71">
        <v>0</v>
      </c>
      <c r="V166" s="71">
        <v>0</v>
      </c>
      <c r="W166" s="71">
        <v>0</v>
      </c>
      <c r="X166" s="71">
        <v>0</v>
      </c>
      <c r="Y166" s="71">
        <v>455</v>
      </c>
      <c r="Z166" s="71">
        <v>888</v>
      </c>
      <c r="AA166" s="71">
        <v>531</v>
      </c>
      <c r="AB166" s="71">
        <v>1489</v>
      </c>
      <c r="AC166" s="71">
        <v>0</v>
      </c>
      <c r="AD166" s="71">
        <v>2.8381144384959499E-2</v>
      </c>
      <c r="AE166" s="72"/>
      <c r="AF166" s="71"/>
      <c r="AG166" s="71"/>
      <c r="AH166" s="71"/>
      <c r="AI166" s="71"/>
      <c r="AJ166" s="71"/>
      <c r="AK166" s="71"/>
      <c r="AL166" s="71"/>
      <c r="AM166" s="71"/>
      <c r="AN166" s="71"/>
      <c r="AO166" s="71"/>
      <c r="AP166" s="71"/>
      <c r="AQ166" s="72"/>
      <c r="AR166" s="71">
        <v>30</v>
      </c>
      <c r="AS166" s="71">
        <v>1</v>
      </c>
      <c r="AT166" s="71">
        <v>0</v>
      </c>
      <c r="AU166" s="71">
        <v>0</v>
      </c>
      <c r="AV166" s="71">
        <v>0</v>
      </c>
      <c r="AW166" s="71">
        <v>0</v>
      </c>
      <c r="AX166" s="71"/>
      <c r="AY166" s="72"/>
      <c r="AZ166" s="71">
        <v>112.3</v>
      </c>
      <c r="BA166" s="71">
        <v>11.8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1916</v>
      </c>
      <c r="B167" s="70">
        <v>148</v>
      </c>
      <c r="C167" s="70">
        <v>12</v>
      </c>
      <c r="D167" s="70">
        <v>9</v>
      </c>
      <c r="E167" s="70">
        <v>2015</v>
      </c>
      <c r="F167" s="70" t="s">
        <v>182</v>
      </c>
      <c r="G167" s="70" t="s">
        <v>1904</v>
      </c>
      <c r="H167" s="70" t="s">
        <v>1905</v>
      </c>
      <c r="I167" s="148"/>
      <c r="J167" s="71">
        <v>0</v>
      </c>
      <c r="K167" s="71">
        <v>0</v>
      </c>
      <c r="L167" s="71">
        <v>0</v>
      </c>
      <c r="M167" s="71">
        <v>0</v>
      </c>
      <c r="N167" s="71">
        <v>1.954974073813059</v>
      </c>
      <c r="O167" s="71">
        <v>1.4234265907918255</v>
      </c>
      <c r="P167" s="71">
        <v>2.5779769516205078</v>
      </c>
      <c r="Q167" s="71">
        <v>0.107528014995555</v>
      </c>
      <c r="R167" s="71">
        <v>0</v>
      </c>
      <c r="S167" s="71">
        <v>4.3378998401111597E-2</v>
      </c>
      <c r="T167" s="72"/>
      <c r="U167" s="71">
        <v>0</v>
      </c>
      <c r="V167" s="71">
        <v>0</v>
      </c>
      <c r="W167" s="71">
        <v>0</v>
      </c>
      <c r="X167" s="71">
        <v>0</v>
      </c>
      <c r="Y167" s="71">
        <v>451</v>
      </c>
      <c r="Z167" s="71">
        <v>827</v>
      </c>
      <c r="AA167" s="71">
        <v>513</v>
      </c>
      <c r="AB167" s="71">
        <v>1480</v>
      </c>
      <c r="AC167" s="71">
        <v>0</v>
      </c>
      <c r="AD167" s="71">
        <v>4.3378998401111597E-2</v>
      </c>
      <c r="AE167" s="72"/>
      <c r="AF167" s="71">
        <v>0</v>
      </c>
      <c r="AG167" s="71">
        <v>0</v>
      </c>
      <c r="AH167" s="71">
        <v>0</v>
      </c>
      <c r="AI167" s="71">
        <v>0</v>
      </c>
      <c r="AJ167" s="71">
        <v>2601754.9318856448</v>
      </c>
      <c r="AK167" s="71">
        <v>0</v>
      </c>
      <c r="AL167" s="71">
        <v>0</v>
      </c>
      <c r="AM167" s="71">
        <v>202827.7916335011</v>
      </c>
      <c r="AN167" s="71">
        <v>0</v>
      </c>
      <c r="AO167" s="71">
        <v>0</v>
      </c>
      <c r="AP167" s="71">
        <v>2804582.723519146</v>
      </c>
      <c r="AQ167" s="72"/>
      <c r="AR167" s="71">
        <v>33</v>
      </c>
      <c r="AS167" s="71">
        <v>5</v>
      </c>
      <c r="AT167" s="71">
        <v>0</v>
      </c>
      <c r="AU167" s="71">
        <v>0</v>
      </c>
      <c r="AV167" s="71">
        <v>0</v>
      </c>
      <c r="AW167" s="71">
        <v>0</v>
      </c>
      <c r="AX167" s="71"/>
      <c r="AY167" s="72"/>
      <c r="AZ167" s="71">
        <v>137.1</v>
      </c>
      <c r="BA167" s="71">
        <v>209.8</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1917</v>
      </c>
      <c r="B168" s="70">
        <v>149</v>
      </c>
      <c r="C168" s="70">
        <v>13</v>
      </c>
      <c r="D168" s="70">
        <v>9</v>
      </c>
      <c r="E168" s="70">
        <v>2016</v>
      </c>
      <c r="F168" s="70" t="s">
        <v>155</v>
      </c>
      <c r="G168" s="70" t="s">
        <v>1904</v>
      </c>
      <c r="H168" s="70" t="s">
        <v>1905</v>
      </c>
      <c r="I168" s="148"/>
      <c r="J168" s="71">
        <v>0</v>
      </c>
      <c r="K168" s="71">
        <v>0</v>
      </c>
      <c r="L168" s="71">
        <v>0</v>
      </c>
      <c r="M168" s="71">
        <v>0</v>
      </c>
      <c r="N168" s="71">
        <v>1.855218118186291</v>
      </c>
      <c r="O168" s="71">
        <v>1.3058240264586907</v>
      </c>
      <c r="P168" s="71">
        <v>2.5654051811840595</v>
      </c>
      <c r="Q168" s="71">
        <v>0.10411160905282515</v>
      </c>
      <c r="R168" s="71">
        <v>0</v>
      </c>
      <c r="S168" s="71">
        <v>4.6629615846323302E-2</v>
      </c>
      <c r="T168" s="72"/>
      <c r="U168" s="71">
        <v>0</v>
      </c>
      <c r="V168" s="71">
        <v>0</v>
      </c>
      <c r="W168" s="71">
        <v>0</v>
      </c>
      <c r="X168" s="71">
        <v>0</v>
      </c>
      <c r="Y168" s="71">
        <v>460</v>
      </c>
      <c r="Z168" s="71">
        <v>768</v>
      </c>
      <c r="AA168" s="71">
        <v>528</v>
      </c>
      <c r="AB168" s="71">
        <v>1474</v>
      </c>
      <c r="AC168" s="71">
        <v>0</v>
      </c>
      <c r="AD168" s="71">
        <v>4.6629615846323302E-2</v>
      </c>
      <c r="AE168" s="72"/>
      <c r="AF168" s="71">
        <v>0</v>
      </c>
      <c r="AG168" s="71">
        <v>0</v>
      </c>
      <c r="AH168" s="71">
        <v>0</v>
      </c>
      <c r="AI168" s="71">
        <v>0</v>
      </c>
      <c r="AJ168" s="71">
        <v>2365042.9271347658</v>
      </c>
      <c r="AK168" s="71">
        <v>0</v>
      </c>
      <c r="AL168" s="71">
        <v>0</v>
      </c>
      <c r="AM168" s="71">
        <v>202162.45526850651</v>
      </c>
      <c r="AN168" s="71">
        <v>0</v>
      </c>
      <c r="AO168" s="71">
        <v>0</v>
      </c>
      <c r="AP168" s="71">
        <v>2567205.3824032722</v>
      </c>
      <c r="AQ168" s="72"/>
      <c r="AR168" s="71">
        <v>44</v>
      </c>
      <c r="AS168" s="71">
        <v>7</v>
      </c>
      <c r="AT168" s="71">
        <v>0</v>
      </c>
      <c r="AU168" s="71">
        <v>0</v>
      </c>
      <c r="AV168" s="71">
        <v>0</v>
      </c>
      <c r="AW168" s="71">
        <v>0</v>
      </c>
      <c r="AX168" s="71"/>
      <c r="AY168" s="72"/>
      <c r="AZ168" s="71">
        <v>202.2</v>
      </c>
      <c r="BA168" s="71">
        <v>230.7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1918</v>
      </c>
      <c r="B169" s="70">
        <v>150</v>
      </c>
      <c r="C169" s="70">
        <v>14</v>
      </c>
      <c r="D169" s="70">
        <v>9</v>
      </c>
      <c r="E169" s="70">
        <v>2017</v>
      </c>
      <c r="F169" s="70" t="s">
        <v>156</v>
      </c>
      <c r="G169" s="70" t="s">
        <v>1904</v>
      </c>
      <c r="H169" s="70" t="s">
        <v>1905</v>
      </c>
      <c r="I169" s="148"/>
      <c r="J169" s="71">
        <v>0</v>
      </c>
      <c r="K169" s="71">
        <v>0</v>
      </c>
      <c r="L169" s="71">
        <v>0</v>
      </c>
      <c r="M169" s="71">
        <v>0</v>
      </c>
      <c r="N169" s="71">
        <v>2.0029453304815021</v>
      </c>
      <c r="O169" s="71">
        <v>1.2276494920658945</v>
      </c>
      <c r="P169" s="71">
        <v>2.5684660300967241</v>
      </c>
      <c r="Q169" s="71">
        <v>9.8492555593782796E-2</v>
      </c>
      <c r="R169" s="71">
        <v>0</v>
      </c>
      <c r="S169" s="71">
        <v>5.4145778105308268E-2</v>
      </c>
      <c r="T169" s="72"/>
      <c r="U169" s="71">
        <v>0</v>
      </c>
      <c r="V169" s="71">
        <v>0</v>
      </c>
      <c r="W169" s="71">
        <v>0</v>
      </c>
      <c r="X169" s="71">
        <v>0</v>
      </c>
      <c r="Y169" s="71">
        <v>468</v>
      </c>
      <c r="Z169" s="71">
        <v>734</v>
      </c>
      <c r="AA169" s="71">
        <v>532</v>
      </c>
      <c r="AB169" s="71">
        <v>1442</v>
      </c>
      <c r="AC169" s="71">
        <v>0</v>
      </c>
      <c r="AD169" s="71">
        <v>5.4145778105308268E-2</v>
      </c>
      <c r="AE169" s="72"/>
      <c r="AF169" s="71">
        <v>0</v>
      </c>
      <c r="AG169" s="71">
        <v>0</v>
      </c>
      <c r="AH169" s="71">
        <v>0</v>
      </c>
      <c r="AI169" s="71">
        <v>0</v>
      </c>
      <c r="AJ169" s="71">
        <v>2647452.6228294219</v>
      </c>
      <c r="AK169" s="71">
        <v>0</v>
      </c>
      <c r="AL169" s="71">
        <v>0</v>
      </c>
      <c r="AM169" s="71">
        <v>198083.04409696869</v>
      </c>
      <c r="AN169" s="71">
        <v>0</v>
      </c>
      <c r="AO169" s="71">
        <v>0</v>
      </c>
      <c r="AP169" s="71">
        <v>2845535.6669263905</v>
      </c>
      <c r="AQ169" s="72"/>
      <c r="AR169" s="71">
        <v>53</v>
      </c>
      <c r="AS169" s="71">
        <v>9</v>
      </c>
      <c r="AT169" s="71">
        <v>0</v>
      </c>
      <c r="AU169" s="71">
        <v>0</v>
      </c>
      <c r="AV169" s="71">
        <v>0</v>
      </c>
      <c r="AW169" s="71">
        <v>0</v>
      </c>
      <c r="AX169" s="71"/>
      <c r="AY169" s="72"/>
      <c r="AZ169" s="71">
        <v>261.5</v>
      </c>
      <c r="BA169" s="71">
        <v>329.7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1919</v>
      </c>
      <c r="B170" s="70">
        <v>151</v>
      </c>
      <c r="C170" s="70">
        <v>15</v>
      </c>
      <c r="D170" s="70">
        <v>9</v>
      </c>
      <c r="E170" s="70">
        <v>2018</v>
      </c>
      <c r="F170" s="70" t="s">
        <v>183</v>
      </c>
      <c r="G170" s="70" t="s">
        <v>1904</v>
      </c>
      <c r="H170" s="70" t="s">
        <v>1905</v>
      </c>
      <c r="I170" s="148"/>
      <c r="J170" s="71">
        <v>0</v>
      </c>
      <c r="K170" s="71">
        <v>0</v>
      </c>
      <c r="L170" s="71">
        <v>0</v>
      </c>
      <c r="M170" s="71">
        <v>0</v>
      </c>
      <c r="N170" s="71">
        <v>1.8738396065894456</v>
      </c>
      <c r="O170" s="71">
        <v>1.163556550281174</v>
      </c>
      <c r="P170" s="71">
        <v>2.5333391392532092</v>
      </c>
      <c r="Q170" s="71">
        <v>8.9937402566502705E-2</v>
      </c>
      <c r="R170" s="71">
        <v>0</v>
      </c>
      <c r="S170" s="71">
        <v>7.5993409887408894E-2</v>
      </c>
      <c r="T170" s="72"/>
      <c r="U170" s="71">
        <v>0</v>
      </c>
      <c r="V170" s="71">
        <v>0</v>
      </c>
      <c r="W170" s="71">
        <v>0</v>
      </c>
      <c r="X170" s="71">
        <v>0</v>
      </c>
      <c r="Y170" s="71">
        <v>477</v>
      </c>
      <c r="Z170" s="71">
        <v>709</v>
      </c>
      <c r="AA170" s="71">
        <v>530</v>
      </c>
      <c r="AB170" s="71">
        <v>1419</v>
      </c>
      <c r="AC170" s="71">
        <v>0</v>
      </c>
      <c r="AD170" s="71">
        <v>7.5993409887408894E-2</v>
      </c>
      <c r="AE170" s="72"/>
      <c r="AF170" s="71">
        <v>0</v>
      </c>
      <c r="AG170" s="71">
        <v>0</v>
      </c>
      <c r="AH170" s="71">
        <v>0</v>
      </c>
      <c r="AI170" s="71">
        <v>0</v>
      </c>
      <c r="AJ170" s="71">
        <v>2371771.042920751</v>
      </c>
      <c r="AK170" s="71">
        <v>0</v>
      </c>
      <c r="AL170" s="71">
        <v>0</v>
      </c>
      <c r="AM170" s="71">
        <v>195326.9260998297</v>
      </c>
      <c r="AN170" s="71">
        <v>0</v>
      </c>
      <c r="AO170" s="71">
        <v>0</v>
      </c>
      <c r="AP170" s="71">
        <v>2567097.9690205809</v>
      </c>
      <c r="AQ170" s="72"/>
      <c r="AR170" s="71">
        <v>67</v>
      </c>
      <c r="AS170" s="71">
        <v>21</v>
      </c>
      <c r="AT170" s="71">
        <v>0</v>
      </c>
      <c r="AU170" s="71">
        <v>0</v>
      </c>
      <c r="AV170" s="71">
        <v>0</v>
      </c>
      <c r="AW170" s="71">
        <v>0</v>
      </c>
      <c r="AX170" s="71"/>
      <c r="AY170" s="72"/>
      <c r="AZ170" s="71">
        <v>366.8</v>
      </c>
      <c r="BA170" s="71">
        <v>807</v>
      </c>
      <c r="BB170" s="71">
        <v>0</v>
      </c>
      <c r="BC170" s="71">
        <v>0</v>
      </c>
      <c r="BD170" s="71">
        <v>0</v>
      </c>
      <c r="BE170" s="71">
        <v>0</v>
      </c>
      <c r="BF170" s="71"/>
      <c r="BG170" s="72"/>
      <c r="BH170" s="71">
        <v>0</v>
      </c>
      <c r="BI170" s="71">
        <v>0</v>
      </c>
      <c r="BJ170" s="71">
        <v>0</v>
      </c>
      <c r="BK170" s="71">
        <v>0</v>
      </c>
      <c r="BL170" s="71">
        <v>6.327</v>
      </c>
      <c r="BM170" s="71">
        <v>0</v>
      </c>
      <c r="BN170" s="72"/>
      <c r="BO170" s="71">
        <v>0</v>
      </c>
      <c r="BP170" s="71">
        <v>0</v>
      </c>
      <c r="BQ170" s="71">
        <v>0</v>
      </c>
      <c r="BR170" s="71">
        <v>0</v>
      </c>
      <c r="BS170" s="71">
        <v>1</v>
      </c>
      <c r="BT170" s="71">
        <v>0</v>
      </c>
      <c r="BU170"/>
      <c r="BV170" s="70">
        <v>6.327</v>
      </c>
      <c r="BW170" s="70">
        <v>0</v>
      </c>
      <c r="BX170" s="70">
        <v>0</v>
      </c>
      <c r="BY170" s="70">
        <v>0</v>
      </c>
      <c r="BZ170" s="70">
        <v>0</v>
      </c>
      <c r="CA170" s="70">
        <v>0</v>
      </c>
      <c r="CB170" s="70">
        <v>0</v>
      </c>
      <c r="CC170" s="70">
        <v>0</v>
      </c>
      <c r="CD170" s="70">
        <v>0</v>
      </c>
    </row>
    <row r="171" spans="1:82">
      <c r="A171" s="70" t="s">
        <v>1920</v>
      </c>
      <c r="B171" s="70">
        <v>152</v>
      </c>
      <c r="C171" s="70">
        <v>16</v>
      </c>
      <c r="D171" s="70">
        <v>9</v>
      </c>
      <c r="E171" s="70">
        <v>2019</v>
      </c>
      <c r="F171" s="70" t="s">
        <v>158</v>
      </c>
      <c r="G171" s="70" t="s">
        <v>1904</v>
      </c>
      <c r="H171" s="70" t="s">
        <v>1905</v>
      </c>
      <c r="I171" s="148"/>
      <c r="J171" s="71">
        <v>0</v>
      </c>
      <c r="K171" s="71">
        <v>0</v>
      </c>
      <c r="L171" s="71">
        <v>0</v>
      </c>
      <c r="M171" s="71">
        <v>0</v>
      </c>
      <c r="N171" s="71">
        <v>1.8359660147110999</v>
      </c>
      <c r="O171" s="71">
        <v>1.1101048034620555</v>
      </c>
      <c r="P171" s="71">
        <v>2.4753894400009835</v>
      </c>
      <c r="Q171" s="71">
        <v>8.6887989117915995E-2</v>
      </c>
      <c r="R171" s="71">
        <v>0</v>
      </c>
      <c r="S171" s="71">
        <v>8.9310295828869291E-2</v>
      </c>
      <c r="T171" s="72"/>
      <c r="U171" s="71">
        <v>0</v>
      </c>
      <c r="V171" s="71">
        <v>0</v>
      </c>
      <c r="W171" s="71">
        <v>0</v>
      </c>
      <c r="X171" s="71">
        <v>0</v>
      </c>
      <c r="Y171" s="71">
        <v>480</v>
      </c>
      <c r="Z171" s="71">
        <v>695</v>
      </c>
      <c r="AA171" s="71">
        <v>514</v>
      </c>
      <c r="AB171" s="71">
        <v>1408</v>
      </c>
      <c r="AC171" s="71">
        <v>0</v>
      </c>
      <c r="AD171" s="71">
        <v>8.9310295828869291E-2</v>
      </c>
      <c r="AE171" s="72"/>
      <c r="AF171" s="71">
        <v>0</v>
      </c>
      <c r="AG171" s="71">
        <v>0</v>
      </c>
      <c r="AH171" s="71">
        <v>0</v>
      </c>
      <c r="AI171" s="71">
        <v>0</v>
      </c>
      <c r="AJ171" s="71">
        <v>2482326.611648994</v>
      </c>
      <c r="AK171" s="71">
        <v>0</v>
      </c>
      <c r="AL171" s="71">
        <v>0</v>
      </c>
      <c r="AM171" s="71">
        <v>191759.00058167489</v>
      </c>
      <c r="AN171" s="71">
        <v>0</v>
      </c>
      <c r="AO171" s="71">
        <v>0</v>
      </c>
      <c r="AP171" s="71">
        <v>2674085.6122306688</v>
      </c>
      <c r="AQ171" s="72"/>
      <c r="AR171" s="71">
        <v>73</v>
      </c>
      <c r="AS171" s="71">
        <v>25</v>
      </c>
      <c r="AT171" s="71">
        <v>0</v>
      </c>
      <c r="AU171" s="71">
        <v>0</v>
      </c>
      <c r="AV171" s="71">
        <v>0</v>
      </c>
      <c r="AW171" s="71">
        <v>0</v>
      </c>
      <c r="AX171" s="71"/>
      <c r="AY171" s="72"/>
      <c r="AZ171" s="71">
        <v>409.6</v>
      </c>
      <c r="BA171" s="71">
        <v>960.40000000000009</v>
      </c>
      <c r="BB171" s="71">
        <v>0</v>
      </c>
      <c r="BC171" s="71">
        <v>0</v>
      </c>
      <c r="BD171" s="71">
        <v>0</v>
      </c>
      <c r="BE171" s="71">
        <v>0</v>
      </c>
      <c r="BF171" s="71"/>
      <c r="BG171" s="72"/>
      <c r="BH171" s="71">
        <v>0</v>
      </c>
      <c r="BI171" s="71">
        <v>0</v>
      </c>
      <c r="BJ171" s="71">
        <v>0</v>
      </c>
      <c r="BK171" s="71">
        <v>0</v>
      </c>
      <c r="BL171" s="71">
        <v>9.3030000000000008</v>
      </c>
      <c r="BM171" s="71">
        <v>0</v>
      </c>
      <c r="BN171" s="72"/>
      <c r="BO171" s="71">
        <v>0</v>
      </c>
      <c r="BP171" s="71">
        <v>0</v>
      </c>
      <c r="BQ171" s="71">
        <v>0</v>
      </c>
      <c r="BR171" s="71">
        <v>0</v>
      </c>
      <c r="BS171" s="71">
        <v>1</v>
      </c>
      <c r="BT171" s="71">
        <v>0</v>
      </c>
      <c r="BU171"/>
      <c r="BV171" s="70">
        <v>9.3030000000000008</v>
      </c>
      <c r="BW171" s="70">
        <v>0</v>
      </c>
      <c r="BX171" s="70">
        <v>0</v>
      </c>
      <c r="BY171" s="70">
        <v>0</v>
      </c>
      <c r="BZ171" s="70">
        <v>0</v>
      </c>
      <c r="CA171" s="70">
        <v>0</v>
      </c>
      <c r="CB171" s="70">
        <v>0</v>
      </c>
      <c r="CC171" s="70">
        <v>0</v>
      </c>
      <c r="CD171" s="70">
        <v>0</v>
      </c>
    </row>
    <row r="172" spans="1:82">
      <c r="A172" s="70" t="s">
        <v>1921</v>
      </c>
      <c r="B172" s="70">
        <v>153</v>
      </c>
      <c r="C172" s="70">
        <v>17</v>
      </c>
      <c r="D172" s="70">
        <v>9</v>
      </c>
      <c r="E172" s="70">
        <v>2020</v>
      </c>
      <c r="F172" s="70" t="s">
        <v>159</v>
      </c>
      <c r="G172" s="70" t="s">
        <v>1904</v>
      </c>
      <c r="H172" s="70" t="s">
        <v>1905</v>
      </c>
      <c r="I172" s="148"/>
      <c r="J172" s="71">
        <v>0</v>
      </c>
      <c r="K172" s="71">
        <v>0.13566501980008516</v>
      </c>
      <c r="L172" s="71">
        <v>0.99262107801304278</v>
      </c>
      <c r="M172" s="71">
        <v>0.82786785937880203</v>
      </c>
      <c r="N172" s="71">
        <v>1.6271976780443096</v>
      </c>
      <c r="O172" s="71">
        <v>0.95301663890347232</v>
      </c>
      <c r="P172" s="71">
        <v>2.2518869015352165</v>
      </c>
      <c r="Q172" s="71">
        <v>8.0953073226717007E-2</v>
      </c>
      <c r="R172" s="71">
        <v>0</v>
      </c>
      <c r="S172" s="71">
        <v>9.2235566988832604E-2</v>
      </c>
      <c r="T172" s="72"/>
      <c r="U172" s="71">
        <v>0</v>
      </c>
      <c r="V172" s="71">
        <v>62</v>
      </c>
      <c r="W172" s="71">
        <v>25</v>
      </c>
      <c r="X172" s="71">
        <v>219</v>
      </c>
      <c r="Y172" s="71">
        <v>477</v>
      </c>
      <c r="Z172" s="71">
        <v>681</v>
      </c>
      <c r="AA172" s="71">
        <v>497</v>
      </c>
      <c r="AB172" s="71">
        <v>1373</v>
      </c>
      <c r="AC172" s="71">
        <v>0</v>
      </c>
      <c r="AD172" s="71">
        <v>9.2235566988832604E-2</v>
      </c>
      <c r="AE172" s="72"/>
      <c r="AF172" s="71"/>
      <c r="AG172" s="71">
        <v>92830.451600656248</v>
      </c>
      <c r="AH172" s="71">
        <v>205092.28122778112</v>
      </c>
      <c r="AI172" s="71">
        <v>1229283.0036738385</v>
      </c>
      <c r="AJ172" s="71">
        <v>2408636.3199116369</v>
      </c>
      <c r="AK172" s="71"/>
      <c r="AL172" s="71"/>
      <c r="AM172" s="71">
        <v>179191.75434816064</v>
      </c>
      <c r="AN172" s="71"/>
      <c r="AO172" s="71"/>
      <c r="AP172" s="71">
        <v>4115033.8107620734</v>
      </c>
      <c r="AQ172" s="72"/>
      <c r="AR172" s="71">
        <v>75</v>
      </c>
      <c r="AS172" s="71">
        <v>30</v>
      </c>
      <c r="AT172" s="71">
        <v>0</v>
      </c>
      <c r="AU172" s="71">
        <v>0</v>
      </c>
      <c r="AV172" s="71">
        <v>0</v>
      </c>
      <c r="AW172" s="71">
        <v>0</v>
      </c>
      <c r="AX172" s="71"/>
      <c r="AY172" s="72"/>
      <c r="AZ172" s="71">
        <v>418.7</v>
      </c>
      <c r="BA172" s="71">
        <v>1174.9000000000001</v>
      </c>
      <c r="BB172" s="71">
        <v>0</v>
      </c>
      <c r="BC172" s="71">
        <v>0</v>
      </c>
      <c r="BD172" s="71">
        <v>0</v>
      </c>
      <c r="BE172" s="71">
        <v>0</v>
      </c>
      <c r="BF172" s="71"/>
      <c r="BG172" s="72"/>
      <c r="BH172" s="71">
        <v>0</v>
      </c>
      <c r="BI172" s="71">
        <v>0</v>
      </c>
      <c r="BJ172" s="71">
        <v>0</v>
      </c>
      <c r="BK172" s="71">
        <v>0</v>
      </c>
      <c r="BL172" s="71">
        <v>10.241</v>
      </c>
      <c r="BM172" s="71">
        <v>0</v>
      </c>
      <c r="BN172" s="72"/>
      <c r="BO172" s="71">
        <v>0</v>
      </c>
      <c r="BP172" s="71">
        <v>0</v>
      </c>
      <c r="BQ172" s="71">
        <v>0</v>
      </c>
      <c r="BR172" s="71">
        <v>0</v>
      </c>
      <c r="BS172" s="71">
        <v>1</v>
      </c>
      <c r="BT172" s="71">
        <v>0</v>
      </c>
      <c r="BU172"/>
      <c r="BV172" s="70">
        <v>10.241</v>
      </c>
      <c r="BW172" s="70">
        <v>0</v>
      </c>
      <c r="BX172" s="70">
        <v>0</v>
      </c>
      <c r="BY172" s="70">
        <v>0</v>
      </c>
      <c r="BZ172" s="70">
        <v>0</v>
      </c>
      <c r="CA172" s="70">
        <v>0</v>
      </c>
      <c r="CB172" s="70">
        <v>0</v>
      </c>
      <c r="CC172" s="70">
        <v>0</v>
      </c>
      <c r="CD172" s="70">
        <v>0</v>
      </c>
    </row>
    <row r="173" spans="1:82">
      <c r="A173" s="70" t="s">
        <v>1922</v>
      </c>
      <c r="B173" s="70">
        <v>153</v>
      </c>
      <c r="C173" s="70">
        <v>18</v>
      </c>
      <c r="D173" s="70">
        <v>9</v>
      </c>
      <c r="E173" s="70">
        <v>2021</v>
      </c>
      <c r="F173" s="70" t="s">
        <v>160</v>
      </c>
      <c r="G173" s="70" t="s">
        <v>1904</v>
      </c>
      <c r="H173" s="70" t="s">
        <v>1905</v>
      </c>
      <c r="I173" s="148"/>
      <c r="J173" s="71">
        <v>0</v>
      </c>
      <c r="K173" s="71">
        <v>0.14857509777362304</v>
      </c>
      <c r="L173" s="71">
        <v>0.8174272211724698</v>
      </c>
      <c r="M173" s="71">
        <v>0.90809328663973132</v>
      </c>
      <c r="N173" s="71">
        <v>1.8056411577474523</v>
      </c>
      <c r="O173" s="71">
        <v>0.91062089705592408</v>
      </c>
      <c r="P173" s="71">
        <v>2.2628990220928098</v>
      </c>
      <c r="Q173" s="71">
        <v>7.7946788375577197E-2</v>
      </c>
      <c r="R173" s="71">
        <v>0</v>
      </c>
      <c r="S173" s="71">
        <v>6.7072901249504865E-2</v>
      </c>
      <c r="T173" s="72"/>
      <c r="U173" s="71"/>
      <c r="V173" s="71">
        <v>62</v>
      </c>
      <c r="W173" s="71">
        <v>25</v>
      </c>
      <c r="X173" s="71">
        <v>219</v>
      </c>
      <c r="Y173" s="71">
        <v>475</v>
      </c>
      <c r="Z173" s="71">
        <v>670</v>
      </c>
      <c r="AA173" s="71">
        <v>487</v>
      </c>
      <c r="AB173" s="71">
        <v>1335</v>
      </c>
      <c r="AC173" s="71">
        <v>0</v>
      </c>
      <c r="AD173" s="71">
        <v>6.7072901249504865E-2</v>
      </c>
      <c r="AE173" s="72"/>
      <c r="AF173" s="71">
        <v>0</v>
      </c>
      <c r="AG173" s="71">
        <v>99403.454914850081</v>
      </c>
      <c r="AH173" s="71">
        <v>163767.70324799843</v>
      </c>
      <c r="AI173" s="71">
        <v>1361638.1205950449</v>
      </c>
      <c r="AJ173" s="71">
        <v>2477646.904885428</v>
      </c>
      <c r="AK173" s="71">
        <v>0</v>
      </c>
      <c r="AL173" s="71">
        <v>0</v>
      </c>
      <c r="AM173" s="71">
        <v>175237.29022341687</v>
      </c>
      <c r="AN173" s="71">
        <v>0</v>
      </c>
      <c r="AO173" s="71">
        <v>0</v>
      </c>
      <c r="AP173" s="71">
        <v>4277693.4738667384</v>
      </c>
      <c r="AQ173" s="72"/>
      <c r="AR173" s="71">
        <v>79</v>
      </c>
      <c r="AS173" s="71">
        <v>40</v>
      </c>
      <c r="AT173" s="71">
        <v>0</v>
      </c>
      <c r="AU173" s="71">
        <v>0</v>
      </c>
      <c r="AV173" s="71">
        <v>0</v>
      </c>
      <c r="AW173" s="71">
        <v>0</v>
      </c>
      <c r="AX173" s="71"/>
      <c r="AY173" s="72"/>
      <c r="AZ173" s="71">
        <v>440.7</v>
      </c>
      <c r="BA173" s="71">
        <v>1669.9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1923</v>
      </c>
      <c r="B174" s="70">
        <v>153</v>
      </c>
      <c r="C174" s="70">
        <v>19</v>
      </c>
      <c r="D174" s="70">
        <v>9</v>
      </c>
      <c r="E174" s="70">
        <v>2022</v>
      </c>
      <c r="F174" s="70" t="s">
        <v>161</v>
      </c>
      <c r="G174" s="70" t="s">
        <v>1904</v>
      </c>
      <c r="H174" s="70" t="s">
        <v>1905</v>
      </c>
      <c r="I174" s="148"/>
      <c r="J174" s="71">
        <v>0</v>
      </c>
      <c r="K174" s="71">
        <v>0.13312149501972304</v>
      </c>
      <c r="L174" s="71">
        <v>0.74879688228141872</v>
      </c>
      <c r="M174" s="71">
        <v>0.90373190856133867</v>
      </c>
      <c r="N174" s="71">
        <v>1.7938556382207413</v>
      </c>
      <c r="O174" s="71">
        <v>0.94270391907864703</v>
      </c>
      <c r="P174" s="71">
        <v>2.2060362270765155</v>
      </c>
      <c r="Q174" s="71">
        <v>7.6942884156759137E-2</v>
      </c>
      <c r="R174" s="71">
        <v>0</v>
      </c>
      <c r="S174" s="71">
        <v>6.8446796268548202E-2</v>
      </c>
      <c r="T174" s="72"/>
      <c r="U174" s="71"/>
      <c r="V174" s="71">
        <v>62</v>
      </c>
      <c r="W174" s="71">
        <v>25</v>
      </c>
      <c r="X174" s="71">
        <v>219</v>
      </c>
      <c r="Y174" s="71">
        <v>489</v>
      </c>
      <c r="Z174" s="71">
        <v>659</v>
      </c>
      <c r="AA174" s="71">
        <v>482</v>
      </c>
      <c r="AB174" s="71">
        <v>1307</v>
      </c>
      <c r="AC174" s="71">
        <v>0</v>
      </c>
      <c r="AD174" s="71">
        <v>6.8446796268548202E-2</v>
      </c>
      <c r="AE174" s="72"/>
      <c r="AF174" s="71">
        <v>0</v>
      </c>
      <c r="AG174" s="71">
        <v>96669.270354002962</v>
      </c>
      <c r="AH174" s="71">
        <v>171412.78106677294</v>
      </c>
      <c r="AI174" s="71">
        <v>1299085.0902446946</v>
      </c>
      <c r="AJ174" s="71">
        <v>2571720.0721033304</v>
      </c>
      <c r="AK174" s="71">
        <v>0</v>
      </c>
      <c r="AL174" s="71">
        <v>0</v>
      </c>
      <c r="AM174" s="71">
        <v>168769.37379010004</v>
      </c>
      <c r="AN174" s="71">
        <v>0</v>
      </c>
      <c r="AO174" s="71">
        <v>0</v>
      </c>
      <c r="AP174" s="71">
        <v>4307656.5875589009</v>
      </c>
      <c r="AQ174" s="72"/>
      <c r="AR174" s="71">
        <v>80</v>
      </c>
      <c r="AS174" s="71">
        <v>54</v>
      </c>
      <c r="AT174" s="71">
        <v>0</v>
      </c>
      <c r="AU174" s="71">
        <v>0</v>
      </c>
      <c r="AV174" s="71">
        <v>0</v>
      </c>
      <c r="AW174" s="71">
        <v>0</v>
      </c>
      <c r="AX174" s="71"/>
      <c r="AY174" s="72"/>
      <c r="AZ174" s="71">
        <v>450.5</v>
      </c>
      <c r="BA174" s="71">
        <v>2329.9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1924</v>
      </c>
      <c r="B175" s="70">
        <v>153</v>
      </c>
      <c r="C175" s="70">
        <v>20</v>
      </c>
      <c r="D175" s="70">
        <v>9</v>
      </c>
      <c r="E175" s="70">
        <v>2023</v>
      </c>
      <c r="F175" s="70" t="s">
        <v>1539</v>
      </c>
      <c r="G175" s="70" t="s">
        <v>1904</v>
      </c>
      <c r="H175" s="70" t="s">
        <v>1905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v>
      </c>
      <c r="AS175" s="71">
        <v>60</v>
      </c>
      <c r="AT175" s="71">
        <v>0</v>
      </c>
      <c r="AU175" s="71">
        <v>0</v>
      </c>
      <c r="AV175" s="71">
        <v>0</v>
      </c>
      <c r="AW175" s="71">
        <v>0</v>
      </c>
      <c r="AX175" s="71"/>
      <c r="AY175" s="72"/>
      <c r="AZ175" s="71">
        <v>450.5</v>
      </c>
      <c r="BA175" s="71">
        <v>2593.9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1925</v>
      </c>
      <c r="B176" s="70">
        <v>153</v>
      </c>
      <c r="C176" s="70">
        <v>21</v>
      </c>
      <c r="D176" s="70">
        <v>9</v>
      </c>
      <c r="E176" s="70">
        <v>2024</v>
      </c>
      <c r="F176" s="70" t="s">
        <v>1554</v>
      </c>
      <c r="G176" s="70" t="s">
        <v>1904</v>
      </c>
      <c r="H176" s="70" t="s">
        <v>1905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1926</v>
      </c>
      <c r="B177" s="70">
        <v>18</v>
      </c>
      <c r="C177" s="70">
        <v>1</v>
      </c>
      <c r="D177" s="70">
        <v>2</v>
      </c>
      <c r="E177" s="70">
        <v>1990</v>
      </c>
      <c r="F177" s="70" t="s">
        <v>787</v>
      </c>
      <c r="G177" s="70" t="s">
        <v>1647</v>
      </c>
      <c r="H177" s="70" t="s">
        <v>1648</v>
      </c>
      <c r="I177" s="148"/>
      <c r="J177" s="71">
        <v>7.1855233574092141</v>
      </c>
      <c r="K177" s="71">
        <v>1.0493517779051109</v>
      </c>
      <c r="L177" s="71">
        <v>9.0625272113185673</v>
      </c>
      <c r="M177" s="71">
        <v>1.819126470407266</v>
      </c>
      <c r="N177" s="71">
        <v>4.5109004626192606</v>
      </c>
      <c r="O177" s="71">
        <v>1.9012345428006669</v>
      </c>
      <c r="P177" s="71">
        <v>3.2370843891109979</v>
      </c>
      <c r="Q177" s="71">
        <v>0.162164412472146</v>
      </c>
      <c r="R177" s="71">
        <v>0</v>
      </c>
      <c r="S177" s="71">
        <v>0.13205250003056529</v>
      </c>
      <c r="T177" s="72"/>
      <c r="U177" s="71">
        <v>201744</v>
      </c>
      <c r="V177" s="71">
        <v>192</v>
      </c>
      <c r="W177" s="71">
        <v>106</v>
      </c>
      <c r="X177" s="71">
        <v>610</v>
      </c>
      <c r="Y177" s="71">
        <v>965</v>
      </c>
      <c r="Z177" s="71">
        <v>782</v>
      </c>
      <c r="AA177" s="71">
        <v>786</v>
      </c>
      <c r="AB177" s="71">
        <v>2633</v>
      </c>
      <c r="AC177" s="71">
        <v>0</v>
      </c>
      <c r="AD177" s="71">
        <v>0.13205250003056529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1927</v>
      </c>
      <c r="B178" s="70">
        <v>19</v>
      </c>
      <c r="C178" s="70">
        <v>2</v>
      </c>
      <c r="D178" s="70">
        <v>2</v>
      </c>
      <c r="E178" s="70">
        <v>2005</v>
      </c>
      <c r="F178" s="70" t="s">
        <v>789</v>
      </c>
      <c r="G178" s="1064" t="s">
        <v>1647</v>
      </c>
      <c r="H178" s="70" t="s">
        <v>1648</v>
      </c>
      <c r="I178" s="148"/>
      <c r="J178" s="71">
        <v>3.35450019807806</v>
      </c>
      <c r="K178" s="71">
        <v>0.34094243683226771</v>
      </c>
      <c r="L178" s="71">
        <v>4.3919485132497744</v>
      </c>
      <c r="M178" s="71">
        <v>2.5123598701605259</v>
      </c>
      <c r="N178" s="71">
        <v>4.3015845017381071</v>
      </c>
      <c r="O178" s="71">
        <v>2.077879274287687</v>
      </c>
      <c r="P178" s="71">
        <v>2.7909082469589932</v>
      </c>
      <c r="Q178" s="71">
        <v>0.11370463169512</v>
      </c>
      <c r="R178" s="71">
        <v>0</v>
      </c>
      <c r="S178" s="71">
        <v>0</v>
      </c>
      <c r="T178" s="72"/>
      <c r="U178" s="71">
        <v>103605</v>
      </c>
      <c r="V178" s="71">
        <v>104</v>
      </c>
      <c r="W178" s="71">
        <v>39</v>
      </c>
      <c r="X178" s="71">
        <v>408</v>
      </c>
      <c r="Y178" s="71">
        <v>877</v>
      </c>
      <c r="Z178" s="71">
        <v>989</v>
      </c>
      <c r="AA178" s="71">
        <v>555</v>
      </c>
      <c r="AB178" s="71">
        <v>1930</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1928</v>
      </c>
      <c r="B179" s="70">
        <v>20</v>
      </c>
      <c r="C179" s="70">
        <v>3</v>
      </c>
      <c r="D179" s="70">
        <v>2</v>
      </c>
      <c r="E179" s="70">
        <v>2006</v>
      </c>
      <c r="F179" s="70" t="s">
        <v>790</v>
      </c>
      <c r="G179" s="1064" t="s">
        <v>1647</v>
      </c>
      <c r="H179" s="70" t="s">
        <v>1648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1929</v>
      </c>
      <c r="B180" s="70">
        <v>21</v>
      </c>
      <c r="C180" s="70">
        <v>4</v>
      </c>
      <c r="D180" s="70">
        <v>2</v>
      </c>
      <c r="E180" s="70">
        <v>2007</v>
      </c>
      <c r="F180" s="70" t="s">
        <v>791</v>
      </c>
      <c r="G180" s="70" t="s">
        <v>1647</v>
      </c>
      <c r="H180" s="70" t="s">
        <v>1648</v>
      </c>
      <c r="I180" s="148"/>
      <c r="J180" s="71">
        <v>3.224309039958865</v>
      </c>
      <c r="K180" s="71">
        <v>0.30356226765207789</v>
      </c>
      <c r="L180" s="71">
        <v>5.9910236099809788</v>
      </c>
      <c r="M180" s="71">
        <v>3.1610947526363469</v>
      </c>
      <c r="N180" s="71">
        <v>4.1435341081858779</v>
      </c>
      <c r="O180" s="71">
        <v>1.9644646933730929</v>
      </c>
      <c r="P180" s="71">
        <v>2.7932562714821181</v>
      </c>
      <c r="Q180" s="71">
        <v>0.11289958053037</v>
      </c>
      <c r="R180" s="71">
        <v>0</v>
      </c>
      <c r="S180" s="71">
        <v>5.6106823499999993E-2</v>
      </c>
      <c r="T180" s="72"/>
      <c r="U180" s="71">
        <v>105887</v>
      </c>
      <c r="V180" s="71">
        <v>101</v>
      </c>
      <c r="W180" s="71">
        <v>73</v>
      </c>
      <c r="X180" s="71">
        <v>643</v>
      </c>
      <c r="Y180" s="71">
        <v>847</v>
      </c>
      <c r="Z180" s="71">
        <v>972</v>
      </c>
      <c r="AA180" s="71">
        <v>547</v>
      </c>
      <c r="AB180" s="71">
        <v>1815</v>
      </c>
      <c r="AC180" s="71">
        <v>0</v>
      </c>
      <c r="AD180" s="71">
        <v>5.6106823499999993E-2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1930</v>
      </c>
      <c r="B181" s="70">
        <v>22</v>
      </c>
      <c r="C181" s="70">
        <v>5</v>
      </c>
      <c r="D181" s="70">
        <v>2</v>
      </c>
      <c r="E181" s="70">
        <v>2008</v>
      </c>
      <c r="F181" s="70" t="s">
        <v>792</v>
      </c>
      <c r="G181" s="70" t="s">
        <v>1647</v>
      </c>
      <c r="H181" s="70" t="s">
        <v>1648</v>
      </c>
      <c r="I181" s="148"/>
      <c r="J181" s="71">
        <v>2.2152810828996889</v>
      </c>
      <c r="K181" s="71">
        <v>0.26642369315970882</v>
      </c>
      <c r="L181" s="71">
        <v>3.826619586562797</v>
      </c>
      <c r="M181" s="71">
        <v>3.6987869666969551</v>
      </c>
      <c r="N181" s="71">
        <v>4.2389687479482099</v>
      </c>
      <c r="O181" s="71">
        <v>1.8646604575074961</v>
      </c>
      <c r="P181" s="71">
        <v>2.6778579429848381</v>
      </c>
      <c r="Q181" s="71">
        <v>0.109542745333956</v>
      </c>
      <c r="R181" s="71">
        <v>0</v>
      </c>
      <c r="S181" s="71">
        <v>0.11652955650000001</v>
      </c>
      <c r="T181" s="72"/>
      <c r="U181" s="71">
        <v>76438</v>
      </c>
      <c r="V181" s="71">
        <v>101</v>
      </c>
      <c r="W181" s="71">
        <v>54</v>
      </c>
      <c r="X181" s="71">
        <v>643</v>
      </c>
      <c r="Y181" s="71">
        <v>855</v>
      </c>
      <c r="Z181" s="71">
        <v>955</v>
      </c>
      <c r="AA181" s="71">
        <v>525</v>
      </c>
      <c r="AB181" s="71">
        <v>1790</v>
      </c>
      <c r="AC181" s="71">
        <v>0</v>
      </c>
      <c r="AD181" s="71">
        <v>0.11652955650000001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1931</v>
      </c>
      <c r="B182" s="70">
        <v>23</v>
      </c>
      <c r="C182" s="70">
        <v>6</v>
      </c>
      <c r="D182" s="70">
        <v>2</v>
      </c>
      <c r="E182" s="70">
        <v>2009</v>
      </c>
      <c r="F182" s="70" t="s">
        <v>176</v>
      </c>
      <c r="G182" s="70" t="s">
        <v>1647</v>
      </c>
      <c r="H182" s="70" t="s">
        <v>1648</v>
      </c>
      <c r="I182" s="148"/>
      <c r="J182" s="71">
        <v>2.737373361073423</v>
      </c>
      <c r="K182" s="71">
        <v>0.1679943062905713</v>
      </c>
      <c r="L182" s="71">
        <v>3.4011722778444562</v>
      </c>
      <c r="M182" s="71">
        <v>2.6281687511148619</v>
      </c>
      <c r="N182" s="71">
        <v>3.4876699342988351</v>
      </c>
      <c r="O182" s="71">
        <v>1.8119797112724549</v>
      </c>
      <c r="P182" s="71">
        <v>2.499133809824623</v>
      </c>
      <c r="Q182" s="71">
        <v>0.100329753731699</v>
      </c>
      <c r="R182" s="71">
        <v>0</v>
      </c>
      <c r="S182" s="71">
        <v>0.1199822841</v>
      </c>
      <c r="T182" s="72"/>
      <c r="U182" s="71">
        <v>95384</v>
      </c>
      <c r="V182" s="71">
        <v>78</v>
      </c>
      <c r="W182" s="71">
        <v>55</v>
      </c>
      <c r="X182" s="71">
        <v>577</v>
      </c>
      <c r="Y182" s="71">
        <v>819</v>
      </c>
      <c r="Z182" s="71">
        <v>916</v>
      </c>
      <c r="AA182" s="71">
        <v>503</v>
      </c>
      <c r="AB182" s="71">
        <v>1721</v>
      </c>
      <c r="AC182" s="71">
        <v>0</v>
      </c>
      <c r="AD182" s="71">
        <v>0.1199822841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1932</v>
      </c>
      <c r="B183" s="70">
        <v>24</v>
      </c>
      <c r="C183" s="70">
        <v>7</v>
      </c>
      <c r="D183" s="70">
        <v>2</v>
      </c>
      <c r="E183" s="70">
        <v>2010</v>
      </c>
      <c r="F183" s="70" t="s">
        <v>177</v>
      </c>
      <c r="G183" s="70" t="s">
        <v>1647</v>
      </c>
      <c r="H183" s="70" t="s">
        <v>1648</v>
      </c>
      <c r="I183" s="148"/>
      <c r="J183" s="71">
        <v>2.6039468800395089</v>
      </c>
      <c r="K183" s="71">
        <v>0.17520230773019499</v>
      </c>
      <c r="L183" s="71">
        <v>3.0964349049789459</v>
      </c>
      <c r="M183" s="71">
        <v>2.3525775772704232</v>
      </c>
      <c r="N183" s="71">
        <v>3.5046322660708329</v>
      </c>
      <c r="O183" s="71">
        <v>1.772094841158629</v>
      </c>
      <c r="P183" s="71">
        <v>2.5835278599419089</v>
      </c>
      <c r="Q183" s="71">
        <v>0.104156310136178</v>
      </c>
      <c r="R183" s="71">
        <v>0</v>
      </c>
      <c r="S183" s="71">
        <v>0.13897228589999999</v>
      </c>
      <c r="T183" s="72"/>
      <c r="U183" s="71">
        <v>101570</v>
      </c>
      <c r="V183" s="71">
        <v>78</v>
      </c>
      <c r="W183" s="71">
        <v>55</v>
      </c>
      <c r="X183" s="71">
        <v>577</v>
      </c>
      <c r="Y183" s="71">
        <v>837</v>
      </c>
      <c r="Z183" s="71">
        <v>900</v>
      </c>
      <c r="AA183" s="71">
        <v>507</v>
      </c>
      <c r="AB183" s="71">
        <v>1712</v>
      </c>
      <c r="AC183" s="71">
        <v>0</v>
      </c>
      <c r="AD183" s="71">
        <v>0.13897228589999999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1933</v>
      </c>
      <c r="B184" s="70">
        <v>25</v>
      </c>
      <c r="C184" s="70">
        <v>8</v>
      </c>
      <c r="D184" s="70">
        <v>2</v>
      </c>
      <c r="E184" s="70">
        <v>2011</v>
      </c>
      <c r="F184" s="70" t="s">
        <v>178</v>
      </c>
      <c r="G184" s="70" t="s">
        <v>1647</v>
      </c>
      <c r="H184" s="70" t="s">
        <v>1648</v>
      </c>
      <c r="I184" s="148"/>
      <c r="J184" s="71">
        <v>1.9425972483919749</v>
      </c>
      <c r="K184" s="71">
        <v>0.2454910219106482</v>
      </c>
      <c r="L184" s="71">
        <v>2.8891993875827109</v>
      </c>
      <c r="M184" s="71">
        <v>2.9719668942565591</v>
      </c>
      <c r="N184" s="71">
        <v>4.2184514621301457</v>
      </c>
      <c r="O184" s="71">
        <v>1.7035806459569418</v>
      </c>
      <c r="P184" s="71">
        <v>2.523713446478526</v>
      </c>
      <c r="Q184" s="71">
        <v>0.116704420519462</v>
      </c>
      <c r="R184" s="71">
        <v>0</v>
      </c>
      <c r="S184" s="71">
        <v>0.1268877393</v>
      </c>
      <c r="T184" s="72"/>
      <c r="U184" s="71">
        <v>71363</v>
      </c>
      <c r="V184" s="71">
        <v>78</v>
      </c>
      <c r="W184" s="71">
        <v>55</v>
      </c>
      <c r="X184" s="71">
        <v>577</v>
      </c>
      <c r="Y184" s="71">
        <v>837</v>
      </c>
      <c r="Z184" s="71">
        <v>884</v>
      </c>
      <c r="AA184" s="71">
        <v>510</v>
      </c>
      <c r="AB184" s="71">
        <v>1663</v>
      </c>
      <c r="AC184" s="71">
        <v>0</v>
      </c>
      <c r="AD184" s="71">
        <v>0.1268877393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1934</v>
      </c>
      <c r="B185" s="70">
        <v>26</v>
      </c>
      <c r="C185" s="70">
        <v>9</v>
      </c>
      <c r="D185" s="70">
        <v>2</v>
      </c>
      <c r="E185" s="70">
        <v>2012</v>
      </c>
      <c r="F185" s="70" t="s">
        <v>179</v>
      </c>
      <c r="G185" s="70" t="s">
        <v>1647</v>
      </c>
      <c r="H185" s="70" t="s">
        <v>1648</v>
      </c>
      <c r="I185" s="148"/>
      <c r="J185" s="71">
        <v>2.5038084790887298</v>
      </c>
      <c r="K185" s="71">
        <v>0.27655513079926258</v>
      </c>
      <c r="L185" s="71">
        <v>2.9151162694335961</v>
      </c>
      <c r="M185" s="71">
        <v>3.6911734397264859</v>
      </c>
      <c r="N185" s="71">
        <v>4.6672286989809972</v>
      </c>
      <c r="O185" s="71">
        <v>1.7131184596752715</v>
      </c>
      <c r="P185" s="71">
        <v>2.5380721249695806</v>
      </c>
      <c r="Q185" s="71">
        <v>0.12664450941784799</v>
      </c>
      <c r="R185" s="71">
        <v>0</v>
      </c>
      <c r="S185" s="71">
        <v>0.1493304687</v>
      </c>
      <c r="T185" s="72"/>
      <c r="U185" s="71">
        <v>88129</v>
      </c>
      <c r="V185" s="71">
        <v>78</v>
      </c>
      <c r="W185" s="71">
        <v>55</v>
      </c>
      <c r="X185" s="71">
        <v>577</v>
      </c>
      <c r="Y185" s="71">
        <v>843</v>
      </c>
      <c r="Z185" s="71">
        <v>896</v>
      </c>
      <c r="AA185" s="71">
        <v>510</v>
      </c>
      <c r="AB185" s="71">
        <v>1661</v>
      </c>
      <c r="AC185" s="71">
        <v>0</v>
      </c>
      <c r="AD185" s="71">
        <v>0.1493304687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1935</v>
      </c>
      <c r="B186" s="70">
        <v>27</v>
      </c>
      <c r="C186" s="70">
        <v>10</v>
      </c>
      <c r="D186" s="70">
        <v>2</v>
      </c>
      <c r="E186" s="70">
        <v>2013</v>
      </c>
      <c r="F186" s="70" t="s">
        <v>180</v>
      </c>
      <c r="G186" s="70" t="s">
        <v>1647</v>
      </c>
      <c r="H186" s="70" t="s">
        <v>1648</v>
      </c>
      <c r="I186" s="148"/>
      <c r="J186" s="71">
        <v>1.8478031359664999</v>
      </c>
      <c r="K186" s="71">
        <v>0.22857375892590279</v>
      </c>
      <c r="L186" s="71">
        <v>2.5742775275554801</v>
      </c>
      <c r="M186" s="71">
        <v>3.4328795482627119</v>
      </c>
      <c r="N186" s="71">
        <v>4.496337606115496</v>
      </c>
      <c r="O186" s="71">
        <v>1.6307487219224599</v>
      </c>
      <c r="P186" s="71">
        <v>2.5875985105016373</v>
      </c>
      <c r="Q186" s="71">
        <v>0.12724880029771199</v>
      </c>
      <c r="R186" s="71">
        <v>0</v>
      </c>
      <c r="S186" s="71">
        <v>0.15796228770000001</v>
      </c>
      <c r="T186" s="72"/>
      <c r="U186" s="71">
        <v>66223</v>
      </c>
      <c r="V186" s="71">
        <v>78</v>
      </c>
      <c r="W186" s="71">
        <v>55</v>
      </c>
      <c r="X186" s="71">
        <v>577</v>
      </c>
      <c r="Y186" s="71">
        <v>838</v>
      </c>
      <c r="Z186" s="71">
        <v>891</v>
      </c>
      <c r="AA186" s="71">
        <v>518</v>
      </c>
      <c r="AB186" s="71">
        <v>1645</v>
      </c>
      <c r="AC186" s="71">
        <v>0</v>
      </c>
      <c r="AD186" s="71">
        <v>0.15796228770000001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1936</v>
      </c>
      <c r="B187" s="70">
        <v>28</v>
      </c>
      <c r="C187" s="70">
        <v>11</v>
      </c>
      <c r="D187" s="70">
        <v>2</v>
      </c>
      <c r="E187" s="70">
        <v>2014</v>
      </c>
      <c r="F187" s="70" t="s">
        <v>181</v>
      </c>
      <c r="G187" s="70" t="s">
        <v>1647</v>
      </c>
      <c r="H187" s="70" t="s">
        <v>1648</v>
      </c>
      <c r="I187" s="148"/>
      <c r="J187" s="71">
        <v>1.854402218407873</v>
      </c>
      <c r="K187" s="71">
        <v>0.2495777077870498</v>
      </c>
      <c r="L187" s="71">
        <v>3.3014204591474492</v>
      </c>
      <c r="M187" s="71">
        <v>3.2917314217797249</v>
      </c>
      <c r="N187" s="71">
        <v>4.7212710780134959</v>
      </c>
      <c r="O187" s="71">
        <v>1.5431287425460769</v>
      </c>
      <c r="P187" s="71">
        <v>2.6110911104749697</v>
      </c>
      <c r="Q187" s="71">
        <v>0.12023220919946299</v>
      </c>
      <c r="R187" s="71">
        <v>0</v>
      </c>
      <c r="S187" s="71">
        <v>0.15882546959999999</v>
      </c>
      <c r="T187" s="72"/>
      <c r="U187" s="71">
        <v>73811</v>
      </c>
      <c r="V187" s="71">
        <v>74</v>
      </c>
      <c r="W187" s="71">
        <v>72</v>
      </c>
      <c r="X187" s="71">
        <v>526</v>
      </c>
      <c r="Y187" s="71">
        <v>831</v>
      </c>
      <c r="Z187" s="71">
        <v>888</v>
      </c>
      <c r="AA187" s="71">
        <v>520</v>
      </c>
      <c r="AB187" s="71">
        <v>1620</v>
      </c>
      <c r="AC187" s="71">
        <v>0</v>
      </c>
      <c r="AD187" s="71">
        <v>0.15882546959999999</v>
      </c>
      <c r="AE187" s="72"/>
      <c r="AF187" s="71"/>
      <c r="AG187" s="71"/>
      <c r="AH187" s="71"/>
      <c r="AI187" s="71"/>
      <c r="AJ187" s="71"/>
      <c r="AK187" s="71"/>
      <c r="AL187" s="71"/>
      <c r="AM187" s="71"/>
      <c r="AN187" s="71"/>
      <c r="AO187" s="71"/>
      <c r="AP187" s="71"/>
      <c r="AQ187" s="72"/>
      <c r="AR187" s="71">
        <v>3</v>
      </c>
      <c r="AS187" s="71">
        <v>1</v>
      </c>
      <c r="AT187" s="71">
        <v>0</v>
      </c>
      <c r="AU187" s="71">
        <v>0</v>
      </c>
      <c r="AV187" s="71">
        <v>0</v>
      </c>
      <c r="AW187" s="71">
        <v>0</v>
      </c>
      <c r="AX187" s="71"/>
      <c r="AY187" s="72"/>
      <c r="AZ187" s="71">
        <v>11.22</v>
      </c>
      <c r="BA187" s="71">
        <v>10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1937</v>
      </c>
      <c r="B188" s="70">
        <v>29</v>
      </c>
      <c r="C188" s="70">
        <v>12</v>
      </c>
      <c r="D188" s="70">
        <v>2</v>
      </c>
      <c r="E188" s="70">
        <v>2015</v>
      </c>
      <c r="F188" s="70" t="s">
        <v>182</v>
      </c>
      <c r="G188" s="70" t="s">
        <v>1647</v>
      </c>
      <c r="H188" s="70" t="s">
        <v>1648</v>
      </c>
      <c r="I188" s="148"/>
      <c r="J188" s="71">
        <v>1.5884919805758171</v>
      </c>
      <c r="K188" s="71">
        <v>0.23931907746923689</v>
      </c>
      <c r="L188" s="71">
        <v>3.475089449759448</v>
      </c>
      <c r="M188" s="71">
        <v>3.1849899255205569</v>
      </c>
      <c r="N188" s="71">
        <v>4.172891275571077</v>
      </c>
      <c r="O188" s="71">
        <v>1.5043226606433562</v>
      </c>
      <c r="P188" s="71">
        <v>2.6282299136404004</v>
      </c>
      <c r="Q188" s="71">
        <v>0.113630956387194</v>
      </c>
      <c r="R188" s="71">
        <v>0</v>
      </c>
      <c r="S188" s="71">
        <v>0.14415137729999999</v>
      </c>
      <c r="T188" s="72"/>
      <c r="U188" s="71">
        <v>63392</v>
      </c>
      <c r="V188" s="71">
        <v>74</v>
      </c>
      <c r="W188" s="71">
        <v>72</v>
      </c>
      <c r="X188" s="71">
        <v>526</v>
      </c>
      <c r="Y188" s="71">
        <v>798</v>
      </c>
      <c r="Z188" s="71">
        <v>874</v>
      </c>
      <c r="AA188" s="71">
        <v>523</v>
      </c>
      <c r="AB188" s="71">
        <v>1564</v>
      </c>
      <c r="AC188" s="71">
        <v>0</v>
      </c>
      <c r="AD188" s="71">
        <v>0.14415137729999999</v>
      </c>
      <c r="AE188" s="72"/>
      <c r="AF188" s="71">
        <v>489215.11761907418</v>
      </c>
      <c r="AG188" s="71">
        <v>159439.12415230591</v>
      </c>
      <c r="AH188" s="71">
        <v>449335.54476002639</v>
      </c>
      <c r="AI188" s="71">
        <v>3345402.6923804521</v>
      </c>
      <c r="AJ188" s="71">
        <v>3534380.00243669</v>
      </c>
      <c r="AK188" s="71">
        <v>0</v>
      </c>
      <c r="AL188" s="71">
        <v>0</v>
      </c>
      <c r="AM188" s="71">
        <v>214339.63926675389</v>
      </c>
      <c r="AN188" s="71">
        <v>0</v>
      </c>
      <c r="AO188" s="71">
        <v>0</v>
      </c>
      <c r="AP188" s="71">
        <v>8192112.1206153017</v>
      </c>
      <c r="AQ188" s="72"/>
      <c r="AR188" s="71">
        <v>3</v>
      </c>
      <c r="AS188" s="71">
        <v>1</v>
      </c>
      <c r="AT188" s="71">
        <v>0</v>
      </c>
      <c r="AU188" s="71">
        <v>0</v>
      </c>
      <c r="AV188" s="71">
        <v>0</v>
      </c>
      <c r="AW188" s="71">
        <v>0</v>
      </c>
      <c r="AX188" s="71"/>
      <c r="AY188" s="72"/>
      <c r="AZ188" s="71">
        <v>11.22</v>
      </c>
      <c r="BA188" s="71">
        <v>10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1938</v>
      </c>
      <c r="B189" s="70">
        <v>30</v>
      </c>
      <c r="C189" s="70">
        <v>13</v>
      </c>
      <c r="D189" s="70">
        <v>2</v>
      </c>
      <c r="E189" s="70">
        <v>2016</v>
      </c>
      <c r="F189" s="70" t="s">
        <v>155</v>
      </c>
      <c r="G189" s="70" t="s">
        <v>1647</v>
      </c>
      <c r="H189" s="70" t="s">
        <v>1648</v>
      </c>
      <c r="I189" s="148"/>
      <c r="J189" s="71">
        <v>2.4595572922700204</v>
      </c>
      <c r="K189" s="71">
        <v>0.22574443465732918</v>
      </c>
      <c r="L189" s="71">
        <v>3.7369310940699076</v>
      </c>
      <c r="M189" s="71">
        <v>2.7307594860510398</v>
      </c>
      <c r="N189" s="71">
        <v>4.3658627002574848</v>
      </c>
      <c r="O189" s="71">
        <v>1.4809540716738538</v>
      </c>
      <c r="P189" s="71">
        <v>2.7986238340189735</v>
      </c>
      <c r="Q189" s="71">
        <v>0.11131607589365837</v>
      </c>
      <c r="R189" s="71">
        <v>0</v>
      </c>
      <c r="S189" s="71">
        <v>0.1476041049</v>
      </c>
      <c r="T189" s="72"/>
      <c r="U189" s="71">
        <v>93429</v>
      </c>
      <c r="V189" s="71">
        <v>74</v>
      </c>
      <c r="W189" s="71">
        <v>72</v>
      </c>
      <c r="X189" s="71">
        <v>526</v>
      </c>
      <c r="Y189" s="71">
        <v>821</v>
      </c>
      <c r="Z189" s="71">
        <v>871</v>
      </c>
      <c r="AA189" s="71">
        <v>576</v>
      </c>
      <c r="AB189" s="71">
        <v>1576</v>
      </c>
      <c r="AC189" s="71">
        <v>0</v>
      </c>
      <c r="AD189" s="71">
        <v>0.1476041049</v>
      </c>
      <c r="AE189" s="72"/>
      <c r="AF189" s="71">
        <v>770742.15195594891</v>
      </c>
      <c r="AG189" s="71">
        <v>151978.09233111789</v>
      </c>
      <c r="AH189" s="71">
        <v>380834.01546400361</v>
      </c>
      <c r="AI189" s="71">
        <v>3339378.8851508042</v>
      </c>
      <c r="AJ189" s="71">
        <v>3611850.1711017201</v>
      </c>
      <c r="AK189" s="71">
        <v>0</v>
      </c>
      <c r="AL189" s="71">
        <v>0</v>
      </c>
      <c r="AM189" s="71">
        <v>216151.987451266</v>
      </c>
      <c r="AN189" s="71">
        <v>0</v>
      </c>
      <c r="AO189" s="71">
        <v>0</v>
      </c>
      <c r="AP189" s="71">
        <v>8470935.303454861</v>
      </c>
      <c r="AQ189" s="72"/>
      <c r="AR189" s="71">
        <v>3</v>
      </c>
      <c r="AS189" s="71">
        <v>1</v>
      </c>
      <c r="AT189" s="71">
        <v>0</v>
      </c>
      <c r="AU189" s="71">
        <v>0</v>
      </c>
      <c r="AV189" s="71">
        <v>0</v>
      </c>
      <c r="AW189" s="71">
        <v>0</v>
      </c>
      <c r="AX189" s="71"/>
      <c r="AY189" s="72"/>
      <c r="AZ189" s="71">
        <v>11.22</v>
      </c>
      <c r="BA189" s="71">
        <v>10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1939</v>
      </c>
      <c r="B190" s="70">
        <v>31</v>
      </c>
      <c r="C190" s="70">
        <v>14</v>
      </c>
      <c r="D190" s="70">
        <v>2</v>
      </c>
      <c r="E190" s="70">
        <v>2017</v>
      </c>
      <c r="F190" s="70" t="s">
        <v>156</v>
      </c>
      <c r="G190" s="70" t="s">
        <v>1647</v>
      </c>
      <c r="H190" s="70" t="s">
        <v>1648</v>
      </c>
      <c r="I190" s="148"/>
      <c r="J190" s="71">
        <v>2.1480770591151286</v>
      </c>
      <c r="K190" s="71">
        <v>0.23067701195347134</v>
      </c>
      <c r="L190" s="71">
        <v>3.3733652736634823</v>
      </c>
      <c r="M190" s="71">
        <v>2.7381051484732977</v>
      </c>
      <c r="N190" s="71">
        <v>4.2046004075312569</v>
      </c>
      <c r="O190" s="71">
        <v>1.4400629600391488</v>
      </c>
      <c r="P190" s="71">
        <v>2.8146911570420872</v>
      </c>
      <c r="Q190" s="71">
        <v>0.106074160081237</v>
      </c>
      <c r="R190" s="71">
        <v>0</v>
      </c>
      <c r="S190" s="71">
        <v>0.1691836524</v>
      </c>
      <c r="T190" s="72"/>
      <c r="U190" s="71">
        <v>80290</v>
      </c>
      <c r="V190" s="71">
        <v>74</v>
      </c>
      <c r="W190" s="71">
        <v>72</v>
      </c>
      <c r="X190" s="71">
        <v>526</v>
      </c>
      <c r="Y190" s="71">
        <v>808</v>
      </c>
      <c r="Z190" s="71">
        <v>861</v>
      </c>
      <c r="AA190" s="71">
        <v>583</v>
      </c>
      <c r="AB190" s="71">
        <v>1553</v>
      </c>
      <c r="AC190" s="71">
        <v>0</v>
      </c>
      <c r="AD190" s="71">
        <v>0.1691836524</v>
      </c>
      <c r="AE190" s="72"/>
      <c r="AF190" s="71">
        <v>650852.69028343866</v>
      </c>
      <c r="AG190" s="71">
        <v>152419.6719986386</v>
      </c>
      <c r="AH190" s="71">
        <v>465229.04333694582</v>
      </c>
      <c r="AI190" s="71">
        <v>3256760.549514126</v>
      </c>
      <c r="AJ190" s="71">
        <v>3223365.356647681</v>
      </c>
      <c r="AK190" s="71">
        <v>0</v>
      </c>
      <c r="AL190" s="71">
        <v>0</v>
      </c>
      <c r="AM190" s="71">
        <v>213330.76801844139</v>
      </c>
      <c r="AN190" s="71">
        <v>0</v>
      </c>
      <c r="AO190" s="71">
        <v>0</v>
      </c>
      <c r="AP190" s="71">
        <v>7961958.0797992721</v>
      </c>
      <c r="AQ190" s="72"/>
      <c r="AR190" s="71">
        <v>3</v>
      </c>
      <c r="AS190" s="71">
        <v>1</v>
      </c>
      <c r="AT190" s="71">
        <v>0</v>
      </c>
      <c r="AU190" s="71">
        <v>0</v>
      </c>
      <c r="AV190" s="71">
        <v>0</v>
      </c>
      <c r="AW190" s="71">
        <v>0</v>
      </c>
      <c r="AX190" s="71"/>
      <c r="AY190" s="72"/>
      <c r="AZ190" s="71">
        <v>11.22</v>
      </c>
      <c r="BA190" s="71">
        <v>10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1940</v>
      </c>
      <c r="B191" s="70">
        <v>32</v>
      </c>
      <c r="C191" s="70">
        <v>15</v>
      </c>
      <c r="D191" s="70">
        <v>2</v>
      </c>
      <c r="E191" s="70">
        <v>2018</v>
      </c>
      <c r="F191" s="70" t="s">
        <v>183</v>
      </c>
      <c r="G191" s="70" t="s">
        <v>1647</v>
      </c>
      <c r="H191" s="70" t="s">
        <v>1648</v>
      </c>
      <c r="I191" s="148"/>
      <c r="J191" s="71">
        <v>2.5909488724110905</v>
      </c>
      <c r="K191" s="71">
        <v>0.21469781831080126</v>
      </c>
      <c r="L191" s="71">
        <v>3.0946281372532334</v>
      </c>
      <c r="M191" s="71">
        <v>2.751609692202321</v>
      </c>
      <c r="N191" s="71">
        <v>3.7992400080390154</v>
      </c>
      <c r="O191" s="71">
        <v>1.4162895668443627</v>
      </c>
      <c r="P191" s="71">
        <v>2.8153523641889437</v>
      </c>
      <c r="Q191" s="71">
        <v>9.5578296737340404E-2</v>
      </c>
      <c r="R191" s="71">
        <v>0</v>
      </c>
      <c r="S191" s="71">
        <v>0.16832047050000004</v>
      </c>
      <c r="T191" s="72"/>
      <c r="U191" s="71">
        <v>101190</v>
      </c>
      <c r="V191" s="71">
        <v>74</v>
      </c>
      <c r="W191" s="71">
        <v>72</v>
      </c>
      <c r="X191" s="71">
        <v>526</v>
      </c>
      <c r="Y191" s="71">
        <v>793</v>
      </c>
      <c r="Z191" s="71">
        <v>863</v>
      </c>
      <c r="AA191" s="71">
        <v>589</v>
      </c>
      <c r="AB191" s="71">
        <v>1508</v>
      </c>
      <c r="AC191" s="71">
        <v>0</v>
      </c>
      <c r="AD191" s="71">
        <v>0.16832047050000001</v>
      </c>
      <c r="AE191" s="72"/>
      <c r="AF191" s="71">
        <v>823410.72136897594</v>
      </c>
      <c r="AG191" s="71">
        <v>137903.341039972</v>
      </c>
      <c r="AH191" s="71">
        <v>438478.43058896111</v>
      </c>
      <c r="AI191" s="71">
        <v>3329074.5222364762</v>
      </c>
      <c r="AJ191" s="71">
        <v>2938720.0444115968</v>
      </c>
      <c r="AK191" s="71">
        <v>0</v>
      </c>
      <c r="AL191" s="71">
        <v>0</v>
      </c>
      <c r="AM191" s="71">
        <v>207577.87495316649</v>
      </c>
      <c r="AN191" s="71">
        <v>0</v>
      </c>
      <c r="AO191" s="71">
        <v>0</v>
      </c>
      <c r="AP191" s="71">
        <v>7875164.9345991481</v>
      </c>
      <c r="AQ191" s="72"/>
      <c r="AR191" s="71">
        <v>3</v>
      </c>
      <c r="AS191" s="71">
        <v>1</v>
      </c>
      <c r="AT191" s="71">
        <v>0</v>
      </c>
      <c r="AU191" s="71">
        <v>0</v>
      </c>
      <c r="AV191" s="71">
        <v>0</v>
      </c>
      <c r="AW191" s="71">
        <v>0</v>
      </c>
      <c r="AX191" s="71"/>
      <c r="AY191" s="72"/>
      <c r="AZ191" s="71">
        <v>11.219999999999999</v>
      </c>
      <c r="BA191" s="71">
        <v>10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1941</v>
      </c>
      <c r="B192" s="70">
        <v>33</v>
      </c>
      <c r="C192" s="70">
        <v>16</v>
      </c>
      <c r="D192" s="70">
        <v>2</v>
      </c>
      <c r="E192" s="70">
        <v>2019</v>
      </c>
      <c r="F192" s="70" t="s">
        <v>158</v>
      </c>
      <c r="G192" s="70" t="s">
        <v>1647</v>
      </c>
      <c r="H192" s="70" t="s">
        <v>1648</v>
      </c>
      <c r="I192" s="148"/>
      <c r="J192" s="71">
        <v>2.1089181316616235</v>
      </c>
      <c r="K192" s="71">
        <v>0.1992237660722436</v>
      </c>
      <c r="L192" s="71">
        <v>3.1084931272294569</v>
      </c>
      <c r="M192" s="71">
        <v>2.4684437481808521</v>
      </c>
      <c r="N192" s="71">
        <v>3.7249075225622499</v>
      </c>
      <c r="O192" s="71">
        <v>1.344903948942519</v>
      </c>
      <c r="P192" s="71">
        <v>2.5235487676274615</v>
      </c>
      <c r="Q192" s="71">
        <v>8.9294687680131005E-2</v>
      </c>
      <c r="R192" s="71">
        <v>0</v>
      </c>
      <c r="S192" s="71">
        <v>0.17349956190000002</v>
      </c>
      <c r="T192" s="72"/>
      <c r="U192" s="71">
        <v>86643</v>
      </c>
      <c r="V192" s="71">
        <v>74</v>
      </c>
      <c r="W192" s="71">
        <v>72</v>
      </c>
      <c r="X192" s="71">
        <v>526</v>
      </c>
      <c r="Y192" s="71">
        <v>768</v>
      </c>
      <c r="Z192" s="71">
        <v>842</v>
      </c>
      <c r="AA192" s="71">
        <v>524</v>
      </c>
      <c r="AB192" s="71">
        <v>1447</v>
      </c>
      <c r="AC192" s="71">
        <v>0</v>
      </c>
      <c r="AD192" s="71">
        <v>0.17349956189999999</v>
      </c>
      <c r="AE192" s="72"/>
      <c r="AF192" s="71">
        <v>691829.63490549685</v>
      </c>
      <c r="AG192" s="71">
        <v>137862.50399046391</v>
      </c>
      <c r="AH192" s="71">
        <v>473425.73058565409</v>
      </c>
      <c r="AI192" s="71">
        <v>3262216.667903142</v>
      </c>
      <c r="AJ192" s="71">
        <v>3002167.7502354952</v>
      </c>
      <c r="AK192" s="71">
        <v>0</v>
      </c>
      <c r="AL192" s="71">
        <v>0</v>
      </c>
      <c r="AM192" s="71">
        <v>197070.50698983209</v>
      </c>
      <c r="AN192" s="71">
        <v>0</v>
      </c>
      <c r="AO192" s="71">
        <v>0</v>
      </c>
      <c r="AP192" s="71">
        <v>7764572.794610084</v>
      </c>
      <c r="AQ192" s="72"/>
      <c r="AR192" s="71">
        <v>3</v>
      </c>
      <c r="AS192" s="71">
        <v>1</v>
      </c>
      <c r="AT192" s="71">
        <v>0</v>
      </c>
      <c r="AU192" s="71">
        <v>0</v>
      </c>
      <c r="AV192" s="71">
        <v>0</v>
      </c>
      <c r="AW192" s="71">
        <v>0</v>
      </c>
      <c r="AX192" s="71"/>
      <c r="AY192" s="72"/>
      <c r="AZ192" s="71">
        <v>11.22</v>
      </c>
      <c r="BA192" s="71">
        <v>10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1942</v>
      </c>
      <c r="B193" s="70">
        <v>34</v>
      </c>
      <c r="C193" s="70">
        <v>17</v>
      </c>
      <c r="D193" s="70">
        <v>2</v>
      </c>
      <c r="E193" s="70">
        <v>2020</v>
      </c>
      <c r="F193" s="70" t="s">
        <v>159</v>
      </c>
      <c r="G193" s="70" t="s">
        <v>1647</v>
      </c>
      <c r="H193" s="70" t="s">
        <v>1648</v>
      </c>
      <c r="I193" s="148"/>
      <c r="J193" s="71">
        <v>1.5254083822179241</v>
      </c>
      <c r="K193" s="71">
        <v>0.21242330943232549</v>
      </c>
      <c r="L193" s="71">
        <v>3.0610321136142389</v>
      </c>
      <c r="M193" s="71">
        <v>2.1153266033207037</v>
      </c>
      <c r="N193" s="71">
        <v>3.3162886453242315</v>
      </c>
      <c r="O193" s="71">
        <v>1.1741276946255701</v>
      </c>
      <c r="P193" s="71">
        <v>2.369691850106475</v>
      </c>
      <c r="Q193" s="71">
        <v>8.1719562630903006E-2</v>
      </c>
      <c r="R193" s="71">
        <v>0</v>
      </c>
      <c r="S193" s="71">
        <v>0.15796228770000001</v>
      </c>
      <c r="T193" s="72"/>
      <c r="U193" s="71">
        <v>71042</v>
      </c>
      <c r="V193" s="71">
        <v>73</v>
      </c>
      <c r="W193" s="71">
        <v>63</v>
      </c>
      <c r="X193" s="71">
        <v>474</v>
      </c>
      <c r="Y193" s="71">
        <v>746</v>
      </c>
      <c r="Z193" s="71">
        <v>839</v>
      </c>
      <c r="AA193" s="71">
        <v>523</v>
      </c>
      <c r="AB193" s="71">
        <v>1386</v>
      </c>
      <c r="AC193" s="71">
        <v>0</v>
      </c>
      <c r="AD193" s="71">
        <v>0.15796228770000001</v>
      </c>
      <c r="AE193" s="72"/>
      <c r="AF193" s="71">
        <v>554689.35994025727</v>
      </c>
      <c r="AG193" s="71">
        <v>136099.74094454962</v>
      </c>
      <c r="AH193" s="71">
        <v>448895.11922025442</v>
      </c>
      <c r="AI193" s="71">
        <v>2721557.1059224922</v>
      </c>
      <c r="AJ193" s="71">
        <v>3063439.9141345071</v>
      </c>
      <c r="AK193" s="71"/>
      <c r="AL193" s="71"/>
      <c r="AM193" s="71">
        <v>180888.39878117311</v>
      </c>
      <c r="AN193" s="71"/>
      <c r="AO193" s="71"/>
      <c r="AP193" s="71">
        <v>7105569.6389432335</v>
      </c>
      <c r="AQ193" s="72"/>
      <c r="AR193" s="71">
        <v>3</v>
      </c>
      <c r="AS193" s="71">
        <v>1</v>
      </c>
      <c r="AT193" s="71">
        <v>0</v>
      </c>
      <c r="AU193" s="71">
        <v>0</v>
      </c>
      <c r="AV193" s="71">
        <v>0</v>
      </c>
      <c r="AW193" s="71">
        <v>0</v>
      </c>
      <c r="AX193" s="71"/>
      <c r="AY193" s="72"/>
      <c r="AZ193" s="71">
        <v>11.22</v>
      </c>
      <c r="BA193" s="71">
        <v>10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1943</v>
      </c>
      <c r="B194" s="70">
        <v>34</v>
      </c>
      <c r="C194" s="70">
        <v>18</v>
      </c>
      <c r="D194" s="70">
        <v>2</v>
      </c>
      <c r="E194" s="70">
        <v>2021</v>
      </c>
      <c r="F194" s="70" t="s">
        <v>160</v>
      </c>
      <c r="G194" s="70" t="s">
        <v>1647</v>
      </c>
      <c r="H194" s="70" t="s">
        <v>1648</v>
      </c>
      <c r="I194" s="148"/>
      <c r="J194" s="71">
        <v>2.1331386942381436</v>
      </c>
      <c r="K194" s="71">
        <v>0.20462261206868687</v>
      </c>
      <c r="L194" s="71">
        <v>2.79346406335958</v>
      </c>
      <c r="M194" s="71">
        <v>2.1483605880691998</v>
      </c>
      <c r="N194" s="71">
        <v>3.1709485796887455</v>
      </c>
      <c r="O194" s="71">
        <v>1.0900268051326136</v>
      </c>
      <c r="P194" s="71">
        <v>2.4441168082562998</v>
      </c>
      <c r="Q194" s="71">
        <v>7.7771627053384806E-2</v>
      </c>
      <c r="R194" s="71">
        <v>0</v>
      </c>
      <c r="S194" s="71">
        <v>0.17781547140000001</v>
      </c>
      <c r="T194" s="72"/>
      <c r="U194" s="71">
        <v>102021</v>
      </c>
      <c r="V194" s="71">
        <v>73</v>
      </c>
      <c r="W194" s="71">
        <v>63</v>
      </c>
      <c r="X194" s="71">
        <v>474</v>
      </c>
      <c r="Y194" s="71">
        <v>722</v>
      </c>
      <c r="Z194" s="71">
        <v>802</v>
      </c>
      <c r="AA194" s="71">
        <v>526</v>
      </c>
      <c r="AB194" s="71">
        <v>1332</v>
      </c>
      <c r="AC194" s="71">
        <v>0</v>
      </c>
      <c r="AD194" s="71">
        <v>0.17781547140000001</v>
      </c>
      <c r="AE194" s="72"/>
      <c r="AF194" s="71">
        <v>781436.94653367181</v>
      </c>
      <c r="AG194" s="71">
        <v>138449.96983973676</v>
      </c>
      <c r="AH194" s="71">
        <v>402460.59845230205</v>
      </c>
      <c r="AI194" s="71">
        <v>2986354.8989370619</v>
      </c>
      <c r="AJ194" s="71">
        <v>2888147.1854208098</v>
      </c>
      <c r="AK194" s="71">
        <v>0</v>
      </c>
      <c r="AL194" s="71">
        <v>0</v>
      </c>
      <c r="AM194" s="71">
        <v>174843.49855999349</v>
      </c>
      <c r="AN194" s="71">
        <v>0</v>
      </c>
      <c r="AO194" s="71">
        <v>0</v>
      </c>
      <c r="AP194" s="71">
        <v>7371693.0977435755</v>
      </c>
      <c r="AQ194" s="72"/>
      <c r="AR194" s="71">
        <v>3</v>
      </c>
      <c r="AS194" s="71">
        <v>1</v>
      </c>
      <c r="AT194" s="71">
        <v>0</v>
      </c>
      <c r="AU194" s="71">
        <v>0</v>
      </c>
      <c r="AV194" s="71">
        <v>0</v>
      </c>
      <c r="AW194" s="71">
        <v>0</v>
      </c>
      <c r="AX194" s="71"/>
      <c r="AY194" s="72"/>
      <c r="AZ194" s="71">
        <v>11.22</v>
      </c>
      <c r="BA194" s="71">
        <v>10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1651</v>
      </c>
      <c r="B195" s="70">
        <v>34</v>
      </c>
      <c r="C195" s="70">
        <v>19</v>
      </c>
      <c r="D195" s="70">
        <v>2</v>
      </c>
      <c r="E195" s="70">
        <v>2022</v>
      </c>
      <c r="F195" s="70" t="s">
        <v>161</v>
      </c>
      <c r="G195" s="70" t="s">
        <v>1647</v>
      </c>
      <c r="H195" s="70" t="s">
        <v>1648</v>
      </c>
      <c r="I195" s="148"/>
      <c r="J195" s="71">
        <v>1.8456963498285746</v>
      </c>
      <c r="K195" s="71">
        <v>0.19573259385219416</v>
      </c>
      <c r="L195" s="71">
        <v>2.5047093584283742</v>
      </c>
      <c r="M195" s="71">
        <v>2.1903662616785908</v>
      </c>
      <c r="N195" s="71">
        <v>3.0709635503311903</v>
      </c>
      <c r="O195" s="71">
        <v>1.1658629651731369</v>
      </c>
      <c r="P195" s="71">
        <v>2.4486086752820246</v>
      </c>
      <c r="Q195" s="71">
        <v>7.7001753999266218E-2</v>
      </c>
      <c r="R195" s="71">
        <v>0</v>
      </c>
      <c r="S195" s="71">
        <v>0.1596886515</v>
      </c>
      <c r="T195" s="72"/>
      <c r="U195" s="71">
        <v>108569</v>
      </c>
      <c r="V195" s="71">
        <v>73</v>
      </c>
      <c r="W195" s="71">
        <v>63</v>
      </c>
      <c r="X195" s="71">
        <v>474</v>
      </c>
      <c r="Y195" s="71">
        <v>710</v>
      </c>
      <c r="Z195" s="71">
        <v>815</v>
      </c>
      <c r="AA195" s="71">
        <v>535</v>
      </c>
      <c r="AB195" s="71">
        <v>1308</v>
      </c>
      <c r="AC195" s="71">
        <v>0</v>
      </c>
      <c r="AD195" s="71">
        <v>0.1596886515</v>
      </c>
      <c r="AE195" s="72"/>
      <c r="AF195" s="71">
        <v>741366.21668364725</v>
      </c>
      <c r="AG195" s="71">
        <v>139666.19353250248</v>
      </c>
      <c r="AH195" s="71">
        <v>446734.96417489013</v>
      </c>
      <c r="AI195" s="71">
        <v>2965821.8438497186</v>
      </c>
      <c r="AJ195" s="71">
        <v>2891023.9255008004</v>
      </c>
      <c r="AK195" s="71">
        <v>0</v>
      </c>
      <c r="AL195" s="71">
        <v>0</v>
      </c>
      <c r="AM195" s="71">
        <v>168898.50108450715</v>
      </c>
      <c r="AN195" s="71">
        <v>0</v>
      </c>
      <c r="AO195" s="71">
        <v>0</v>
      </c>
      <c r="AP195" s="71">
        <v>7353511.6448260667</v>
      </c>
      <c r="AQ195" s="72"/>
      <c r="AR195" s="71">
        <v>3</v>
      </c>
      <c r="AS195" s="71">
        <v>1</v>
      </c>
      <c r="AT195" s="71">
        <v>0</v>
      </c>
      <c r="AU195" s="71">
        <v>0</v>
      </c>
      <c r="AV195" s="71">
        <v>0</v>
      </c>
      <c r="AW195" s="71">
        <v>0</v>
      </c>
      <c r="AX195" s="71"/>
      <c r="AY195" s="72"/>
      <c r="AZ195" s="71">
        <v>11.219999999999999</v>
      </c>
      <c r="BA195" s="71">
        <v>10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1944</v>
      </c>
      <c r="B196" s="70">
        <v>34</v>
      </c>
      <c r="C196" s="70">
        <v>20</v>
      </c>
      <c r="D196" s="70">
        <v>2</v>
      </c>
      <c r="E196" s="70">
        <v>2023</v>
      </c>
      <c r="F196" s="70" t="s">
        <v>1539</v>
      </c>
      <c r="G196" s="70" t="s">
        <v>1647</v>
      </c>
      <c r="H196" s="70" t="s">
        <v>1648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0</v>
      </c>
      <c r="AV196" s="71">
        <v>0</v>
      </c>
      <c r="AW196" s="71">
        <v>0</v>
      </c>
      <c r="AX196" s="71"/>
      <c r="AY196" s="72"/>
      <c r="AZ196" s="71">
        <v>11.219999999999999</v>
      </c>
      <c r="BA196" s="71">
        <v>10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1646</v>
      </c>
      <c r="B197" s="70">
        <v>34</v>
      </c>
      <c r="C197" s="70">
        <v>21</v>
      </c>
      <c r="D197" s="70">
        <v>2</v>
      </c>
      <c r="E197" s="70">
        <v>2024</v>
      </c>
      <c r="F197" s="70" t="s">
        <v>1554</v>
      </c>
      <c r="G197" s="1064" t="s">
        <v>1647</v>
      </c>
      <c r="H197" s="70" t="s">
        <v>1648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1945</v>
      </c>
      <c r="B198" s="70">
        <v>188</v>
      </c>
      <c r="C198" s="70">
        <v>1</v>
      </c>
      <c r="D198" s="70">
        <v>12</v>
      </c>
      <c r="E198" s="70">
        <v>1990</v>
      </c>
      <c r="F198" s="70" t="s">
        <v>787</v>
      </c>
      <c r="G198" s="1064" t="s">
        <v>1946</v>
      </c>
      <c r="H198" s="70" t="s">
        <v>1947</v>
      </c>
      <c r="I198" s="148"/>
      <c r="J198" s="71">
        <v>3.2219271894380892</v>
      </c>
      <c r="K198" s="71">
        <v>0.42180336135685631</v>
      </c>
      <c r="L198" s="71">
        <v>4.4806423431715938</v>
      </c>
      <c r="M198" s="71">
        <v>0.67838763693595172</v>
      </c>
      <c r="N198" s="71">
        <v>2.846074238168816</v>
      </c>
      <c r="O198" s="71">
        <v>1.475766454578012</v>
      </c>
      <c r="P198" s="71">
        <v>2.8334784474661152</v>
      </c>
      <c r="Q198" s="71">
        <v>0.13703601129909801</v>
      </c>
      <c r="R198" s="71">
        <v>0</v>
      </c>
      <c r="S198" s="71">
        <v>0.15751940911325521</v>
      </c>
      <c r="T198" s="72"/>
      <c r="U198" s="71">
        <v>68367</v>
      </c>
      <c r="V198" s="71">
        <v>130</v>
      </c>
      <c r="W198" s="71">
        <v>59</v>
      </c>
      <c r="X198" s="71">
        <v>282</v>
      </c>
      <c r="Y198" s="71">
        <v>625</v>
      </c>
      <c r="Z198" s="71">
        <v>607</v>
      </c>
      <c r="AA198" s="71">
        <v>688</v>
      </c>
      <c r="AB198" s="71">
        <v>2225</v>
      </c>
      <c r="AC198" s="71">
        <v>0</v>
      </c>
      <c r="AD198" s="71">
        <v>0.15751940911325521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1948</v>
      </c>
      <c r="B199" s="70">
        <v>189</v>
      </c>
      <c r="C199" s="70">
        <v>2</v>
      </c>
      <c r="D199" s="70">
        <v>12</v>
      </c>
      <c r="E199" s="70">
        <v>2005</v>
      </c>
      <c r="F199" s="70" t="s">
        <v>789</v>
      </c>
      <c r="G199" s="70" t="s">
        <v>1946</v>
      </c>
      <c r="H199" s="70" t="s">
        <v>1947</v>
      </c>
      <c r="I199" s="148"/>
      <c r="J199" s="71">
        <v>0</v>
      </c>
      <c r="K199" s="71">
        <v>0.41837676298092169</v>
      </c>
      <c r="L199" s="71">
        <v>1.0745183067123349</v>
      </c>
      <c r="M199" s="71">
        <v>1.967039649808439</v>
      </c>
      <c r="N199" s="71">
        <v>3.5851667460237051</v>
      </c>
      <c r="O199" s="71">
        <v>1.798447582194399</v>
      </c>
      <c r="P199" s="71">
        <v>2.8763955265955738</v>
      </c>
      <c r="Q199" s="71">
        <v>0.10009542448187</v>
      </c>
      <c r="R199" s="71">
        <v>0</v>
      </c>
      <c r="S199" s="71">
        <v>0.12767363909441301</v>
      </c>
      <c r="T199" s="72"/>
      <c r="U199" s="71">
        <v>0</v>
      </c>
      <c r="V199" s="71">
        <v>141</v>
      </c>
      <c r="W199" s="71">
        <v>11</v>
      </c>
      <c r="X199" s="71">
        <v>327</v>
      </c>
      <c r="Y199" s="71">
        <v>547</v>
      </c>
      <c r="Z199" s="71">
        <v>856</v>
      </c>
      <c r="AA199" s="71">
        <v>572</v>
      </c>
      <c r="AB199" s="71">
        <v>1699</v>
      </c>
      <c r="AC199" s="71">
        <v>0</v>
      </c>
      <c r="AD199" s="71">
        <v>0.12767363909441301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1949</v>
      </c>
      <c r="B200" s="70">
        <v>190</v>
      </c>
      <c r="C200" s="70">
        <v>3</v>
      </c>
      <c r="D200" s="70">
        <v>12</v>
      </c>
      <c r="E200" s="70">
        <v>2006</v>
      </c>
      <c r="F200" s="70" t="s">
        <v>790</v>
      </c>
      <c r="G200" s="70" t="s">
        <v>1946</v>
      </c>
      <c r="H200" s="70" t="s">
        <v>1947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1950</v>
      </c>
      <c r="B201" s="70">
        <v>191</v>
      </c>
      <c r="C201" s="70">
        <v>4</v>
      </c>
      <c r="D201" s="70">
        <v>12</v>
      </c>
      <c r="E201" s="70">
        <v>2007</v>
      </c>
      <c r="F201" s="70" t="s">
        <v>791</v>
      </c>
      <c r="G201" s="70" t="s">
        <v>1946</v>
      </c>
      <c r="H201" s="70" t="s">
        <v>1947</v>
      </c>
      <c r="I201" s="148"/>
      <c r="J201" s="71">
        <v>0</v>
      </c>
      <c r="K201" s="71">
        <v>0.54058335193549467</v>
      </c>
      <c r="L201" s="71">
        <v>1.34837321111077</v>
      </c>
      <c r="M201" s="71">
        <v>2.5181387909093962</v>
      </c>
      <c r="N201" s="71">
        <v>2.9906295142181039</v>
      </c>
      <c r="O201" s="71">
        <v>1.637053911144245</v>
      </c>
      <c r="P201" s="71">
        <v>2.7421912573782401</v>
      </c>
      <c r="Q201" s="71">
        <v>0.100210040900511</v>
      </c>
      <c r="R201" s="71">
        <v>0</v>
      </c>
      <c r="S201" s="71">
        <v>0.1215976279380085</v>
      </c>
      <c r="T201" s="72"/>
      <c r="U201" s="71">
        <v>0</v>
      </c>
      <c r="V201" s="71">
        <v>170</v>
      </c>
      <c r="W201" s="71">
        <v>16</v>
      </c>
      <c r="X201" s="71">
        <v>545</v>
      </c>
      <c r="Y201" s="71">
        <v>530</v>
      </c>
      <c r="Z201" s="71">
        <v>810</v>
      </c>
      <c r="AA201" s="71">
        <v>537</v>
      </c>
      <c r="AB201" s="71">
        <v>1611</v>
      </c>
      <c r="AC201" s="71">
        <v>0</v>
      </c>
      <c r="AD201" s="71">
        <v>0.1215976279380085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1951</v>
      </c>
      <c r="B202" s="70">
        <v>192</v>
      </c>
      <c r="C202" s="70">
        <v>5</v>
      </c>
      <c r="D202" s="70">
        <v>12</v>
      </c>
      <c r="E202" s="70">
        <v>2008</v>
      </c>
      <c r="F202" s="70" t="s">
        <v>792</v>
      </c>
      <c r="G202" s="70" t="s">
        <v>1946</v>
      </c>
      <c r="H202" s="70" t="s">
        <v>1947</v>
      </c>
      <c r="I202" s="148"/>
      <c r="J202" s="71">
        <v>0</v>
      </c>
      <c r="K202" s="71">
        <v>0.38970522617075187</v>
      </c>
      <c r="L202" s="71">
        <v>1.1991905001574239</v>
      </c>
      <c r="M202" s="71">
        <v>2.654122321474599</v>
      </c>
      <c r="N202" s="71">
        <v>2.865705067344936</v>
      </c>
      <c r="O202" s="71">
        <v>1.5678768035377171</v>
      </c>
      <c r="P202" s="71">
        <v>2.6370524886155451</v>
      </c>
      <c r="Q202" s="71">
        <v>9.6936150060886503E-2</v>
      </c>
      <c r="R202" s="71">
        <v>0</v>
      </c>
      <c r="S202" s="71">
        <v>0.125398993222852</v>
      </c>
      <c r="T202" s="72"/>
      <c r="U202" s="71">
        <v>0</v>
      </c>
      <c r="V202" s="71">
        <v>170</v>
      </c>
      <c r="W202" s="71">
        <v>16</v>
      </c>
      <c r="X202" s="71">
        <v>545</v>
      </c>
      <c r="Y202" s="71">
        <v>534</v>
      </c>
      <c r="Z202" s="71">
        <v>803</v>
      </c>
      <c r="AA202" s="71">
        <v>517</v>
      </c>
      <c r="AB202" s="71">
        <v>1584</v>
      </c>
      <c r="AC202" s="71">
        <v>0</v>
      </c>
      <c r="AD202" s="71">
        <v>0.125398993222852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1952</v>
      </c>
      <c r="B203" s="70">
        <v>193</v>
      </c>
      <c r="C203" s="70">
        <v>6</v>
      </c>
      <c r="D203" s="70">
        <v>12</v>
      </c>
      <c r="E203" s="70">
        <v>2009</v>
      </c>
      <c r="F203" s="70" t="s">
        <v>176</v>
      </c>
      <c r="G203" s="70" t="s">
        <v>1946</v>
      </c>
      <c r="H203" s="70" t="s">
        <v>1947</v>
      </c>
      <c r="I203" s="148"/>
      <c r="J203" s="71">
        <v>0</v>
      </c>
      <c r="K203" s="71">
        <v>0.26466031728119638</v>
      </c>
      <c r="L203" s="71">
        <v>1.43330857503868</v>
      </c>
      <c r="M203" s="71">
        <v>2.0950663433663919</v>
      </c>
      <c r="N203" s="71">
        <v>3.0360295920287461</v>
      </c>
      <c r="O203" s="71">
        <v>1.582515031679</v>
      </c>
      <c r="P203" s="71">
        <v>2.489196896067865</v>
      </c>
      <c r="Q203" s="71">
        <v>9.2925989220411606E-2</v>
      </c>
      <c r="R203" s="71">
        <v>0</v>
      </c>
      <c r="S203" s="71">
        <v>0.1322988734619093</v>
      </c>
      <c r="T203" s="72"/>
      <c r="U203" s="71">
        <v>0</v>
      </c>
      <c r="V203" s="71">
        <v>120</v>
      </c>
      <c r="W203" s="71">
        <v>24</v>
      </c>
      <c r="X203" s="71">
        <v>440</v>
      </c>
      <c r="Y203" s="71">
        <v>554</v>
      </c>
      <c r="Z203" s="71">
        <v>800</v>
      </c>
      <c r="AA203" s="71">
        <v>501</v>
      </c>
      <c r="AB203" s="71">
        <v>1594</v>
      </c>
      <c r="AC203" s="71">
        <v>0</v>
      </c>
      <c r="AD203" s="71">
        <v>0.1322988734619093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1953</v>
      </c>
      <c r="B204" s="70">
        <v>194</v>
      </c>
      <c r="C204" s="70">
        <v>7</v>
      </c>
      <c r="D204" s="70">
        <v>12</v>
      </c>
      <c r="E204" s="70">
        <v>2010</v>
      </c>
      <c r="F204" s="70" t="s">
        <v>177</v>
      </c>
      <c r="G204" s="70" t="s">
        <v>1946</v>
      </c>
      <c r="H204" s="70" t="s">
        <v>1947</v>
      </c>
      <c r="I204" s="148"/>
      <c r="J204" s="71">
        <v>0</v>
      </c>
      <c r="K204" s="71">
        <v>0.30747231477747489</v>
      </c>
      <c r="L204" s="71">
        <v>1.323110395710253</v>
      </c>
      <c r="M204" s="71">
        <v>1.9908411308340039</v>
      </c>
      <c r="N204" s="71">
        <v>3.0809478176149598</v>
      </c>
      <c r="O204" s="71">
        <v>1.5673194372914101</v>
      </c>
      <c r="P204" s="71">
        <v>2.5682407128416611</v>
      </c>
      <c r="Q204" s="71">
        <v>9.4847948307419494E-2</v>
      </c>
      <c r="R204" s="71">
        <v>0</v>
      </c>
      <c r="S204" s="71">
        <v>0.14376239170543181</v>
      </c>
      <c r="T204" s="72"/>
      <c r="U204" s="71">
        <v>0</v>
      </c>
      <c r="V204" s="71">
        <v>120</v>
      </c>
      <c r="W204" s="71">
        <v>24</v>
      </c>
      <c r="X204" s="71">
        <v>440</v>
      </c>
      <c r="Y204" s="71">
        <v>551</v>
      </c>
      <c r="Z204" s="71">
        <v>796</v>
      </c>
      <c r="AA204" s="71">
        <v>504</v>
      </c>
      <c r="AB204" s="71">
        <v>1559</v>
      </c>
      <c r="AC204" s="71">
        <v>0</v>
      </c>
      <c r="AD204" s="71">
        <v>0.14376239170543181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1954</v>
      </c>
      <c r="B205" s="70">
        <v>195</v>
      </c>
      <c r="C205" s="70">
        <v>8</v>
      </c>
      <c r="D205" s="70">
        <v>12</v>
      </c>
      <c r="E205" s="70">
        <v>2011</v>
      </c>
      <c r="F205" s="70" t="s">
        <v>178</v>
      </c>
      <c r="G205" s="70" t="s">
        <v>1946</v>
      </c>
      <c r="H205" s="70" t="s">
        <v>1947</v>
      </c>
      <c r="I205" s="148"/>
      <c r="J205" s="71">
        <v>0</v>
      </c>
      <c r="K205" s="71">
        <v>0.35753401027037279</v>
      </c>
      <c r="L205" s="71">
        <v>1.197986298455143</v>
      </c>
      <c r="M205" s="71">
        <v>2.345158260237219</v>
      </c>
      <c r="N205" s="71">
        <v>3.5149746078344282</v>
      </c>
      <c r="O205" s="71">
        <v>1.5513375791802468</v>
      </c>
      <c r="P205" s="71">
        <v>2.4890742423111738</v>
      </c>
      <c r="Q205" s="71">
        <v>0.107090165792362</v>
      </c>
      <c r="R205" s="71">
        <v>0</v>
      </c>
      <c r="S205" s="71">
        <v>0.16380100119898239</v>
      </c>
      <c r="T205" s="72"/>
      <c r="U205" s="71">
        <v>0</v>
      </c>
      <c r="V205" s="71">
        <v>120</v>
      </c>
      <c r="W205" s="71">
        <v>24</v>
      </c>
      <c r="X205" s="71">
        <v>440</v>
      </c>
      <c r="Y205" s="71">
        <v>552</v>
      </c>
      <c r="Z205" s="71">
        <v>805</v>
      </c>
      <c r="AA205" s="71">
        <v>503</v>
      </c>
      <c r="AB205" s="71">
        <v>1526</v>
      </c>
      <c r="AC205" s="71">
        <v>0</v>
      </c>
      <c r="AD205" s="71">
        <v>0.16380100119898239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1955</v>
      </c>
      <c r="B206" s="70">
        <v>196</v>
      </c>
      <c r="C206" s="70">
        <v>9</v>
      </c>
      <c r="D206" s="70">
        <v>12</v>
      </c>
      <c r="E206" s="70">
        <v>2012</v>
      </c>
      <c r="F206" s="70" t="s">
        <v>179</v>
      </c>
      <c r="G206" s="70" t="s">
        <v>1946</v>
      </c>
      <c r="H206" s="70" t="s">
        <v>1947</v>
      </c>
      <c r="I206" s="148"/>
      <c r="J206" s="71">
        <v>0</v>
      </c>
      <c r="K206" s="71">
        <v>0.39320795929305857</v>
      </c>
      <c r="L206" s="71">
        <v>1.167383708753029</v>
      </c>
      <c r="M206" s="71">
        <v>2.5429990933123179</v>
      </c>
      <c r="N206" s="71">
        <v>3.501991282620232</v>
      </c>
      <c r="O206" s="71">
        <v>1.5467777163809093</v>
      </c>
      <c r="P206" s="71">
        <v>2.4833293928623936</v>
      </c>
      <c r="Q206" s="71">
        <v>0.11383519118654301</v>
      </c>
      <c r="R206" s="71">
        <v>0</v>
      </c>
      <c r="S206" s="71">
        <v>0.162496223949359</v>
      </c>
      <c r="T206" s="72"/>
      <c r="U206" s="71">
        <v>0</v>
      </c>
      <c r="V206" s="71">
        <v>120</v>
      </c>
      <c r="W206" s="71">
        <v>24</v>
      </c>
      <c r="X206" s="71">
        <v>440</v>
      </c>
      <c r="Y206" s="71">
        <v>549</v>
      </c>
      <c r="Z206" s="71">
        <v>809</v>
      </c>
      <c r="AA206" s="71">
        <v>499</v>
      </c>
      <c r="AB206" s="71">
        <v>1493</v>
      </c>
      <c r="AC206" s="71">
        <v>0</v>
      </c>
      <c r="AD206" s="71">
        <v>0.162496223949359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1956</v>
      </c>
      <c r="B207" s="70">
        <v>197</v>
      </c>
      <c r="C207" s="70">
        <v>10</v>
      </c>
      <c r="D207" s="70">
        <v>12</v>
      </c>
      <c r="E207" s="70">
        <v>2013</v>
      </c>
      <c r="F207" s="70" t="s">
        <v>180</v>
      </c>
      <c r="G207" s="70" t="s">
        <v>1946</v>
      </c>
      <c r="H207" s="70" t="s">
        <v>1947</v>
      </c>
      <c r="I207" s="148"/>
      <c r="J207" s="71">
        <v>0</v>
      </c>
      <c r="K207" s="71">
        <v>0.36338274070311588</v>
      </c>
      <c r="L207" s="71">
        <v>1.007570522890529</v>
      </c>
      <c r="M207" s="71">
        <v>2.3702672903348301</v>
      </c>
      <c r="N207" s="71">
        <v>3.464182872669634</v>
      </c>
      <c r="O207" s="71">
        <v>1.4751778561947282</v>
      </c>
      <c r="P207" s="71">
        <v>2.5026773238635527</v>
      </c>
      <c r="Q207" s="71">
        <v>0.11510408197142601</v>
      </c>
      <c r="R207" s="71">
        <v>0</v>
      </c>
      <c r="S207" s="71">
        <v>0.18994730530759871</v>
      </c>
      <c r="T207" s="72"/>
      <c r="U207" s="71">
        <v>0</v>
      </c>
      <c r="V207" s="71">
        <v>120</v>
      </c>
      <c r="W207" s="71">
        <v>24</v>
      </c>
      <c r="X207" s="71">
        <v>440</v>
      </c>
      <c r="Y207" s="71">
        <v>553</v>
      </c>
      <c r="Z207" s="71">
        <v>806</v>
      </c>
      <c r="AA207" s="71">
        <v>501</v>
      </c>
      <c r="AB207" s="71">
        <v>1488</v>
      </c>
      <c r="AC207" s="71">
        <v>0</v>
      </c>
      <c r="AD207" s="71">
        <v>0.18994730530759871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1957</v>
      </c>
      <c r="B208" s="70">
        <v>198</v>
      </c>
      <c r="C208" s="70">
        <v>11</v>
      </c>
      <c r="D208" s="70">
        <v>12</v>
      </c>
      <c r="E208" s="70">
        <v>2014</v>
      </c>
      <c r="F208" s="70" t="s">
        <v>181</v>
      </c>
      <c r="G208" s="70" t="s">
        <v>1946</v>
      </c>
      <c r="H208" s="70" t="s">
        <v>1947</v>
      </c>
      <c r="I208" s="148"/>
      <c r="J208" s="71">
        <v>0</v>
      </c>
      <c r="K208" s="71">
        <v>0.49327160149479859</v>
      </c>
      <c r="L208" s="71">
        <v>0.55929958222996567</v>
      </c>
      <c r="M208" s="71">
        <v>2.1321913445116989</v>
      </c>
      <c r="N208" s="71">
        <v>3.3367130389557951</v>
      </c>
      <c r="O208" s="71">
        <v>1.4093214078883654</v>
      </c>
      <c r="P208" s="71">
        <v>2.450408580599587</v>
      </c>
      <c r="Q208" s="71">
        <v>0.109322249475808</v>
      </c>
      <c r="R208" s="71">
        <v>0</v>
      </c>
      <c r="S208" s="71">
        <v>0.14559281972234039</v>
      </c>
      <c r="T208" s="72"/>
      <c r="U208" s="71">
        <v>0</v>
      </c>
      <c r="V208" s="71">
        <v>148</v>
      </c>
      <c r="W208" s="71">
        <v>11</v>
      </c>
      <c r="X208" s="71">
        <v>387</v>
      </c>
      <c r="Y208" s="71">
        <v>555</v>
      </c>
      <c r="Z208" s="71">
        <v>811</v>
      </c>
      <c r="AA208" s="71">
        <v>488</v>
      </c>
      <c r="AB208" s="71">
        <v>1473</v>
      </c>
      <c r="AC208" s="71">
        <v>0</v>
      </c>
      <c r="AD208" s="71">
        <v>0.14559281972234039</v>
      </c>
      <c r="AE208" s="72"/>
      <c r="AF208" s="71"/>
      <c r="AG208" s="71"/>
      <c r="AH208" s="71"/>
      <c r="AI208" s="71"/>
      <c r="AJ208" s="71"/>
      <c r="AK208" s="71"/>
      <c r="AL208" s="71"/>
      <c r="AM208" s="71"/>
      <c r="AN208" s="71"/>
      <c r="AO208" s="71"/>
      <c r="AP208" s="71"/>
      <c r="AQ208" s="72"/>
      <c r="AR208" s="71">
        <v>3</v>
      </c>
      <c r="AS208" s="71">
        <v>0</v>
      </c>
      <c r="AT208" s="71">
        <v>0</v>
      </c>
      <c r="AU208" s="71">
        <v>0</v>
      </c>
      <c r="AV208" s="71">
        <v>0</v>
      </c>
      <c r="AW208" s="71">
        <v>0</v>
      </c>
      <c r="AX208" s="71"/>
      <c r="AY208" s="72"/>
      <c r="AZ208" s="71">
        <v>11.5</v>
      </c>
      <c r="BA208" s="71">
        <v>0</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1958</v>
      </c>
      <c r="B209" s="70">
        <v>199</v>
      </c>
      <c r="C209" s="70">
        <v>12</v>
      </c>
      <c r="D209" s="70">
        <v>12</v>
      </c>
      <c r="E209" s="70">
        <v>2015</v>
      </c>
      <c r="F209" s="70" t="s">
        <v>182</v>
      </c>
      <c r="G209" s="70" t="s">
        <v>1946</v>
      </c>
      <c r="H209" s="70" t="s">
        <v>1947</v>
      </c>
      <c r="I209" s="148"/>
      <c r="J209" s="71">
        <v>0</v>
      </c>
      <c r="K209" s="71">
        <v>0.47525942229166829</v>
      </c>
      <c r="L209" s="71">
        <v>0.49435587003794118</v>
      </c>
      <c r="M209" s="71">
        <v>1.845717921945196</v>
      </c>
      <c r="N209" s="71">
        <v>2.996267318027042</v>
      </c>
      <c r="O209" s="71">
        <v>1.4044934680606163</v>
      </c>
      <c r="P209" s="71">
        <v>2.4121421769548608</v>
      </c>
      <c r="Q209" s="71">
        <v>0.103168771144384</v>
      </c>
      <c r="R209" s="71">
        <v>0</v>
      </c>
      <c r="S209" s="71">
        <v>0.17382815090802409</v>
      </c>
      <c r="T209" s="72"/>
      <c r="U209" s="71">
        <v>0</v>
      </c>
      <c r="V209" s="71">
        <v>148</v>
      </c>
      <c r="W209" s="71">
        <v>11</v>
      </c>
      <c r="X209" s="71">
        <v>387</v>
      </c>
      <c r="Y209" s="71">
        <v>538</v>
      </c>
      <c r="Z209" s="71">
        <v>816</v>
      </c>
      <c r="AA209" s="71">
        <v>480</v>
      </c>
      <c r="AB209" s="71">
        <v>1420</v>
      </c>
      <c r="AC209" s="71">
        <v>0</v>
      </c>
      <c r="AD209" s="71">
        <v>0.17382815090802409</v>
      </c>
      <c r="AE209" s="72"/>
      <c r="AF209" s="71">
        <v>0</v>
      </c>
      <c r="AG209" s="71">
        <v>370626.82793092157</v>
      </c>
      <c r="AH209" s="71">
        <v>74387.112292352904</v>
      </c>
      <c r="AI209" s="71">
        <v>2363144.8527991758</v>
      </c>
      <c r="AJ209" s="71">
        <v>2861797.624958904</v>
      </c>
      <c r="AK209" s="71">
        <v>0</v>
      </c>
      <c r="AL209" s="71">
        <v>0</v>
      </c>
      <c r="AM209" s="71">
        <v>194605.04332403481</v>
      </c>
      <c r="AN209" s="71">
        <v>0</v>
      </c>
      <c r="AO209" s="71">
        <v>0</v>
      </c>
      <c r="AP209" s="71">
        <v>5864561.4613053892</v>
      </c>
      <c r="AQ209" s="72"/>
      <c r="AR209" s="71">
        <v>3</v>
      </c>
      <c r="AS209" s="71">
        <v>0</v>
      </c>
      <c r="AT209" s="71">
        <v>0</v>
      </c>
      <c r="AU209" s="71">
        <v>0</v>
      </c>
      <c r="AV209" s="71">
        <v>0</v>
      </c>
      <c r="AW209" s="71">
        <v>0</v>
      </c>
      <c r="AX209" s="71"/>
      <c r="AY209" s="72"/>
      <c r="AZ209" s="71">
        <v>11.5</v>
      </c>
      <c r="BA209" s="71">
        <v>0</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1959</v>
      </c>
      <c r="B210" s="70">
        <v>200</v>
      </c>
      <c r="C210" s="70">
        <v>13</v>
      </c>
      <c r="D210" s="70">
        <v>12</v>
      </c>
      <c r="E210" s="70">
        <v>2016</v>
      </c>
      <c r="F210" s="70" t="s">
        <v>155</v>
      </c>
      <c r="G210" s="70" t="s">
        <v>1946</v>
      </c>
      <c r="H210" s="70" t="s">
        <v>1947</v>
      </c>
      <c r="I210" s="148"/>
      <c r="J210" s="71">
        <v>0</v>
      </c>
      <c r="K210" s="71">
        <v>0.43745385293292327</v>
      </c>
      <c r="L210" s="71">
        <v>0.61426870461075311</v>
      </c>
      <c r="M210" s="71">
        <v>1.7367419354609919</v>
      </c>
      <c r="N210" s="71">
        <v>3.2379651873111852</v>
      </c>
      <c r="O210" s="71">
        <v>1.3789365696067686</v>
      </c>
      <c r="P210" s="71">
        <v>2.4002086354259946</v>
      </c>
      <c r="Q210" s="71">
        <v>9.7330934379099773E-2</v>
      </c>
      <c r="R210" s="71">
        <v>0</v>
      </c>
      <c r="S210" s="71">
        <v>0.19411576075141868</v>
      </c>
      <c r="T210" s="72"/>
      <c r="U210" s="71">
        <v>0</v>
      </c>
      <c r="V210" s="71">
        <v>148</v>
      </c>
      <c r="W210" s="71">
        <v>11</v>
      </c>
      <c r="X210" s="71">
        <v>387</v>
      </c>
      <c r="Y210" s="71">
        <v>536</v>
      </c>
      <c r="Z210" s="71">
        <v>811</v>
      </c>
      <c r="AA210" s="71">
        <v>494</v>
      </c>
      <c r="AB210" s="71">
        <v>1378</v>
      </c>
      <c r="AC210" s="71">
        <v>0</v>
      </c>
      <c r="AD210" s="71">
        <v>0.1941157607514187</v>
      </c>
      <c r="AE210" s="72"/>
      <c r="AF210" s="71">
        <v>0</v>
      </c>
      <c r="AG210" s="71">
        <v>347381.88879657461</v>
      </c>
      <c r="AH210" s="71">
        <v>68149.98845446718</v>
      </c>
      <c r="AI210" s="71">
        <v>2412789.0198491649</v>
      </c>
      <c r="AJ210" s="71">
        <v>2885167.813854055</v>
      </c>
      <c r="AK210" s="71">
        <v>0</v>
      </c>
      <c r="AL210" s="71">
        <v>0</v>
      </c>
      <c r="AM210" s="71">
        <v>188995.8367435562</v>
      </c>
      <c r="AN210" s="71">
        <v>0</v>
      </c>
      <c r="AO210" s="71">
        <v>0</v>
      </c>
      <c r="AP210" s="71">
        <v>5902484.5476978179</v>
      </c>
      <c r="AQ210" s="72"/>
      <c r="AR210" s="71">
        <v>4</v>
      </c>
      <c r="AS210" s="71">
        <v>0</v>
      </c>
      <c r="AT210" s="71">
        <v>0</v>
      </c>
      <c r="AU210" s="71">
        <v>0</v>
      </c>
      <c r="AV210" s="71">
        <v>0</v>
      </c>
      <c r="AW210" s="71">
        <v>0</v>
      </c>
      <c r="AX210" s="71"/>
      <c r="AY210" s="72"/>
      <c r="AZ210" s="71">
        <v>17</v>
      </c>
      <c r="BA210" s="71">
        <v>0</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1960</v>
      </c>
      <c r="B211" s="70">
        <v>201</v>
      </c>
      <c r="C211" s="70">
        <v>14</v>
      </c>
      <c r="D211" s="70">
        <v>12</v>
      </c>
      <c r="E211" s="70">
        <v>2017</v>
      </c>
      <c r="F211" s="70" t="s">
        <v>156</v>
      </c>
      <c r="G211" s="70" t="s">
        <v>1946</v>
      </c>
      <c r="H211" s="70" t="s">
        <v>1947</v>
      </c>
      <c r="I211" s="148"/>
      <c r="J211" s="71">
        <v>0</v>
      </c>
      <c r="K211" s="71">
        <v>0.47871317584111645</v>
      </c>
      <c r="L211" s="71">
        <v>0.59953376238474421</v>
      </c>
      <c r="M211" s="71">
        <v>1.5486628403588392</v>
      </c>
      <c r="N211" s="71">
        <v>2.9033292730444997</v>
      </c>
      <c r="O211" s="71">
        <v>1.3313474055646484</v>
      </c>
      <c r="P211" s="71">
        <v>2.2353379171706456</v>
      </c>
      <c r="Q211" s="71">
        <v>9.2618519684583595E-2</v>
      </c>
      <c r="R211" s="71">
        <v>0</v>
      </c>
      <c r="S211" s="71">
        <v>0.16444506180419266</v>
      </c>
      <c r="T211" s="72"/>
      <c r="U211" s="71">
        <v>0</v>
      </c>
      <c r="V211" s="71">
        <v>148</v>
      </c>
      <c r="W211" s="71">
        <v>11</v>
      </c>
      <c r="X211" s="71">
        <v>387</v>
      </c>
      <c r="Y211" s="71">
        <v>531</v>
      </c>
      <c r="Z211" s="71">
        <v>796</v>
      </c>
      <c r="AA211" s="71">
        <v>463</v>
      </c>
      <c r="AB211" s="71">
        <v>1356</v>
      </c>
      <c r="AC211" s="71">
        <v>0</v>
      </c>
      <c r="AD211" s="71">
        <v>0.16444506180419269</v>
      </c>
      <c r="AE211" s="72"/>
      <c r="AF211" s="71">
        <v>0</v>
      </c>
      <c r="AG211" s="71">
        <v>372297.47449381871</v>
      </c>
      <c r="AH211" s="71">
        <v>92145.560605968232</v>
      </c>
      <c r="AI211" s="71">
        <v>2245074.3704149802</v>
      </c>
      <c r="AJ211" s="71">
        <v>2885793.5287954272</v>
      </c>
      <c r="AK211" s="71">
        <v>0</v>
      </c>
      <c r="AL211" s="71">
        <v>0</v>
      </c>
      <c r="AM211" s="71">
        <v>186269.4922298819</v>
      </c>
      <c r="AN211" s="71">
        <v>0</v>
      </c>
      <c r="AO211" s="71">
        <v>0</v>
      </c>
      <c r="AP211" s="71">
        <v>5781580.4265400758</v>
      </c>
      <c r="AQ211" s="72"/>
      <c r="AR211" s="71">
        <v>4</v>
      </c>
      <c r="AS211" s="71">
        <v>0</v>
      </c>
      <c r="AT211" s="71">
        <v>0</v>
      </c>
      <c r="AU211" s="71">
        <v>0</v>
      </c>
      <c r="AV211" s="71">
        <v>0</v>
      </c>
      <c r="AW211" s="71">
        <v>0</v>
      </c>
      <c r="AX211" s="71"/>
      <c r="AY211" s="72"/>
      <c r="AZ211" s="71">
        <v>17</v>
      </c>
      <c r="BA211" s="71">
        <v>0</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1961</v>
      </c>
      <c r="B212" s="70">
        <v>202</v>
      </c>
      <c r="C212" s="70">
        <v>15</v>
      </c>
      <c r="D212" s="70">
        <v>12</v>
      </c>
      <c r="E212" s="70">
        <v>2018</v>
      </c>
      <c r="F212" s="70" t="s">
        <v>183</v>
      </c>
      <c r="G212" s="70" t="s">
        <v>1946</v>
      </c>
      <c r="H212" s="70" t="s">
        <v>1947</v>
      </c>
      <c r="I212" s="148"/>
      <c r="J212" s="71">
        <v>0</v>
      </c>
      <c r="K212" s="71">
        <v>0.446720524861552</v>
      </c>
      <c r="L212" s="71">
        <v>0.55327418422816643</v>
      </c>
      <c r="M212" s="71">
        <v>1.6788883152608838</v>
      </c>
      <c r="N212" s="71">
        <v>2.857993907015584</v>
      </c>
      <c r="O212" s="71">
        <v>1.2899230585627683</v>
      </c>
      <c r="P212" s="71">
        <v>2.1557282109494289</v>
      </c>
      <c r="Q212" s="71">
        <v>8.6768360897492694E-2</v>
      </c>
      <c r="R212" s="71">
        <v>0</v>
      </c>
      <c r="S212" s="71">
        <v>0.16212174496102399</v>
      </c>
      <c r="T212" s="72"/>
      <c r="U212" s="71">
        <v>0</v>
      </c>
      <c r="V212" s="71">
        <v>148</v>
      </c>
      <c r="W212" s="71">
        <v>11</v>
      </c>
      <c r="X212" s="71">
        <v>387</v>
      </c>
      <c r="Y212" s="71">
        <v>540</v>
      </c>
      <c r="Z212" s="71">
        <v>786</v>
      </c>
      <c r="AA212" s="71">
        <v>451</v>
      </c>
      <c r="AB212" s="71">
        <v>1369</v>
      </c>
      <c r="AC212" s="71">
        <v>0</v>
      </c>
      <c r="AD212" s="71">
        <v>0.16212174496102399</v>
      </c>
      <c r="AE212" s="72"/>
      <c r="AF212" s="71">
        <v>0</v>
      </c>
      <c r="AG212" s="71">
        <v>341312.2535351066</v>
      </c>
      <c r="AH212" s="71">
        <v>87694.043232612981</v>
      </c>
      <c r="AI212" s="71">
        <v>2375520.706049243</v>
      </c>
      <c r="AJ212" s="71">
        <v>2666049.0375496298</v>
      </c>
      <c r="AK212" s="71">
        <v>0</v>
      </c>
      <c r="AL212" s="71">
        <v>0</v>
      </c>
      <c r="AM212" s="71">
        <v>188444.37056424731</v>
      </c>
      <c r="AN212" s="71">
        <v>0</v>
      </c>
      <c r="AO212" s="71">
        <v>0</v>
      </c>
      <c r="AP212" s="71">
        <v>5659020.4109308394</v>
      </c>
      <c r="AQ212" s="72"/>
      <c r="AR212" s="71">
        <v>4</v>
      </c>
      <c r="AS212" s="71">
        <v>0</v>
      </c>
      <c r="AT212" s="71">
        <v>0</v>
      </c>
      <c r="AU212" s="71">
        <v>0</v>
      </c>
      <c r="AV212" s="71">
        <v>0</v>
      </c>
      <c r="AW212" s="71">
        <v>0</v>
      </c>
      <c r="AX212" s="71"/>
      <c r="AY212" s="72"/>
      <c r="AZ212" s="71">
        <v>17.2</v>
      </c>
      <c r="BA212" s="71">
        <v>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1962</v>
      </c>
      <c r="B213" s="70">
        <v>203</v>
      </c>
      <c r="C213" s="70">
        <v>16</v>
      </c>
      <c r="D213" s="70">
        <v>12</v>
      </c>
      <c r="E213" s="70">
        <v>2019</v>
      </c>
      <c r="F213" s="70" t="s">
        <v>158</v>
      </c>
      <c r="G213" s="70" t="s">
        <v>1946</v>
      </c>
      <c r="H213" s="70" t="s">
        <v>1947</v>
      </c>
      <c r="I213" s="148"/>
      <c r="J213" s="71">
        <v>0</v>
      </c>
      <c r="K213" s="71">
        <v>0.39641270920626204</v>
      </c>
      <c r="L213" s="71">
        <v>0.55905313590768435</v>
      </c>
      <c r="M213" s="71">
        <v>1.5547106400202073</v>
      </c>
      <c r="N213" s="71">
        <v>2.9011806512967491</v>
      </c>
      <c r="O213" s="71">
        <v>1.2203166472590075</v>
      </c>
      <c r="P213" s="71">
        <v>1.9986120964988481</v>
      </c>
      <c r="Q213" s="71">
        <v>8.3864188360261202E-2</v>
      </c>
      <c r="R213" s="71">
        <v>0</v>
      </c>
      <c r="S213" s="71">
        <v>0.13813752413639344</v>
      </c>
      <c r="T213" s="72"/>
      <c r="U213" s="71">
        <v>0</v>
      </c>
      <c r="V213" s="71">
        <v>148</v>
      </c>
      <c r="W213" s="71">
        <v>11</v>
      </c>
      <c r="X213" s="71">
        <v>387</v>
      </c>
      <c r="Y213" s="71">
        <v>558</v>
      </c>
      <c r="Z213" s="71">
        <v>764</v>
      </c>
      <c r="AA213" s="71">
        <v>415</v>
      </c>
      <c r="AB213" s="71">
        <v>1359</v>
      </c>
      <c r="AC213" s="71">
        <v>0</v>
      </c>
      <c r="AD213" s="71">
        <v>0.13813752413639341</v>
      </c>
      <c r="AE213" s="72"/>
      <c r="AF213" s="71">
        <v>0</v>
      </c>
      <c r="AG213" s="71">
        <v>298967.49138466932</v>
      </c>
      <c r="AH213" s="71">
        <v>93104.421730076254</v>
      </c>
      <c r="AI213" s="71">
        <v>2269496.948665035</v>
      </c>
      <c r="AJ213" s="71">
        <v>2804751.3194776098</v>
      </c>
      <c r="AK213" s="71">
        <v>0</v>
      </c>
      <c r="AL213" s="71">
        <v>0</v>
      </c>
      <c r="AM213" s="71">
        <v>185085.56945347739</v>
      </c>
      <c r="AN213" s="71">
        <v>0</v>
      </c>
      <c r="AO213" s="71">
        <v>0</v>
      </c>
      <c r="AP213" s="71">
        <v>5651405.7507108673</v>
      </c>
      <c r="AQ213" s="72"/>
      <c r="AR213" s="71">
        <v>7</v>
      </c>
      <c r="AS213" s="71">
        <v>0</v>
      </c>
      <c r="AT213" s="71">
        <v>0</v>
      </c>
      <c r="AU213" s="71">
        <v>0</v>
      </c>
      <c r="AV213" s="71">
        <v>0</v>
      </c>
      <c r="AW213" s="71">
        <v>0</v>
      </c>
      <c r="AX213" s="71"/>
      <c r="AY213" s="72"/>
      <c r="AZ213" s="71">
        <v>38.799999999999997</v>
      </c>
      <c r="BA213" s="71">
        <v>0</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1963</v>
      </c>
      <c r="B214" s="70">
        <v>204</v>
      </c>
      <c r="C214" s="70">
        <v>17</v>
      </c>
      <c r="D214" s="70">
        <v>12</v>
      </c>
      <c r="E214" s="70">
        <v>2020</v>
      </c>
      <c r="F214" s="70" t="s">
        <v>159</v>
      </c>
      <c r="G214" s="70" t="s">
        <v>1946</v>
      </c>
      <c r="H214" s="70" t="s">
        <v>1947</v>
      </c>
      <c r="I214" s="148"/>
      <c r="J214" s="71">
        <v>0</v>
      </c>
      <c r="K214" s="71">
        <v>0.17397148810456547</v>
      </c>
      <c r="L214" s="71">
        <v>5.3627163411476078</v>
      </c>
      <c r="M214" s="71">
        <v>1.1918166564116093</v>
      </c>
      <c r="N214" s="71">
        <v>2.520412940302776</v>
      </c>
      <c r="O214" s="71">
        <v>1.0495777961491985</v>
      </c>
      <c r="P214" s="71">
        <v>1.9120649345027392</v>
      </c>
      <c r="Q214" s="71">
        <v>7.8240879950366701E-2</v>
      </c>
      <c r="R214" s="71">
        <v>0</v>
      </c>
      <c r="S214" s="71">
        <v>0.14854252081722319</v>
      </c>
      <c r="T214" s="72"/>
      <c r="U214" s="71">
        <v>0</v>
      </c>
      <c r="V214" s="71">
        <v>58</v>
      </c>
      <c r="W214" s="71">
        <v>114</v>
      </c>
      <c r="X214" s="71">
        <v>322</v>
      </c>
      <c r="Y214" s="71">
        <v>554</v>
      </c>
      <c r="Z214" s="71">
        <v>750</v>
      </c>
      <c r="AA214" s="71">
        <v>422</v>
      </c>
      <c r="AB214" s="71">
        <v>1327</v>
      </c>
      <c r="AC214" s="71">
        <v>0</v>
      </c>
      <c r="AD214" s="71">
        <v>0.14854252081722319</v>
      </c>
      <c r="AE214" s="72"/>
      <c r="AF214" s="71">
        <v>0</v>
      </c>
      <c r="AG214" s="71">
        <v>134029.54069080358</v>
      </c>
      <c r="AH214" s="71">
        <v>935098.233048619</v>
      </c>
      <c r="AI214" s="71">
        <v>1819701.2488647571</v>
      </c>
      <c r="AJ214" s="71">
        <v>2663013.7188971099</v>
      </c>
      <c r="AK214" s="71"/>
      <c r="AL214" s="71"/>
      <c r="AM214" s="71">
        <v>173188.2432775012</v>
      </c>
      <c r="AN214" s="71"/>
      <c r="AO214" s="71"/>
      <c r="AP214" s="71">
        <v>5725030.9847787907</v>
      </c>
      <c r="AQ214" s="72"/>
      <c r="AR214" s="71">
        <v>10</v>
      </c>
      <c r="AS214" s="71">
        <v>0</v>
      </c>
      <c r="AT214" s="71">
        <v>0</v>
      </c>
      <c r="AU214" s="71">
        <v>0</v>
      </c>
      <c r="AV214" s="71">
        <v>0</v>
      </c>
      <c r="AW214" s="71">
        <v>0</v>
      </c>
      <c r="AX214" s="71"/>
      <c r="AY214" s="72"/>
      <c r="AZ214" s="71">
        <v>51.9</v>
      </c>
      <c r="BA214" s="71">
        <v>0</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1964</v>
      </c>
      <c r="B215" s="70">
        <v>204</v>
      </c>
      <c r="C215" s="70">
        <v>18</v>
      </c>
      <c r="D215" s="70">
        <v>12</v>
      </c>
      <c r="E215" s="70">
        <v>2021</v>
      </c>
      <c r="F215" s="70" t="s">
        <v>160</v>
      </c>
      <c r="G215" s="70" t="s">
        <v>1946</v>
      </c>
      <c r="H215" s="70" t="s">
        <v>1947</v>
      </c>
      <c r="I215" s="148"/>
      <c r="J215" s="71">
        <v>0</v>
      </c>
      <c r="K215" s="71">
        <v>0.2062053579577634</v>
      </c>
      <c r="L215" s="71">
        <v>4.2775803705323163</v>
      </c>
      <c r="M215" s="71">
        <v>1.3565765450259968</v>
      </c>
      <c r="N215" s="71">
        <v>2.5405865948765753</v>
      </c>
      <c r="O215" s="71">
        <v>1.0166334791012406</v>
      </c>
      <c r="P215" s="71">
        <v>1.9051100596674577</v>
      </c>
      <c r="Q215" s="71">
        <v>7.5961626724064299E-2</v>
      </c>
      <c r="R215" s="71">
        <v>0</v>
      </c>
      <c r="S215" s="71">
        <v>0.1248798313993575</v>
      </c>
      <c r="T215" s="72"/>
      <c r="U215" s="71">
        <v>0</v>
      </c>
      <c r="V215" s="71">
        <v>58</v>
      </c>
      <c r="W215" s="71">
        <v>114</v>
      </c>
      <c r="X215" s="71">
        <v>322</v>
      </c>
      <c r="Y215" s="71">
        <v>552</v>
      </c>
      <c r="Z215" s="71">
        <v>748</v>
      </c>
      <c r="AA215" s="71">
        <v>410</v>
      </c>
      <c r="AB215" s="71">
        <v>1301</v>
      </c>
      <c r="AC215" s="71">
        <v>0</v>
      </c>
      <c r="AD215" s="71">
        <v>0.1248798313993575</v>
      </c>
      <c r="AE215" s="72"/>
      <c r="AF215" s="71">
        <v>0</v>
      </c>
      <c r="AG215" s="71">
        <v>148400.11201559464</v>
      </c>
      <c r="AH215" s="71">
        <v>717637.08668012766</v>
      </c>
      <c r="AI215" s="71">
        <v>2042914.7160365181</v>
      </c>
      <c r="AJ215" s="71">
        <v>2748436.6026125019</v>
      </c>
      <c r="AK215" s="71">
        <v>0</v>
      </c>
      <c r="AL215" s="71">
        <v>0</v>
      </c>
      <c r="AM215" s="71">
        <v>170774.3180379516</v>
      </c>
      <c r="AN215" s="71">
        <v>0</v>
      </c>
      <c r="AO215" s="71">
        <v>0</v>
      </c>
      <c r="AP215" s="71">
        <v>5828162.8353826934</v>
      </c>
      <c r="AQ215" s="72"/>
      <c r="AR215" s="71">
        <v>10</v>
      </c>
      <c r="AS215" s="71">
        <v>0</v>
      </c>
      <c r="AT215" s="71">
        <v>0</v>
      </c>
      <c r="AU215" s="71">
        <v>0</v>
      </c>
      <c r="AV215" s="71">
        <v>0</v>
      </c>
      <c r="AW215" s="71">
        <v>0</v>
      </c>
      <c r="AX215" s="71"/>
      <c r="AY215" s="72"/>
      <c r="AZ215" s="71">
        <v>51.9</v>
      </c>
      <c r="BA215" s="71">
        <v>0</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1965</v>
      </c>
      <c r="B216" s="70">
        <v>204</v>
      </c>
      <c r="C216" s="70">
        <v>19</v>
      </c>
      <c r="D216" s="70">
        <v>12</v>
      </c>
      <c r="E216" s="70">
        <v>2022</v>
      </c>
      <c r="F216" s="70" t="s">
        <v>161</v>
      </c>
      <c r="G216" s="1064" t="s">
        <v>1946</v>
      </c>
      <c r="H216" s="70" t="s">
        <v>1947</v>
      </c>
      <c r="I216" s="148"/>
      <c r="J216" s="71">
        <v>0</v>
      </c>
      <c r="K216" s="71">
        <v>0.18862185576847779</v>
      </c>
      <c r="L216" s="71">
        <v>4.320665296615128</v>
      </c>
      <c r="M216" s="71">
        <v>1.2940373090015878</v>
      </c>
      <c r="N216" s="71">
        <v>2.6797635744691881</v>
      </c>
      <c r="O216" s="71">
        <v>1.0471309085972225</v>
      </c>
      <c r="P216" s="71">
        <v>1.8490428127363323</v>
      </c>
      <c r="Q216" s="71">
        <v>7.4882439669011189E-2</v>
      </c>
      <c r="R216" s="71">
        <v>0</v>
      </c>
      <c r="S216" s="71">
        <v>0.19411098647130759</v>
      </c>
      <c r="T216" s="72"/>
      <c r="U216" s="71">
        <v>0</v>
      </c>
      <c r="V216" s="71">
        <v>58</v>
      </c>
      <c r="W216" s="71">
        <v>114</v>
      </c>
      <c r="X216" s="71">
        <v>322</v>
      </c>
      <c r="Y216" s="71">
        <v>550</v>
      </c>
      <c r="Z216" s="71">
        <v>732</v>
      </c>
      <c r="AA216" s="71">
        <v>404</v>
      </c>
      <c r="AB216" s="71">
        <v>1272</v>
      </c>
      <c r="AC216" s="71">
        <v>0</v>
      </c>
      <c r="AD216" s="71">
        <v>0.19411098647130759</v>
      </c>
      <c r="AE216" s="72"/>
      <c r="AF216" s="71">
        <v>0</v>
      </c>
      <c r="AG216" s="71">
        <v>155541.47474557441</v>
      </c>
      <c r="AH216" s="71">
        <v>879036.76642386569</v>
      </c>
      <c r="AI216" s="71">
        <v>1913079.0185141601</v>
      </c>
      <c r="AJ216" s="71">
        <v>3151029.0315937321</v>
      </c>
      <c r="AK216" s="71">
        <v>0</v>
      </c>
      <c r="AL216" s="71">
        <v>0</v>
      </c>
      <c r="AM216" s="71">
        <v>164249.918485851</v>
      </c>
      <c r="AN216" s="71">
        <v>0</v>
      </c>
      <c r="AO216" s="71">
        <v>0</v>
      </c>
      <c r="AP216" s="71">
        <v>6262936.2097631833</v>
      </c>
      <c r="AQ216" s="72"/>
      <c r="AR216" s="71">
        <v>11</v>
      </c>
      <c r="AS216" s="71">
        <v>0</v>
      </c>
      <c r="AT216" s="71">
        <v>0</v>
      </c>
      <c r="AU216" s="71">
        <v>0</v>
      </c>
      <c r="AV216" s="71">
        <v>0</v>
      </c>
      <c r="AW216" s="71">
        <v>0</v>
      </c>
      <c r="AX216" s="71"/>
      <c r="AY216" s="72"/>
      <c r="AZ216" s="71">
        <v>57.4</v>
      </c>
      <c r="BA216" s="71">
        <v>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1966</v>
      </c>
      <c r="B217" s="70">
        <v>204</v>
      </c>
      <c r="C217" s="70">
        <v>20</v>
      </c>
      <c r="D217" s="70">
        <v>12</v>
      </c>
      <c r="E217" s="70">
        <v>2023</v>
      </c>
      <c r="F217" s="70" t="s">
        <v>1539</v>
      </c>
      <c r="G217" s="1064" t="s">
        <v>1946</v>
      </c>
      <c r="H217" s="70" t="s">
        <v>1947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0</v>
      </c>
      <c r="AT217" s="71">
        <v>0</v>
      </c>
      <c r="AU217" s="71">
        <v>0</v>
      </c>
      <c r="AV217" s="71">
        <v>0</v>
      </c>
      <c r="AW217" s="71">
        <v>0</v>
      </c>
      <c r="AX217" s="71"/>
      <c r="AY217" s="72"/>
      <c r="AZ217" s="71">
        <v>72.599999999999994</v>
      </c>
      <c r="BA217" s="71">
        <v>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1967</v>
      </c>
      <c r="B218" s="70">
        <v>204</v>
      </c>
      <c r="C218" s="70">
        <v>21</v>
      </c>
      <c r="D218" s="70">
        <v>12</v>
      </c>
      <c r="E218" s="70">
        <v>2024</v>
      </c>
      <c r="F218" s="70" t="s">
        <v>1554</v>
      </c>
      <c r="G218" s="70" t="s">
        <v>1946</v>
      </c>
      <c r="H218" s="70" t="s">
        <v>1947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1968</v>
      </c>
      <c r="B219" s="70">
        <v>120</v>
      </c>
      <c r="C219" s="70">
        <v>1</v>
      </c>
      <c r="D219" s="70">
        <v>8</v>
      </c>
      <c r="E219" s="70">
        <v>1990</v>
      </c>
      <c r="F219" s="70" t="s">
        <v>787</v>
      </c>
      <c r="G219" s="70" t="s">
        <v>1969</v>
      </c>
      <c r="H219" s="70" t="s">
        <v>1736</v>
      </c>
      <c r="I219" s="148"/>
      <c r="J219" s="71">
        <v>3.3508693851845419</v>
      </c>
      <c r="K219" s="71">
        <v>0.37423088476161881</v>
      </c>
      <c r="L219" s="71">
        <v>0.43285181688411561</v>
      </c>
      <c r="M219" s="71">
        <v>1.4556257902110601</v>
      </c>
      <c r="N219" s="71">
        <v>3.2817085045198811</v>
      </c>
      <c r="O219" s="71">
        <v>4.0188499990402846</v>
      </c>
      <c r="P219" s="71">
        <v>4.559099769396787</v>
      </c>
      <c r="Q219" s="71">
        <v>0.19049545301038701</v>
      </c>
      <c r="R219" s="71">
        <v>0</v>
      </c>
      <c r="S219" s="71">
        <v>0.2388388227172894</v>
      </c>
      <c r="T219" s="72"/>
      <c r="U219" s="71">
        <v>941108</v>
      </c>
      <c r="V219" s="71">
        <v>158</v>
      </c>
      <c r="W219" s="71">
        <v>5</v>
      </c>
      <c r="X219" s="71">
        <v>556</v>
      </c>
      <c r="Y219" s="71">
        <v>1199</v>
      </c>
      <c r="Z219" s="71">
        <v>1653</v>
      </c>
      <c r="AA219" s="71">
        <v>1107</v>
      </c>
      <c r="AB219" s="71">
        <v>3093</v>
      </c>
      <c r="AC219" s="71">
        <v>0</v>
      </c>
      <c r="AD219" s="71">
        <v>0.2388388227172894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1970</v>
      </c>
      <c r="B220" s="70">
        <v>121</v>
      </c>
      <c r="C220" s="70">
        <v>2</v>
      </c>
      <c r="D220" s="70">
        <v>8</v>
      </c>
      <c r="E220" s="70">
        <v>2005</v>
      </c>
      <c r="F220" s="70" t="s">
        <v>789</v>
      </c>
      <c r="G220" s="70" t="s">
        <v>1969</v>
      </c>
      <c r="H220" s="70" t="s">
        <v>1736</v>
      </c>
      <c r="I220" s="148"/>
      <c r="J220" s="71">
        <v>0.50102969271301079</v>
      </c>
      <c r="K220" s="71">
        <v>0.26171924511722261</v>
      </c>
      <c r="L220" s="71">
        <v>2.3264194719572191</v>
      </c>
      <c r="M220" s="71">
        <v>1.729994382353516</v>
      </c>
      <c r="N220" s="71">
        <v>3.0261527366235872</v>
      </c>
      <c r="O220" s="71">
        <v>3.0968595048534402</v>
      </c>
      <c r="P220" s="71">
        <v>4.2492206642889174</v>
      </c>
      <c r="Q220" s="71">
        <v>0.13126109814338199</v>
      </c>
      <c r="R220" s="71">
        <v>0</v>
      </c>
      <c r="S220" s="71">
        <v>0.25663719231109261</v>
      </c>
      <c r="T220" s="72"/>
      <c r="U220" s="71">
        <v>90531</v>
      </c>
      <c r="V220" s="71">
        <v>130</v>
      </c>
      <c r="W220" s="71">
        <v>30</v>
      </c>
      <c r="X220" s="71">
        <v>359</v>
      </c>
      <c r="Y220" s="71">
        <v>1016</v>
      </c>
      <c r="Z220" s="71">
        <v>1474</v>
      </c>
      <c r="AA220" s="71">
        <v>845</v>
      </c>
      <c r="AB220" s="71">
        <v>2228</v>
      </c>
      <c r="AC220" s="71">
        <v>0</v>
      </c>
      <c r="AD220" s="71">
        <v>0.25663719231109261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1971</v>
      </c>
      <c r="B221" s="70">
        <v>122</v>
      </c>
      <c r="C221" s="70">
        <v>3</v>
      </c>
      <c r="D221" s="70">
        <v>8</v>
      </c>
      <c r="E221" s="70">
        <v>2006</v>
      </c>
      <c r="F221" s="70" t="s">
        <v>790</v>
      </c>
      <c r="G221" s="70" t="s">
        <v>1969</v>
      </c>
      <c r="H221" s="70" t="s">
        <v>1736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1972</v>
      </c>
      <c r="B222" s="70">
        <v>123</v>
      </c>
      <c r="C222" s="70">
        <v>4</v>
      </c>
      <c r="D222" s="70">
        <v>8</v>
      </c>
      <c r="E222" s="70">
        <v>2007</v>
      </c>
      <c r="F222" s="70" t="s">
        <v>791</v>
      </c>
      <c r="G222" s="70" t="s">
        <v>1969</v>
      </c>
      <c r="H222" s="70" t="s">
        <v>1736</v>
      </c>
      <c r="I222" s="148"/>
      <c r="J222" s="71">
        <v>0.45180495803448673</v>
      </c>
      <c r="K222" s="71">
        <v>0.18754439495732581</v>
      </c>
      <c r="L222" s="71">
        <v>2.6042543714153479</v>
      </c>
      <c r="M222" s="71">
        <v>2.0117194441629329</v>
      </c>
      <c r="N222" s="71">
        <v>2.7869317817192352</v>
      </c>
      <c r="O222" s="71">
        <v>2.706191588916226</v>
      </c>
      <c r="P222" s="71">
        <v>3.8962605761258802</v>
      </c>
      <c r="Q222" s="71">
        <v>0.12658437817041501</v>
      </c>
      <c r="R222" s="71">
        <v>0</v>
      </c>
      <c r="S222" s="71">
        <v>0.31490613874859869</v>
      </c>
      <c r="T222" s="72"/>
      <c r="U222" s="71">
        <v>117351</v>
      </c>
      <c r="V222" s="71">
        <v>95</v>
      </c>
      <c r="W222" s="71">
        <v>33</v>
      </c>
      <c r="X222" s="71">
        <v>500</v>
      </c>
      <c r="Y222" s="71">
        <v>971</v>
      </c>
      <c r="Z222" s="71">
        <v>1339</v>
      </c>
      <c r="AA222" s="71">
        <v>763</v>
      </c>
      <c r="AB222" s="71">
        <v>2035</v>
      </c>
      <c r="AC222" s="71">
        <v>0</v>
      </c>
      <c r="AD222" s="71">
        <v>0.31490613874859869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1973</v>
      </c>
      <c r="B223" s="70">
        <v>124</v>
      </c>
      <c r="C223" s="70">
        <v>5</v>
      </c>
      <c r="D223" s="70">
        <v>8</v>
      </c>
      <c r="E223" s="70">
        <v>2008</v>
      </c>
      <c r="F223" s="70" t="s">
        <v>792</v>
      </c>
      <c r="G223" s="70" t="s">
        <v>1969</v>
      </c>
      <c r="H223" s="70" t="s">
        <v>1736</v>
      </c>
      <c r="I223" s="148"/>
      <c r="J223" s="71">
        <v>0.58127606622057426</v>
      </c>
      <c r="K223" s="71">
        <v>0.13844397126311289</v>
      </c>
      <c r="L223" s="71">
        <v>2.3053143151507491</v>
      </c>
      <c r="M223" s="71">
        <v>2.2011970511323051</v>
      </c>
      <c r="N223" s="71">
        <v>2.8219627263108928</v>
      </c>
      <c r="O223" s="71">
        <v>2.5285186308609502</v>
      </c>
      <c r="P223" s="71">
        <v>3.4531615760014001</v>
      </c>
      <c r="Q223" s="71">
        <v>0.11915068444983901</v>
      </c>
      <c r="R223" s="71">
        <v>0</v>
      </c>
      <c r="S223" s="71">
        <v>0.26060252638709758</v>
      </c>
      <c r="T223" s="72"/>
      <c r="U223" s="71">
        <v>162550</v>
      </c>
      <c r="V223" s="71">
        <v>95</v>
      </c>
      <c r="W223" s="71">
        <v>33</v>
      </c>
      <c r="X223" s="71">
        <v>500</v>
      </c>
      <c r="Y223" s="71">
        <v>942</v>
      </c>
      <c r="Z223" s="71">
        <v>1295</v>
      </c>
      <c r="AA223" s="71">
        <v>677</v>
      </c>
      <c r="AB223" s="71">
        <v>1947</v>
      </c>
      <c r="AC223" s="71">
        <v>0</v>
      </c>
      <c r="AD223" s="71">
        <v>0.26060252638709758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1974</v>
      </c>
      <c r="B224" s="70">
        <v>125</v>
      </c>
      <c r="C224" s="70">
        <v>6</v>
      </c>
      <c r="D224" s="70">
        <v>8</v>
      </c>
      <c r="E224" s="70">
        <v>2009</v>
      </c>
      <c r="F224" s="70" t="s">
        <v>176</v>
      </c>
      <c r="G224" s="70" t="s">
        <v>1969</v>
      </c>
      <c r="H224" s="70" t="s">
        <v>1736</v>
      </c>
      <c r="I224" s="148"/>
      <c r="J224" s="71">
        <v>0.63577826035634322</v>
      </c>
      <c r="K224" s="71">
        <v>0.2039978087501145</v>
      </c>
      <c r="L224" s="71">
        <v>1.9976356657516909</v>
      </c>
      <c r="M224" s="71">
        <v>2.084849346812911</v>
      </c>
      <c r="N224" s="71">
        <v>2.5370572615491289</v>
      </c>
      <c r="O224" s="71">
        <v>2.4964174624736231</v>
      </c>
      <c r="P224" s="71">
        <v>3.2195600571895739</v>
      </c>
      <c r="Q224" s="71">
        <v>0.10994881786053699</v>
      </c>
      <c r="R224" s="71">
        <v>0</v>
      </c>
      <c r="S224" s="71">
        <v>0.29683025845533501</v>
      </c>
      <c r="T224" s="72"/>
      <c r="U224" s="71">
        <v>174806</v>
      </c>
      <c r="V224" s="71">
        <v>146</v>
      </c>
      <c r="W224" s="71">
        <v>46</v>
      </c>
      <c r="X224" s="71">
        <v>571</v>
      </c>
      <c r="Y224" s="71">
        <v>930</v>
      </c>
      <c r="Z224" s="71">
        <v>1262</v>
      </c>
      <c r="AA224" s="71">
        <v>648</v>
      </c>
      <c r="AB224" s="71">
        <v>1886</v>
      </c>
      <c r="AC224" s="71">
        <v>0</v>
      </c>
      <c r="AD224" s="71">
        <v>0.29683025845533501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1975</v>
      </c>
      <c r="B225" s="70">
        <v>126</v>
      </c>
      <c r="C225" s="70">
        <v>7</v>
      </c>
      <c r="D225" s="70">
        <v>8</v>
      </c>
      <c r="E225" s="70">
        <v>2010</v>
      </c>
      <c r="F225" s="70" t="s">
        <v>177</v>
      </c>
      <c r="G225" s="70" t="s">
        <v>1969</v>
      </c>
      <c r="H225" s="70" t="s">
        <v>1736</v>
      </c>
      <c r="I225" s="148"/>
      <c r="J225" s="71">
        <v>0.66887887822135583</v>
      </c>
      <c r="K225" s="71">
        <v>0.2277547725399387</v>
      </c>
      <c r="L225" s="71">
        <v>1.9289744496556469</v>
      </c>
      <c r="M225" s="71">
        <v>2.260170612821168</v>
      </c>
      <c r="N225" s="71">
        <v>2.4738700175430819</v>
      </c>
      <c r="O225" s="71">
        <v>2.4336769151911839</v>
      </c>
      <c r="P225" s="71">
        <v>3.067620851449762</v>
      </c>
      <c r="Q225" s="71">
        <v>0.1112744691817</v>
      </c>
      <c r="R225" s="71">
        <v>0</v>
      </c>
      <c r="S225" s="71">
        <v>0.21288547310073219</v>
      </c>
      <c r="T225" s="72"/>
      <c r="U225" s="71">
        <v>172756</v>
      </c>
      <c r="V225" s="71">
        <v>146</v>
      </c>
      <c r="W225" s="71">
        <v>46</v>
      </c>
      <c r="X225" s="71">
        <v>571</v>
      </c>
      <c r="Y225" s="71">
        <v>922</v>
      </c>
      <c r="Z225" s="71">
        <v>1236</v>
      </c>
      <c r="AA225" s="71">
        <v>602</v>
      </c>
      <c r="AB225" s="71">
        <v>1829</v>
      </c>
      <c r="AC225" s="71">
        <v>0</v>
      </c>
      <c r="AD225" s="71">
        <v>0.21288547310073219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1976</v>
      </c>
      <c r="B226" s="70">
        <v>127</v>
      </c>
      <c r="C226" s="70">
        <v>8</v>
      </c>
      <c r="D226" s="70">
        <v>8</v>
      </c>
      <c r="E226" s="70">
        <v>2011</v>
      </c>
      <c r="F226" s="70" t="s">
        <v>178</v>
      </c>
      <c r="G226" s="70" t="s">
        <v>1969</v>
      </c>
      <c r="H226" s="70" t="s">
        <v>1736</v>
      </c>
      <c r="I226" s="148"/>
      <c r="J226" s="71">
        <v>1.212797188594759</v>
      </c>
      <c r="K226" s="71">
        <v>0.3255296666362606</v>
      </c>
      <c r="L226" s="71">
        <v>1.5517597112959449</v>
      </c>
      <c r="M226" s="71">
        <v>2.7657395498598252</v>
      </c>
      <c r="N226" s="71">
        <v>3.042332444556803</v>
      </c>
      <c r="O226" s="71">
        <v>2.3260428050565936</v>
      </c>
      <c r="P226" s="71">
        <v>2.924538523272175</v>
      </c>
      <c r="Q226" s="71">
        <v>0.122178229780146</v>
      </c>
      <c r="R226" s="71">
        <v>0</v>
      </c>
      <c r="S226" s="71">
        <v>0.2023872326353591</v>
      </c>
      <c r="T226" s="72"/>
      <c r="U226" s="71">
        <v>252985</v>
      </c>
      <c r="V226" s="71">
        <v>146</v>
      </c>
      <c r="W226" s="71">
        <v>46</v>
      </c>
      <c r="X226" s="71">
        <v>571</v>
      </c>
      <c r="Y226" s="71">
        <v>896</v>
      </c>
      <c r="Z226" s="71">
        <v>1207</v>
      </c>
      <c r="AA226" s="71">
        <v>591</v>
      </c>
      <c r="AB226" s="71">
        <v>1741</v>
      </c>
      <c r="AC226" s="71">
        <v>0</v>
      </c>
      <c r="AD226" s="71">
        <v>0.2023872326353591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1977</v>
      </c>
      <c r="B227" s="70">
        <v>128</v>
      </c>
      <c r="C227" s="70">
        <v>9</v>
      </c>
      <c r="D227" s="70">
        <v>8</v>
      </c>
      <c r="E227" s="70">
        <v>2012</v>
      </c>
      <c r="F227" s="70" t="s">
        <v>179</v>
      </c>
      <c r="G227" s="70" t="s">
        <v>1969</v>
      </c>
      <c r="H227" s="70" t="s">
        <v>1736</v>
      </c>
      <c r="I227" s="148"/>
      <c r="J227" s="71">
        <v>0.91744091959482366</v>
      </c>
      <c r="K227" s="71">
        <v>0.31669071960965228</v>
      </c>
      <c r="L227" s="71">
        <v>1.5312029185514331</v>
      </c>
      <c r="M227" s="71">
        <v>2.837041968738605</v>
      </c>
      <c r="N227" s="71">
        <v>3.3568999556056678</v>
      </c>
      <c r="O227" s="71">
        <v>2.2656756414232104</v>
      </c>
      <c r="P227" s="71">
        <v>2.8018325614860271</v>
      </c>
      <c r="Q227" s="71">
        <v>0.12763570666193699</v>
      </c>
      <c r="R227" s="71">
        <v>0</v>
      </c>
      <c r="S227" s="71">
        <v>0.26078618750193983</v>
      </c>
      <c r="T227" s="72"/>
      <c r="U227" s="71">
        <v>191662</v>
      </c>
      <c r="V227" s="71">
        <v>146</v>
      </c>
      <c r="W227" s="71">
        <v>46</v>
      </c>
      <c r="X227" s="71">
        <v>571</v>
      </c>
      <c r="Y227" s="71">
        <v>872</v>
      </c>
      <c r="Z227" s="71">
        <v>1185</v>
      </c>
      <c r="AA227" s="71">
        <v>563</v>
      </c>
      <c r="AB227" s="71">
        <v>1674</v>
      </c>
      <c r="AC227" s="71">
        <v>0</v>
      </c>
      <c r="AD227" s="71">
        <v>0.26078618750193983</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1978</v>
      </c>
      <c r="B228" s="70">
        <v>129</v>
      </c>
      <c r="C228" s="70">
        <v>10</v>
      </c>
      <c r="D228" s="70">
        <v>8</v>
      </c>
      <c r="E228" s="70">
        <v>2013</v>
      </c>
      <c r="F228" s="70" t="s">
        <v>180</v>
      </c>
      <c r="G228" s="70" t="s">
        <v>1969</v>
      </c>
      <c r="H228" s="70" t="s">
        <v>1736</v>
      </c>
      <c r="I228" s="148"/>
      <c r="J228" s="71">
        <v>0.87782199634461067</v>
      </c>
      <c r="K228" s="71">
        <v>0.26129330161938918</v>
      </c>
      <c r="L228" s="71">
        <v>1.4097651314757871</v>
      </c>
      <c r="M228" s="71">
        <v>2.9079335594579399</v>
      </c>
      <c r="N228" s="71">
        <v>3.4147732318186779</v>
      </c>
      <c r="O228" s="71">
        <v>2.0974613191056557</v>
      </c>
      <c r="P228" s="71">
        <v>2.7924084312170177</v>
      </c>
      <c r="Q228" s="71">
        <v>0.126397896465934</v>
      </c>
      <c r="R228" s="71">
        <v>0</v>
      </c>
      <c r="S228" s="71">
        <v>0.32601869721685162</v>
      </c>
      <c r="T228" s="72"/>
      <c r="U228" s="71">
        <v>182460</v>
      </c>
      <c r="V228" s="71">
        <v>146</v>
      </c>
      <c r="W228" s="71">
        <v>46</v>
      </c>
      <c r="X228" s="71">
        <v>571</v>
      </c>
      <c r="Y228" s="71">
        <v>862</v>
      </c>
      <c r="Z228" s="71">
        <v>1146</v>
      </c>
      <c r="AA228" s="71">
        <v>559</v>
      </c>
      <c r="AB228" s="71">
        <v>1634</v>
      </c>
      <c r="AC228" s="71">
        <v>0</v>
      </c>
      <c r="AD228" s="71">
        <v>0.32601869721685162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1979</v>
      </c>
      <c r="B229" s="70">
        <v>130</v>
      </c>
      <c r="C229" s="70">
        <v>11</v>
      </c>
      <c r="D229" s="70">
        <v>8</v>
      </c>
      <c r="E229" s="70">
        <v>2014</v>
      </c>
      <c r="F229" s="70" t="s">
        <v>181</v>
      </c>
      <c r="G229" s="70" t="s">
        <v>1969</v>
      </c>
      <c r="H229" s="70" t="s">
        <v>1736</v>
      </c>
      <c r="I229" s="148"/>
      <c r="J229" s="71">
        <v>0.78754015388289089</v>
      </c>
      <c r="K229" s="71">
        <v>0.23604490963334979</v>
      </c>
      <c r="L229" s="71">
        <v>1.372278600733317</v>
      </c>
      <c r="M229" s="71">
        <v>2.5123015998995442</v>
      </c>
      <c r="N229" s="71">
        <v>3.3388982629664659</v>
      </c>
      <c r="O229" s="71">
        <v>1.9810436559713149</v>
      </c>
      <c r="P229" s="71">
        <v>2.7215603497642955</v>
      </c>
      <c r="Q229" s="71">
        <v>0.11911894800317201</v>
      </c>
      <c r="R229" s="71">
        <v>0</v>
      </c>
      <c r="S229" s="71">
        <v>0.24752677184040031</v>
      </c>
      <c r="T229" s="72"/>
      <c r="U229" s="71">
        <v>182199</v>
      </c>
      <c r="V229" s="71">
        <v>111</v>
      </c>
      <c r="W229" s="71">
        <v>36</v>
      </c>
      <c r="X229" s="71">
        <v>493</v>
      </c>
      <c r="Y229" s="71">
        <v>860</v>
      </c>
      <c r="Z229" s="71">
        <v>1140</v>
      </c>
      <c r="AA229" s="71">
        <v>542</v>
      </c>
      <c r="AB229" s="71">
        <v>1605</v>
      </c>
      <c r="AC229" s="71">
        <v>0</v>
      </c>
      <c r="AD229" s="71">
        <v>0.24752677184040031</v>
      </c>
      <c r="AE229" s="72"/>
      <c r="AF229" s="71"/>
      <c r="AG229" s="71"/>
      <c r="AH229" s="71"/>
      <c r="AI229" s="71"/>
      <c r="AJ229" s="71"/>
      <c r="AK229" s="71"/>
      <c r="AL229" s="71"/>
      <c r="AM229" s="71"/>
      <c r="AN229" s="71"/>
      <c r="AO229" s="71"/>
      <c r="AP229" s="71"/>
      <c r="AQ229" s="72"/>
      <c r="AR229" s="71">
        <v>5</v>
      </c>
      <c r="AS229" s="71">
        <v>2</v>
      </c>
      <c r="AT229" s="71">
        <v>0</v>
      </c>
      <c r="AU229" s="71">
        <v>0</v>
      </c>
      <c r="AV229" s="71">
        <v>0</v>
      </c>
      <c r="AW229" s="71">
        <v>0</v>
      </c>
      <c r="AX229" s="71"/>
      <c r="AY229" s="72"/>
      <c r="AZ229" s="71">
        <v>27.6</v>
      </c>
      <c r="BA229" s="71">
        <v>20.399999999999999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1980</v>
      </c>
      <c r="B230" s="70">
        <v>131</v>
      </c>
      <c r="C230" s="70">
        <v>12</v>
      </c>
      <c r="D230" s="70">
        <v>8</v>
      </c>
      <c r="E230" s="70">
        <v>2015</v>
      </c>
      <c r="F230" s="70" t="s">
        <v>182</v>
      </c>
      <c r="G230" s="70" t="s">
        <v>1969</v>
      </c>
      <c r="H230" s="70" t="s">
        <v>1736</v>
      </c>
      <c r="I230" s="148"/>
      <c r="J230" s="71">
        <v>1.1416587965420719</v>
      </c>
      <c r="K230" s="71">
        <v>0.24646803653658569</v>
      </c>
      <c r="L230" s="71">
        <v>1.657840474929849</v>
      </c>
      <c r="M230" s="71">
        <v>2.6015514153994541</v>
      </c>
      <c r="N230" s="71">
        <v>2.9744748218925379</v>
      </c>
      <c r="O230" s="71">
        <v>1.8915910801453641</v>
      </c>
      <c r="P230" s="71">
        <v>2.6684322832563145</v>
      </c>
      <c r="Q230" s="71">
        <v>0.112250529167657</v>
      </c>
      <c r="R230" s="71">
        <v>0</v>
      </c>
      <c r="S230" s="71">
        <v>0.23331556697872741</v>
      </c>
      <c r="T230" s="72"/>
      <c r="U230" s="71">
        <v>244046</v>
      </c>
      <c r="V230" s="71">
        <v>111</v>
      </c>
      <c r="W230" s="71">
        <v>36</v>
      </c>
      <c r="X230" s="71">
        <v>493</v>
      </c>
      <c r="Y230" s="71">
        <v>834</v>
      </c>
      <c r="Z230" s="71">
        <v>1099</v>
      </c>
      <c r="AA230" s="71">
        <v>531</v>
      </c>
      <c r="AB230" s="71">
        <v>1545</v>
      </c>
      <c r="AC230" s="71">
        <v>0</v>
      </c>
      <c r="AD230" s="71">
        <v>0.23331556697872741</v>
      </c>
      <c r="AE230" s="72"/>
      <c r="AF230" s="71">
        <v>1514034.8058111321</v>
      </c>
      <c r="AG230" s="71">
        <v>182310.78486911391</v>
      </c>
      <c r="AH230" s="71">
        <v>352235.06015971291</v>
      </c>
      <c r="AI230" s="71">
        <v>3183059.0971239689</v>
      </c>
      <c r="AJ230" s="71">
        <v>4652410.3842919683</v>
      </c>
      <c r="AK230" s="71">
        <v>0</v>
      </c>
      <c r="AL230" s="71">
        <v>0</v>
      </c>
      <c r="AM230" s="71">
        <v>211735.76896875631</v>
      </c>
      <c r="AN230" s="71">
        <v>0</v>
      </c>
      <c r="AO230" s="71">
        <v>0</v>
      </c>
      <c r="AP230" s="71">
        <v>10095785.901224654</v>
      </c>
      <c r="AQ230" s="72"/>
      <c r="AR230" s="71">
        <v>5</v>
      </c>
      <c r="AS230" s="71">
        <v>2</v>
      </c>
      <c r="AT230" s="71">
        <v>0</v>
      </c>
      <c r="AU230" s="71">
        <v>0</v>
      </c>
      <c r="AV230" s="71">
        <v>0</v>
      </c>
      <c r="AW230" s="71">
        <v>0</v>
      </c>
      <c r="AX230" s="71"/>
      <c r="AY230" s="72"/>
      <c r="AZ230" s="71">
        <v>27.6</v>
      </c>
      <c r="BA230" s="71">
        <v>20.399999999999999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1981</v>
      </c>
      <c r="B231" s="70">
        <v>132</v>
      </c>
      <c r="C231" s="70">
        <v>13</v>
      </c>
      <c r="D231" s="70">
        <v>8</v>
      </c>
      <c r="E231" s="70">
        <v>2016</v>
      </c>
      <c r="F231" s="70" t="s">
        <v>155</v>
      </c>
      <c r="G231" s="70" t="s">
        <v>1969</v>
      </c>
      <c r="H231" s="70" t="s">
        <v>1736</v>
      </c>
      <c r="I231" s="148"/>
      <c r="J231" s="71">
        <v>0.8754600824806088</v>
      </c>
      <c r="K231" s="71">
        <v>0.24418434893897792</v>
      </c>
      <c r="L231" s="71">
        <v>1.7651724982220194</v>
      </c>
      <c r="M231" s="71">
        <v>2.2833421000600294</v>
      </c>
      <c r="N231" s="71">
        <v>3.0635855346028329</v>
      </c>
      <c r="O231" s="71">
        <v>1.8822229131377224</v>
      </c>
      <c r="P231" s="71">
        <v>2.5896987908543632</v>
      </c>
      <c r="Q231" s="71">
        <v>0.1057361456934052</v>
      </c>
      <c r="R231" s="71">
        <v>0</v>
      </c>
      <c r="S231" s="71">
        <v>0.23046079164563313</v>
      </c>
      <c r="T231" s="72"/>
      <c r="U231" s="71">
        <v>198173</v>
      </c>
      <c r="V231" s="71">
        <v>111</v>
      </c>
      <c r="W231" s="71">
        <v>36</v>
      </c>
      <c r="X231" s="71">
        <v>493</v>
      </c>
      <c r="Y231" s="71">
        <v>834</v>
      </c>
      <c r="Z231" s="71">
        <v>1107</v>
      </c>
      <c r="AA231" s="71">
        <v>533</v>
      </c>
      <c r="AB231" s="71">
        <v>1497</v>
      </c>
      <c r="AC231" s="71">
        <v>0</v>
      </c>
      <c r="AD231" s="71">
        <v>0.2304607916456331</v>
      </c>
      <c r="AE231" s="72"/>
      <c r="AF231" s="71">
        <v>1218297.3815421159</v>
      </c>
      <c r="AG231" s="71">
        <v>173670.99221691949</v>
      </c>
      <c r="AH231" s="71">
        <v>293979.40746084251</v>
      </c>
      <c r="AI231" s="71">
        <v>3378691.101786423</v>
      </c>
      <c r="AJ231" s="71">
        <v>4500344.0495344922</v>
      </c>
      <c r="AK231" s="71">
        <v>0</v>
      </c>
      <c r="AL231" s="71">
        <v>0</v>
      </c>
      <c r="AM231" s="71">
        <v>205316.9576234424</v>
      </c>
      <c r="AN231" s="71">
        <v>0</v>
      </c>
      <c r="AO231" s="71">
        <v>0</v>
      </c>
      <c r="AP231" s="71">
        <v>9770299.8901642356</v>
      </c>
      <c r="AQ231" s="72"/>
      <c r="AR231" s="71">
        <v>5</v>
      </c>
      <c r="AS231" s="71">
        <v>2</v>
      </c>
      <c r="AT231" s="71">
        <v>0</v>
      </c>
      <c r="AU231" s="71">
        <v>0</v>
      </c>
      <c r="AV231" s="71">
        <v>0</v>
      </c>
      <c r="AW231" s="71">
        <v>0</v>
      </c>
      <c r="AX231" s="71"/>
      <c r="AY231" s="72"/>
      <c r="AZ231" s="71">
        <v>27.6</v>
      </c>
      <c r="BA231" s="71">
        <v>20.399999999999999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1982</v>
      </c>
      <c r="B232" s="70">
        <v>133</v>
      </c>
      <c r="C232" s="70">
        <v>14</v>
      </c>
      <c r="D232" s="70">
        <v>8</v>
      </c>
      <c r="E232" s="70">
        <v>2017</v>
      </c>
      <c r="F232" s="70" t="s">
        <v>156</v>
      </c>
      <c r="G232" s="70" t="s">
        <v>1969</v>
      </c>
      <c r="H232" s="70" t="s">
        <v>1736</v>
      </c>
      <c r="I232" s="148"/>
      <c r="J232" s="71">
        <v>0.65462875383493702</v>
      </c>
      <c r="K232" s="71">
        <v>0.24070010166295994</v>
      </c>
      <c r="L232" s="71">
        <v>1.5116452983713631</v>
      </c>
      <c r="M232" s="71">
        <v>2.0549650928279846</v>
      </c>
      <c r="N232" s="71">
        <v>2.6305170964114279</v>
      </c>
      <c r="O232" s="71">
        <v>1.8214036741958568</v>
      </c>
      <c r="P232" s="71">
        <v>2.5443263117687476</v>
      </c>
      <c r="Q232" s="71">
        <v>0.100200124172038</v>
      </c>
      <c r="R232" s="71">
        <v>0</v>
      </c>
      <c r="S232" s="71">
        <v>0</v>
      </c>
      <c r="T232" s="72"/>
      <c r="U232" s="71">
        <v>189030</v>
      </c>
      <c r="V232" s="71">
        <v>111</v>
      </c>
      <c r="W232" s="71">
        <v>36</v>
      </c>
      <c r="X232" s="71">
        <v>493</v>
      </c>
      <c r="Y232" s="71">
        <v>821</v>
      </c>
      <c r="Z232" s="71">
        <v>1089</v>
      </c>
      <c r="AA232" s="71">
        <v>527</v>
      </c>
      <c r="AB232" s="71">
        <v>1467</v>
      </c>
      <c r="AC232" s="71">
        <v>0</v>
      </c>
      <c r="AD232" s="71">
        <v>0</v>
      </c>
      <c r="AE232" s="72"/>
      <c r="AF232" s="71">
        <v>1016461.267119113</v>
      </c>
      <c r="AG232" s="71">
        <v>178669.18024236671</v>
      </c>
      <c r="AH232" s="71">
        <v>338623.25487058848</v>
      </c>
      <c r="AI232" s="71">
        <v>3546487.798582064</v>
      </c>
      <c r="AJ232" s="71">
        <v>4442199.0884516006</v>
      </c>
      <c r="AK232" s="71">
        <v>0</v>
      </c>
      <c r="AL232" s="71">
        <v>0</v>
      </c>
      <c r="AM232" s="71">
        <v>201517.21615135451</v>
      </c>
      <c r="AN232" s="71">
        <v>0</v>
      </c>
      <c r="AO232" s="71">
        <v>0</v>
      </c>
      <c r="AP232" s="71">
        <v>9723957.8054170888</v>
      </c>
      <c r="AQ232" s="72"/>
      <c r="AR232" s="71">
        <v>5</v>
      </c>
      <c r="AS232" s="71">
        <v>2</v>
      </c>
      <c r="AT232" s="71">
        <v>0</v>
      </c>
      <c r="AU232" s="71">
        <v>0</v>
      </c>
      <c r="AV232" s="71">
        <v>0</v>
      </c>
      <c r="AW232" s="71">
        <v>0</v>
      </c>
      <c r="AX232" s="71"/>
      <c r="AY232" s="72"/>
      <c r="AZ232" s="71">
        <v>27.6</v>
      </c>
      <c r="BA232" s="71">
        <v>20.399999999999999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1983</v>
      </c>
      <c r="B233" s="70">
        <v>134</v>
      </c>
      <c r="C233" s="70">
        <v>15</v>
      </c>
      <c r="D233" s="70">
        <v>8</v>
      </c>
      <c r="E233" s="70">
        <v>2018</v>
      </c>
      <c r="F233" s="70" t="s">
        <v>183</v>
      </c>
      <c r="G233" s="70" t="s">
        <v>1969</v>
      </c>
      <c r="H233" s="70" t="s">
        <v>1736</v>
      </c>
      <c r="I233" s="148"/>
      <c r="J233" s="71">
        <v>0.57469470869143346</v>
      </c>
      <c r="K233" s="71">
        <v>0.21477238442216462</v>
      </c>
      <c r="L233" s="71">
        <v>1.3387336043582545</v>
      </c>
      <c r="M233" s="71">
        <v>1.8198483930220155</v>
      </c>
      <c r="N233" s="71">
        <v>1.9830202295333332</v>
      </c>
      <c r="O233" s="71">
        <v>1.7412320167113198</v>
      </c>
      <c r="P233" s="71">
        <v>2.4520810913903701</v>
      </c>
      <c r="Q233" s="71">
        <v>9.0127545066643305E-2</v>
      </c>
      <c r="R233" s="71">
        <v>0</v>
      </c>
      <c r="S233" s="71">
        <v>0</v>
      </c>
      <c r="T233" s="72"/>
      <c r="U233" s="71">
        <v>192735</v>
      </c>
      <c r="V233" s="71">
        <v>111</v>
      </c>
      <c r="W233" s="71">
        <v>36</v>
      </c>
      <c r="X233" s="71">
        <v>493</v>
      </c>
      <c r="Y233" s="71">
        <v>802</v>
      </c>
      <c r="Z233" s="71">
        <v>1061</v>
      </c>
      <c r="AA233" s="71">
        <v>513</v>
      </c>
      <c r="AB233" s="71">
        <v>1422</v>
      </c>
      <c r="AC233" s="71">
        <v>0</v>
      </c>
      <c r="AD233" s="71">
        <v>0</v>
      </c>
      <c r="AE233" s="72"/>
      <c r="AF233" s="71">
        <v>1009922.64486221</v>
      </c>
      <c r="AG233" s="71">
        <v>156895.1925090611</v>
      </c>
      <c r="AH233" s="71">
        <v>316508.208121303</v>
      </c>
      <c r="AI233" s="71">
        <v>3485666.0958640771</v>
      </c>
      <c r="AJ233" s="71">
        <v>3745746.816410346</v>
      </c>
      <c r="AK233" s="71">
        <v>0</v>
      </c>
      <c r="AL233" s="71">
        <v>0</v>
      </c>
      <c r="AM233" s="71">
        <v>195739.87943196471</v>
      </c>
      <c r="AN233" s="71">
        <v>0</v>
      </c>
      <c r="AO233" s="71">
        <v>0</v>
      </c>
      <c r="AP233" s="71">
        <v>8910478.8371989615</v>
      </c>
      <c r="AQ233" s="72"/>
      <c r="AR233" s="71">
        <v>6</v>
      </c>
      <c r="AS233" s="71">
        <v>3</v>
      </c>
      <c r="AT233" s="71">
        <v>0</v>
      </c>
      <c r="AU233" s="71">
        <v>0</v>
      </c>
      <c r="AV233" s="71">
        <v>0</v>
      </c>
      <c r="AW233" s="71">
        <v>0</v>
      </c>
      <c r="AX233" s="71"/>
      <c r="AY233" s="72"/>
      <c r="AZ233" s="71">
        <v>37.799999999999997</v>
      </c>
      <c r="BA233" s="71">
        <v>70</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1984</v>
      </c>
      <c r="B234" s="70">
        <v>135</v>
      </c>
      <c r="C234" s="70">
        <v>16</v>
      </c>
      <c r="D234" s="70">
        <v>8</v>
      </c>
      <c r="E234" s="70">
        <v>2019</v>
      </c>
      <c r="F234" s="70" t="s">
        <v>158</v>
      </c>
      <c r="G234" s="70" t="s">
        <v>1969</v>
      </c>
      <c r="H234" s="70" t="s">
        <v>1736</v>
      </c>
      <c r="I234" s="148"/>
      <c r="J234" s="71">
        <v>0.56085369973477794</v>
      </c>
      <c r="K234" s="71">
        <v>0.19930800378582744</v>
      </c>
      <c r="L234" s="71">
        <v>1.3498690218124672</v>
      </c>
      <c r="M234" s="71">
        <v>1.6218368591119285</v>
      </c>
      <c r="N234" s="71">
        <v>2.0404628935249711</v>
      </c>
      <c r="O234" s="71">
        <v>1.6324131066736989</v>
      </c>
      <c r="P234" s="71">
        <v>2.4079663813239138</v>
      </c>
      <c r="Q234" s="71">
        <v>8.3987608799349203E-2</v>
      </c>
      <c r="R234" s="71">
        <v>0</v>
      </c>
      <c r="S234" s="71">
        <v>0</v>
      </c>
      <c r="T234" s="72"/>
      <c r="U234" s="71">
        <v>197767</v>
      </c>
      <c r="V234" s="71">
        <v>111</v>
      </c>
      <c r="W234" s="71">
        <v>36</v>
      </c>
      <c r="X234" s="71">
        <v>493</v>
      </c>
      <c r="Y234" s="71">
        <v>783</v>
      </c>
      <c r="Z234" s="71">
        <v>1022</v>
      </c>
      <c r="AA234" s="71">
        <v>500</v>
      </c>
      <c r="AB234" s="71">
        <v>1361</v>
      </c>
      <c r="AC234" s="71">
        <v>0</v>
      </c>
      <c r="AD234" s="71">
        <v>0</v>
      </c>
      <c r="AE234" s="72"/>
      <c r="AF234" s="71">
        <v>1035608.3943290591</v>
      </c>
      <c r="AG234" s="71">
        <v>153078.18829685671</v>
      </c>
      <c r="AH234" s="71">
        <v>339705.70095500612</v>
      </c>
      <c r="AI234" s="71">
        <v>3242527.4555377732</v>
      </c>
      <c r="AJ234" s="71">
        <v>4031177.027970735</v>
      </c>
      <c r="AK234" s="71">
        <v>0</v>
      </c>
      <c r="AL234" s="71">
        <v>0</v>
      </c>
      <c r="AM234" s="71">
        <v>185357.95439748545</v>
      </c>
      <c r="AN234" s="71">
        <v>0</v>
      </c>
      <c r="AO234" s="71">
        <v>0</v>
      </c>
      <c r="AP234" s="71">
        <v>8987454.7214869149</v>
      </c>
      <c r="AQ234" s="72"/>
      <c r="AR234" s="71">
        <v>7</v>
      </c>
      <c r="AS234" s="71">
        <v>3</v>
      </c>
      <c r="AT234" s="71">
        <v>0</v>
      </c>
      <c r="AU234" s="71">
        <v>0</v>
      </c>
      <c r="AV234" s="71">
        <v>0</v>
      </c>
      <c r="AW234" s="71">
        <v>0</v>
      </c>
      <c r="AX234" s="71"/>
      <c r="AY234" s="72"/>
      <c r="AZ234" s="71">
        <v>42.5</v>
      </c>
      <c r="BA234" s="71">
        <v>69.900000000000006</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1985</v>
      </c>
      <c r="B235" s="70">
        <v>136</v>
      </c>
      <c r="C235" s="70">
        <v>17</v>
      </c>
      <c r="D235" s="70">
        <v>8</v>
      </c>
      <c r="E235" s="70">
        <v>2020</v>
      </c>
      <c r="F235" s="70" t="s">
        <v>159</v>
      </c>
      <c r="G235" s="1064" t="s">
        <v>1969</v>
      </c>
      <c r="H235" s="70" t="s">
        <v>1736</v>
      </c>
      <c r="I235" s="148"/>
      <c r="J235" s="71">
        <v>0.65416824761979142</v>
      </c>
      <c r="K235" s="71">
        <v>0.17124096470387035</v>
      </c>
      <c r="L235" s="71">
        <v>1.0063372992186583</v>
      </c>
      <c r="M235" s="71">
        <v>1.1482582148091229</v>
      </c>
      <c r="N235" s="71">
        <v>1.8327068853665127</v>
      </c>
      <c r="O235" s="71">
        <v>1.3994370615322647</v>
      </c>
      <c r="P235" s="71">
        <v>2.2337630632934844</v>
      </c>
      <c r="Q235" s="71">
        <v>7.7887115609973204E-2</v>
      </c>
      <c r="R235" s="71">
        <v>0</v>
      </c>
      <c r="S235" s="71">
        <v>0</v>
      </c>
      <c r="T235" s="72"/>
      <c r="U235" s="71">
        <v>180167</v>
      </c>
      <c r="V235" s="71">
        <v>82</v>
      </c>
      <c r="W235" s="71">
        <v>39</v>
      </c>
      <c r="X235" s="71">
        <v>393</v>
      </c>
      <c r="Y235" s="71">
        <v>774</v>
      </c>
      <c r="Z235" s="71">
        <v>1000</v>
      </c>
      <c r="AA235" s="71">
        <v>493</v>
      </c>
      <c r="AB235" s="71">
        <v>1321</v>
      </c>
      <c r="AC235" s="71">
        <v>0</v>
      </c>
      <c r="AD235" s="71">
        <v>0</v>
      </c>
      <c r="AE235" s="72"/>
      <c r="AF235" s="71">
        <v>1121114.0760038451</v>
      </c>
      <c r="AG235" s="71">
        <v>120898.53941602599</v>
      </c>
      <c r="AH235" s="71">
        <v>279615.10283333954</v>
      </c>
      <c r="AI235" s="71">
        <v>2213608.0168711785</v>
      </c>
      <c r="AJ235" s="71">
        <v>3503554.5197847588</v>
      </c>
      <c r="AK235" s="71"/>
      <c r="AL235" s="71"/>
      <c r="AM235" s="71">
        <v>172405.17661611084</v>
      </c>
      <c r="AN235" s="71"/>
      <c r="AO235" s="71"/>
      <c r="AP235" s="71">
        <v>7411195.4315252593</v>
      </c>
      <c r="AQ235" s="72"/>
      <c r="AR235" s="71">
        <v>7</v>
      </c>
      <c r="AS235" s="71">
        <v>3</v>
      </c>
      <c r="AT235" s="71">
        <v>0</v>
      </c>
      <c r="AU235" s="71">
        <v>0</v>
      </c>
      <c r="AV235" s="71">
        <v>0</v>
      </c>
      <c r="AW235" s="71">
        <v>0</v>
      </c>
      <c r="AX235" s="71"/>
      <c r="AY235" s="72"/>
      <c r="AZ235" s="71">
        <v>42.5</v>
      </c>
      <c r="BA235" s="71">
        <v>69.900000000000006</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1986</v>
      </c>
      <c r="B236" s="70">
        <v>136</v>
      </c>
      <c r="C236" s="70">
        <v>18</v>
      </c>
      <c r="D236" s="70">
        <v>8</v>
      </c>
      <c r="E236" s="70">
        <v>2021</v>
      </c>
      <c r="F236" s="70" t="s">
        <v>160</v>
      </c>
      <c r="G236" s="1064" t="s">
        <v>1969</v>
      </c>
      <c r="H236" s="70" t="s">
        <v>1736</v>
      </c>
      <c r="I236" s="148"/>
      <c r="J236" s="71">
        <v>0.47334291143164897</v>
      </c>
      <c r="K236" s="71">
        <v>0.17965346957739653</v>
      </c>
      <c r="L236" s="71">
        <v>1.1239023249274744</v>
      </c>
      <c r="M236" s="71">
        <v>1.1575812850994576</v>
      </c>
      <c r="N236" s="71">
        <v>1.7862336100515732</v>
      </c>
      <c r="O236" s="71">
        <v>1.3183615972302185</v>
      </c>
      <c r="P236" s="71">
        <v>2.2721922418960658</v>
      </c>
      <c r="Q236" s="71">
        <v>7.5027433005705399E-2</v>
      </c>
      <c r="R236" s="71">
        <v>0</v>
      </c>
      <c r="S236" s="71">
        <v>0</v>
      </c>
      <c r="T236" s="72"/>
      <c r="U236" s="71">
        <v>171358</v>
      </c>
      <c r="V236" s="71">
        <v>82</v>
      </c>
      <c r="W236" s="71">
        <v>39</v>
      </c>
      <c r="X236" s="71">
        <v>393</v>
      </c>
      <c r="Y236" s="71">
        <v>755</v>
      </c>
      <c r="Z236" s="71">
        <v>970</v>
      </c>
      <c r="AA236" s="71">
        <v>489</v>
      </c>
      <c r="AB236" s="71">
        <v>1285</v>
      </c>
      <c r="AC236" s="71">
        <v>0</v>
      </c>
      <c r="AD236" s="71">
        <v>0</v>
      </c>
      <c r="AE236" s="72"/>
      <c r="AF236" s="71">
        <v>994780.92817268043</v>
      </c>
      <c r="AG236" s="71">
        <v>131541.74371406346</v>
      </c>
      <c r="AH236" s="71">
        <v>301576.53110321588</v>
      </c>
      <c r="AI236" s="71">
        <v>2565497.557409469</v>
      </c>
      <c r="AJ236" s="71">
        <v>3634353.019380453</v>
      </c>
      <c r="AK236" s="71">
        <v>0</v>
      </c>
      <c r="AL236" s="71">
        <v>0</v>
      </c>
      <c r="AM236" s="71">
        <v>168674.09583302675</v>
      </c>
      <c r="AN236" s="71">
        <v>0</v>
      </c>
      <c r="AO236" s="71">
        <v>0</v>
      </c>
      <c r="AP236" s="71">
        <v>7796423.875612908</v>
      </c>
      <c r="AQ236" s="72"/>
      <c r="AR236" s="71">
        <v>9</v>
      </c>
      <c r="AS236" s="71">
        <v>3</v>
      </c>
      <c r="AT236" s="71">
        <v>0</v>
      </c>
      <c r="AU236" s="71">
        <v>0</v>
      </c>
      <c r="AV236" s="71">
        <v>0</v>
      </c>
      <c r="AW236" s="71">
        <v>0</v>
      </c>
      <c r="AX236" s="71"/>
      <c r="AY236" s="72"/>
      <c r="AZ236" s="71">
        <v>52.1</v>
      </c>
      <c r="BA236" s="71">
        <v>69.900000000000006</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1987</v>
      </c>
      <c r="B237" s="70">
        <v>136</v>
      </c>
      <c r="C237" s="70">
        <v>19</v>
      </c>
      <c r="D237" s="70">
        <v>8</v>
      </c>
      <c r="E237" s="70">
        <v>2022</v>
      </c>
      <c r="F237" s="70" t="s">
        <v>161</v>
      </c>
      <c r="G237" s="70" t="s">
        <v>1969</v>
      </c>
      <c r="H237" s="70" t="s">
        <v>1736</v>
      </c>
      <c r="I237" s="148"/>
      <c r="J237" s="71">
        <v>0.72688330722573735</v>
      </c>
      <c r="K237" s="71">
        <v>0.16169912910251563</v>
      </c>
      <c r="L237" s="71">
        <v>0.95682456489494772</v>
      </c>
      <c r="M237" s="71">
        <v>1.3287842434086778</v>
      </c>
      <c r="N237" s="71">
        <v>1.9081031001943165</v>
      </c>
      <c r="O237" s="71">
        <v>1.3632728905644167</v>
      </c>
      <c r="P237" s="71">
        <v>2.2289204203034503</v>
      </c>
      <c r="Q237" s="71">
        <v>7.4293741243940351E-2</v>
      </c>
      <c r="R237" s="71">
        <v>0</v>
      </c>
      <c r="S237" s="71">
        <v>0</v>
      </c>
      <c r="T237" s="72"/>
      <c r="U237" s="71">
        <v>242650</v>
      </c>
      <c r="V237" s="71">
        <v>82</v>
      </c>
      <c r="W237" s="71">
        <v>39</v>
      </c>
      <c r="X237" s="71">
        <v>393</v>
      </c>
      <c r="Y237" s="71">
        <v>750</v>
      </c>
      <c r="Z237" s="71">
        <v>953</v>
      </c>
      <c r="AA237" s="71">
        <v>487</v>
      </c>
      <c r="AB237" s="71">
        <v>1262</v>
      </c>
      <c r="AC237" s="71">
        <v>0</v>
      </c>
      <c r="AD237" s="71">
        <v>0</v>
      </c>
      <c r="AE237" s="72"/>
      <c r="AF237" s="71">
        <v>1238046.0132589436</v>
      </c>
      <c r="AG237" s="71">
        <v>126970.16739780984</v>
      </c>
      <c r="AH237" s="71">
        <v>295687.81540807872</v>
      </c>
      <c r="AI237" s="71">
        <v>2548902.1619500774</v>
      </c>
      <c r="AJ237" s="71">
        <v>3697245.7112325123</v>
      </c>
      <c r="AK237" s="71">
        <v>0</v>
      </c>
      <c r="AL237" s="71">
        <v>0</v>
      </c>
      <c r="AM237" s="71">
        <v>162958.64554177984</v>
      </c>
      <c r="AN237" s="71">
        <v>0</v>
      </c>
      <c r="AO237" s="71">
        <v>0</v>
      </c>
      <c r="AP237" s="71">
        <v>8069810.5147892013</v>
      </c>
      <c r="AQ237" s="72"/>
      <c r="AR237" s="71">
        <v>9</v>
      </c>
      <c r="AS237" s="71">
        <v>3</v>
      </c>
      <c r="AT237" s="71">
        <v>0</v>
      </c>
      <c r="AU237" s="71">
        <v>0</v>
      </c>
      <c r="AV237" s="71">
        <v>0</v>
      </c>
      <c r="AW237" s="71">
        <v>0</v>
      </c>
      <c r="AX237" s="71"/>
      <c r="AY237" s="72"/>
      <c r="AZ237" s="71">
        <v>52.1</v>
      </c>
      <c r="BA237" s="71">
        <v>69.900000000000006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1988</v>
      </c>
      <c r="B238" s="70">
        <v>136</v>
      </c>
      <c r="C238" s="70">
        <v>20</v>
      </c>
      <c r="D238" s="70">
        <v>8</v>
      </c>
      <c r="E238" s="70">
        <v>2023</v>
      </c>
      <c r="F238" s="70" t="s">
        <v>1539</v>
      </c>
      <c r="G238" s="70" t="s">
        <v>1969</v>
      </c>
      <c r="H238" s="70" t="s">
        <v>1736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v>
      </c>
      <c r="AS238" s="71">
        <v>3</v>
      </c>
      <c r="AT238" s="71">
        <v>0</v>
      </c>
      <c r="AU238" s="71">
        <v>0</v>
      </c>
      <c r="AV238" s="71">
        <v>0</v>
      </c>
      <c r="AW238" s="71">
        <v>0</v>
      </c>
      <c r="AX238" s="71"/>
      <c r="AY238" s="72"/>
      <c r="AZ238" s="71">
        <v>52.1</v>
      </c>
      <c r="BA238" s="71">
        <v>69.900000000000006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1989</v>
      </c>
      <c r="B239" s="70">
        <v>136</v>
      </c>
      <c r="C239" s="70">
        <v>21</v>
      </c>
      <c r="D239" s="70">
        <v>8</v>
      </c>
      <c r="E239" s="70">
        <v>2024</v>
      </c>
      <c r="F239" s="70" t="s">
        <v>1554</v>
      </c>
      <c r="G239" s="70" t="s">
        <v>1969</v>
      </c>
      <c r="H239" s="70" t="s">
        <v>1736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1990</v>
      </c>
      <c r="B240" s="70">
        <v>154</v>
      </c>
      <c r="C240" s="70">
        <v>1</v>
      </c>
      <c r="D240" s="70">
        <v>10</v>
      </c>
      <c r="E240" s="70">
        <v>1990</v>
      </c>
      <c r="F240" s="70" t="s">
        <v>787</v>
      </c>
      <c r="G240" s="70" t="s">
        <v>1991</v>
      </c>
      <c r="H240" s="70" t="s">
        <v>1992</v>
      </c>
      <c r="I240" s="148"/>
      <c r="J240" s="71">
        <v>0.2244041523409171</v>
      </c>
      <c r="K240" s="71">
        <v>0.3173856870763096</v>
      </c>
      <c r="L240" s="71">
        <v>0.77913327039140812</v>
      </c>
      <c r="M240" s="71">
        <v>3.0500072762515922</v>
      </c>
      <c r="N240" s="71">
        <v>2.545445295415754</v>
      </c>
      <c r="O240" s="71">
        <v>2.501752358749215</v>
      </c>
      <c r="P240" s="71">
        <v>4.5714550533246916</v>
      </c>
      <c r="Q240" s="71">
        <v>0.155143241556147</v>
      </c>
      <c r="R240" s="71">
        <v>0</v>
      </c>
      <c r="S240" s="71">
        <v>0.1945150321451187</v>
      </c>
      <c r="T240" s="72"/>
      <c r="U240" s="71">
        <v>63025</v>
      </c>
      <c r="V240" s="71">
        <v>134</v>
      </c>
      <c r="W240" s="71">
        <v>9</v>
      </c>
      <c r="X240" s="71">
        <v>1165</v>
      </c>
      <c r="Y240" s="71">
        <v>930</v>
      </c>
      <c r="Z240" s="71">
        <v>1029</v>
      </c>
      <c r="AA240" s="71">
        <v>1110</v>
      </c>
      <c r="AB240" s="71">
        <v>2519</v>
      </c>
      <c r="AC240" s="71">
        <v>0</v>
      </c>
      <c r="AD240" s="71">
        <v>0.1945150321451187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1993</v>
      </c>
      <c r="B241" s="70">
        <v>155</v>
      </c>
      <c r="C241" s="70">
        <v>2</v>
      </c>
      <c r="D241" s="70">
        <v>10</v>
      </c>
      <c r="E241" s="70">
        <v>2005</v>
      </c>
      <c r="F241" s="70" t="s">
        <v>789</v>
      </c>
      <c r="G241" s="70" t="s">
        <v>1991</v>
      </c>
      <c r="H241" s="70" t="s">
        <v>1992</v>
      </c>
      <c r="I241" s="148"/>
      <c r="J241" s="71">
        <v>0.25951092245756469</v>
      </c>
      <c r="K241" s="71">
        <v>0.3382217936899492</v>
      </c>
      <c r="L241" s="71">
        <v>0.62037852585525832</v>
      </c>
      <c r="M241" s="71">
        <v>3.296145285598342</v>
      </c>
      <c r="N241" s="71">
        <v>2.4274748822325032</v>
      </c>
      <c r="O241" s="71">
        <v>2.4686634451850691</v>
      </c>
      <c r="P241" s="71">
        <v>4.1587047211443009</v>
      </c>
      <c r="Q241" s="71">
        <v>0.117769719564013</v>
      </c>
      <c r="R241" s="71">
        <v>0</v>
      </c>
      <c r="S241" s="71">
        <v>0.21169929636063961</v>
      </c>
      <c r="T241" s="72"/>
      <c r="U241" s="71">
        <v>46891</v>
      </c>
      <c r="V241" s="71">
        <v>168</v>
      </c>
      <c r="W241" s="71">
        <v>8</v>
      </c>
      <c r="X241" s="71">
        <v>684</v>
      </c>
      <c r="Y241" s="71">
        <v>815</v>
      </c>
      <c r="Z241" s="71">
        <v>1175</v>
      </c>
      <c r="AA241" s="71">
        <v>827</v>
      </c>
      <c r="AB241" s="71">
        <v>1999</v>
      </c>
      <c r="AC241" s="71">
        <v>0</v>
      </c>
      <c r="AD241" s="71">
        <v>0.21169929636063961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1994</v>
      </c>
      <c r="B242" s="70">
        <v>156</v>
      </c>
      <c r="C242" s="70">
        <v>3</v>
      </c>
      <c r="D242" s="70">
        <v>10</v>
      </c>
      <c r="E242" s="70">
        <v>2006</v>
      </c>
      <c r="F242" s="70" t="s">
        <v>790</v>
      </c>
      <c r="G242" s="70" t="s">
        <v>1991</v>
      </c>
      <c r="H242" s="70" t="s">
        <v>1992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1995</v>
      </c>
      <c r="B243" s="70">
        <v>157</v>
      </c>
      <c r="C243" s="70">
        <v>4</v>
      </c>
      <c r="D243" s="70">
        <v>10</v>
      </c>
      <c r="E243" s="70">
        <v>2007</v>
      </c>
      <c r="F243" s="70" t="s">
        <v>791</v>
      </c>
      <c r="G243" s="70" t="s">
        <v>1991</v>
      </c>
      <c r="H243" s="70" t="s">
        <v>1992</v>
      </c>
      <c r="I243" s="148"/>
      <c r="J243" s="71">
        <v>0</v>
      </c>
      <c r="K243" s="71">
        <v>0.24874309225919</v>
      </c>
      <c r="L243" s="71">
        <v>1.0259183887393799</v>
      </c>
      <c r="M243" s="71">
        <v>3.4842980772901999</v>
      </c>
      <c r="N243" s="71">
        <v>2.2272492920845788</v>
      </c>
      <c r="O243" s="71">
        <v>2.180717493981037</v>
      </c>
      <c r="P243" s="71">
        <v>4.0341361142063503</v>
      </c>
      <c r="Q243" s="71">
        <v>0.11669400169420099</v>
      </c>
      <c r="R243" s="71">
        <v>0</v>
      </c>
      <c r="S243" s="71">
        <v>0.17646981552398561</v>
      </c>
      <c r="T243" s="72"/>
      <c r="U243" s="71">
        <v>0</v>
      </c>
      <c r="V243" s="71">
        <v>126</v>
      </c>
      <c r="W243" s="71">
        <v>13</v>
      </c>
      <c r="X243" s="71">
        <v>866</v>
      </c>
      <c r="Y243" s="71">
        <v>776</v>
      </c>
      <c r="Z243" s="71">
        <v>1079</v>
      </c>
      <c r="AA243" s="71">
        <v>790</v>
      </c>
      <c r="AB243" s="71">
        <v>1876</v>
      </c>
      <c r="AC243" s="71">
        <v>0</v>
      </c>
      <c r="AD243" s="71">
        <v>0.17646981552398561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1996</v>
      </c>
      <c r="B244" s="70">
        <v>158</v>
      </c>
      <c r="C244" s="70">
        <v>5</v>
      </c>
      <c r="D244" s="70">
        <v>10</v>
      </c>
      <c r="E244" s="70">
        <v>2008</v>
      </c>
      <c r="F244" s="70" t="s">
        <v>792</v>
      </c>
      <c r="G244" s="70" t="s">
        <v>1991</v>
      </c>
      <c r="H244" s="70" t="s">
        <v>1992</v>
      </c>
      <c r="I244" s="148"/>
      <c r="J244" s="71">
        <v>0.1201887947442233</v>
      </c>
      <c r="K244" s="71">
        <v>0.1836204250437076</v>
      </c>
      <c r="L244" s="71">
        <v>0.90815412415029484</v>
      </c>
      <c r="M244" s="71">
        <v>3.812473292561152</v>
      </c>
      <c r="N244" s="71">
        <v>2.28273417988206</v>
      </c>
      <c r="O244" s="71">
        <v>2.0540552893171582</v>
      </c>
      <c r="P244" s="71">
        <v>3.6061820298862481</v>
      </c>
      <c r="Q244" s="71">
        <v>0.111623445524657</v>
      </c>
      <c r="R244" s="71">
        <v>0</v>
      </c>
      <c r="S244" s="71">
        <v>0.22714548206555391</v>
      </c>
      <c r="T244" s="72"/>
      <c r="U244" s="71">
        <v>33610</v>
      </c>
      <c r="V244" s="71">
        <v>126</v>
      </c>
      <c r="W244" s="71">
        <v>13</v>
      </c>
      <c r="X244" s="71">
        <v>866</v>
      </c>
      <c r="Y244" s="71">
        <v>762</v>
      </c>
      <c r="Z244" s="71">
        <v>1052</v>
      </c>
      <c r="AA244" s="71">
        <v>707</v>
      </c>
      <c r="AB244" s="71">
        <v>1824</v>
      </c>
      <c r="AC244" s="71">
        <v>0</v>
      </c>
      <c r="AD244" s="71">
        <v>0.22714548206555391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1997</v>
      </c>
      <c r="B245" s="70">
        <v>159</v>
      </c>
      <c r="C245" s="70">
        <v>6</v>
      </c>
      <c r="D245" s="70">
        <v>10</v>
      </c>
      <c r="E245" s="70">
        <v>2009</v>
      </c>
      <c r="F245" s="70" t="s">
        <v>176</v>
      </c>
      <c r="G245" s="70" t="s">
        <v>1991</v>
      </c>
      <c r="H245" s="70" t="s">
        <v>1992</v>
      </c>
      <c r="I245" s="148"/>
      <c r="J245" s="71">
        <v>0.1100280535696721</v>
      </c>
      <c r="K245" s="71">
        <v>0.17745014870729139</v>
      </c>
      <c r="L245" s="71">
        <v>1.2593790066695441</v>
      </c>
      <c r="M245" s="71">
        <v>3.1692631051376638</v>
      </c>
      <c r="N245" s="71">
        <v>2.0569259948473579</v>
      </c>
      <c r="O245" s="71">
        <v>2.0671602601306942</v>
      </c>
      <c r="P245" s="71">
        <v>3.3735822204193222</v>
      </c>
      <c r="Q245" s="71">
        <v>0.10441056881666</v>
      </c>
      <c r="R245" s="71">
        <v>0</v>
      </c>
      <c r="S245" s="71">
        <v>0.18179819108202491</v>
      </c>
      <c r="T245" s="72"/>
      <c r="U245" s="71">
        <v>30252</v>
      </c>
      <c r="V245" s="71">
        <v>127</v>
      </c>
      <c r="W245" s="71">
        <v>29</v>
      </c>
      <c r="X245" s="71">
        <v>868</v>
      </c>
      <c r="Y245" s="71">
        <v>754</v>
      </c>
      <c r="Z245" s="71">
        <v>1045</v>
      </c>
      <c r="AA245" s="71">
        <v>679</v>
      </c>
      <c r="AB245" s="71">
        <v>1791</v>
      </c>
      <c r="AC245" s="71">
        <v>0</v>
      </c>
      <c r="AD245" s="71">
        <v>0.18179819108202491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1998</v>
      </c>
      <c r="B246" s="70">
        <v>160</v>
      </c>
      <c r="C246" s="70">
        <v>7</v>
      </c>
      <c r="D246" s="70">
        <v>10</v>
      </c>
      <c r="E246" s="70">
        <v>2010</v>
      </c>
      <c r="F246" s="70" t="s">
        <v>177</v>
      </c>
      <c r="G246" s="70" t="s">
        <v>1991</v>
      </c>
      <c r="H246" s="70" t="s">
        <v>1992</v>
      </c>
      <c r="I246" s="148"/>
      <c r="J246" s="71">
        <v>0.14812393922129721</v>
      </c>
      <c r="K246" s="71">
        <v>0.19811545282583709</v>
      </c>
      <c r="L246" s="71">
        <v>1.216092587826386</v>
      </c>
      <c r="M246" s="71">
        <v>3.4357759928700058</v>
      </c>
      <c r="N246" s="71">
        <v>1.988218745118681</v>
      </c>
      <c r="O246" s="71">
        <v>2.0201881189208368</v>
      </c>
      <c r="P246" s="71">
        <v>3.3682680777546392</v>
      </c>
      <c r="Q246" s="71">
        <v>0.10579896222360601</v>
      </c>
      <c r="R246" s="71">
        <v>0</v>
      </c>
      <c r="S246" s="71">
        <v>0.1796184110905861</v>
      </c>
      <c r="T246" s="72"/>
      <c r="U246" s="71">
        <v>38257</v>
      </c>
      <c r="V246" s="71">
        <v>127</v>
      </c>
      <c r="W246" s="71">
        <v>29</v>
      </c>
      <c r="X246" s="71">
        <v>868</v>
      </c>
      <c r="Y246" s="71">
        <v>741</v>
      </c>
      <c r="Z246" s="71">
        <v>1026</v>
      </c>
      <c r="AA246" s="71">
        <v>661</v>
      </c>
      <c r="AB246" s="71">
        <v>1739</v>
      </c>
      <c r="AC246" s="71">
        <v>0</v>
      </c>
      <c r="AD246" s="71">
        <v>0.1796184110905861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1999</v>
      </c>
      <c r="B247" s="70">
        <v>161</v>
      </c>
      <c r="C247" s="70">
        <v>8</v>
      </c>
      <c r="D247" s="70">
        <v>10</v>
      </c>
      <c r="E247" s="70">
        <v>2011</v>
      </c>
      <c r="F247" s="70" t="s">
        <v>178</v>
      </c>
      <c r="G247" s="70" t="s">
        <v>1991</v>
      </c>
      <c r="H247" s="70" t="s">
        <v>1992</v>
      </c>
      <c r="I247" s="148"/>
      <c r="J247" s="71">
        <v>0.1082473684940596</v>
      </c>
      <c r="K247" s="71">
        <v>0.28316621686852811</v>
      </c>
      <c r="L247" s="71">
        <v>0.97828329625179111</v>
      </c>
      <c r="M247" s="71">
        <v>4.2043116099445319</v>
      </c>
      <c r="N247" s="71">
        <v>2.516036095331017</v>
      </c>
      <c r="O247" s="71">
        <v>1.9386901921184201</v>
      </c>
      <c r="P247" s="71">
        <v>3.2016521566109928</v>
      </c>
      <c r="Q247" s="71">
        <v>0.11845884656455299</v>
      </c>
      <c r="R247" s="71">
        <v>0</v>
      </c>
      <c r="S247" s="71">
        <v>0.15952774213741941</v>
      </c>
      <c r="T247" s="72"/>
      <c r="U247" s="71">
        <v>22580</v>
      </c>
      <c r="V247" s="71">
        <v>127</v>
      </c>
      <c r="W247" s="71">
        <v>29</v>
      </c>
      <c r="X247" s="71">
        <v>868</v>
      </c>
      <c r="Y247" s="71">
        <v>741</v>
      </c>
      <c r="Z247" s="71">
        <v>1006</v>
      </c>
      <c r="AA247" s="71">
        <v>647</v>
      </c>
      <c r="AB247" s="71">
        <v>1688</v>
      </c>
      <c r="AC247" s="71">
        <v>0</v>
      </c>
      <c r="AD247" s="71">
        <v>0.15952774213741941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2000</v>
      </c>
      <c r="B248" s="70">
        <v>162</v>
      </c>
      <c r="C248" s="70">
        <v>9</v>
      </c>
      <c r="D248" s="70">
        <v>10</v>
      </c>
      <c r="E248" s="70">
        <v>2012</v>
      </c>
      <c r="F248" s="70" t="s">
        <v>179</v>
      </c>
      <c r="G248" s="70" t="s">
        <v>1991</v>
      </c>
      <c r="H248" s="70" t="s">
        <v>1992</v>
      </c>
      <c r="I248" s="148"/>
      <c r="J248" s="71">
        <v>0.1087744438484038</v>
      </c>
      <c r="K248" s="71">
        <v>0.27547754377004002</v>
      </c>
      <c r="L248" s="71">
        <v>0.96532357908677313</v>
      </c>
      <c r="M248" s="71">
        <v>4.3127012764712953</v>
      </c>
      <c r="N248" s="71">
        <v>2.802549504221246</v>
      </c>
      <c r="O248" s="71">
        <v>1.9100506040352636</v>
      </c>
      <c r="P248" s="71">
        <v>3.1900082982460805</v>
      </c>
      <c r="Q248" s="71">
        <v>0.124967098697082</v>
      </c>
      <c r="R248" s="71">
        <v>0</v>
      </c>
      <c r="S248" s="71">
        <v>0.21343059447525539</v>
      </c>
      <c r="T248" s="72"/>
      <c r="U248" s="71">
        <v>22724</v>
      </c>
      <c r="V248" s="71">
        <v>127</v>
      </c>
      <c r="W248" s="71">
        <v>29</v>
      </c>
      <c r="X248" s="71">
        <v>868</v>
      </c>
      <c r="Y248" s="71">
        <v>728</v>
      </c>
      <c r="Z248" s="71">
        <v>999</v>
      </c>
      <c r="AA248" s="71">
        <v>641</v>
      </c>
      <c r="AB248" s="71">
        <v>1639</v>
      </c>
      <c r="AC248" s="71">
        <v>0</v>
      </c>
      <c r="AD248" s="71">
        <v>0.21343059447525539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2001</v>
      </c>
      <c r="B249" s="70">
        <v>163</v>
      </c>
      <c r="C249" s="70">
        <v>10</v>
      </c>
      <c r="D249" s="70">
        <v>10</v>
      </c>
      <c r="E249" s="70">
        <v>2013</v>
      </c>
      <c r="F249" s="70" t="s">
        <v>180</v>
      </c>
      <c r="G249" s="70" t="s">
        <v>1991</v>
      </c>
      <c r="H249" s="70" t="s">
        <v>1992</v>
      </c>
      <c r="I249" s="148"/>
      <c r="J249" s="71">
        <v>7.0544250424208199E-2</v>
      </c>
      <c r="K249" s="71">
        <v>0.22728937880590711</v>
      </c>
      <c r="L249" s="71">
        <v>0.88876497419125677</v>
      </c>
      <c r="M249" s="71">
        <v>4.4204664266365894</v>
      </c>
      <c r="N249" s="71">
        <v>2.8601696906880338</v>
      </c>
      <c r="O249" s="71">
        <v>1.8156035153165884</v>
      </c>
      <c r="P249" s="71">
        <v>3.0721488107307087</v>
      </c>
      <c r="Q249" s="71">
        <v>0.12492815348377199</v>
      </c>
      <c r="R249" s="71">
        <v>0</v>
      </c>
      <c r="S249" s="71">
        <v>0.19941606725964861</v>
      </c>
      <c r="T249" s="72"/>
      <c r="U249" s="71">
        <v>14663</v>
      </c>
      <c r="V249" s="71">
        <v>127</v>
      </c>
      <c r="W249" s="71">
        <v>29</v>
      </c>
      <c r="X249" s="71">
        <v>868</v>
      </c>
      <c r="Y249" s="71">
        <v>722</v>
      </c>
      <c r="Z249" s="71">
        <v>992</v>
      </c>
      <c r="AA249" s="71">
        <v>615</v>
      </c>
      <c r="AB249" s="71">
        <v>1615</v>
      </c>
      <c r="AC249" s="71">
        <v>0</v>
      </c>
      <c r="AD249" s="71">
        <v>0.19941606725964861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2002</v>
      </c>
      <c r="B250" s="70">
        <v>164</v>
      </c>
      <c r="C250" s="70">
        <v>11</v>
      </c>
      <c r="D250" s="70">
        <v>10</v>
      </c>
      <c r="E250" s="70">
        <v>2014</v>
      </c>
      <c r="F250" s="70" t="s">
        <v>181</v>
      </c>
      <c r="G250" s="70" t="s">
        <v>1991</v>
      </c>
      <c r="H250" s="70" t="s">
        <v>1992</v>
      </c>
      <c r="I250" s="148"/>
      <c r="J250" s="71">
        <v>8.7930940073434272E-2</v>
      </c>
      <c r="K250" s="71">
        <v>0.23604490963334979</v>
      </c>
      <c r="L250" s="71">
        <v>0.41930735022406918</v>
      </c>
      <c r="M250" s="71">
        <v>4.2907869109846173</v>
      </c>
      <c r="N250" s="71">
        <v>2.7681796063896398</v>
      </c>
      <c r="O250" s="71">
        <v>1.6977891683192761</v>
      </c>
      <c r="P250" s="71">
        <v>3.0830960419839064</v>
      </c>
      <c r="Q250" s="71">
        <v>0.116521338545158</v>
      </c>
      <c r="R250" s="71">
        <v>0</v>
      </c>
      <c r="S250" s="71">
        <v>0.1749498083662776</v>
      </c>
      <c r="T250" s="72"/>
      <c r="U250" s="71">
        <v>20343</v>
      </c>
      <c r="V250" s="71">
        <v>111</v>
      </c>
      <c r="W250" s="71">
        <v>11</v>
      </c>
      <c r="X250" s="71">
        <v>842</v>
      </c>
      <c r="Y250" s="71">
        <v>713</v>
      </c>
      <c r="Z250" s="71">
        <v>977</v>
      </c>
      <c r="AA250" s="71">
        <v>614</v>
      </c>
      <c r="AB250" s="71">
        <v>1570</v>
      </c>
      <c r="AC250" s="71">
        <v>0</v>
      </c>
      <c r="AD250" s="71">
        <v>0.1749498083662776</v>
      </c>
      <c r="AE250" s="72"/>
      <c r="AF250" s="71"/>
      <c r="AG250" s="71"/>
      <c r="AH250" s="71"/>
      <c r="AI250" s="71"/>
      <c r="AJ250" s="71"/>
      <c r="AK250" s="71"/>
      <c r="AL250" s="71"/>
      <c r="AM250" s="71"/>
      <c r="AN250" s="71"/>
      <c r="AO250" s="71"/>
      <c r="AP250" s="71"/>
      <c r="AQ250" s="72"/>
      <c r="AR250" s="71">
        <v>4</v>
      </c>
      <c r="AS250" s="71">
        <v>0</v>
      </c>
      <c r="AT250" s="71">
        <v>0</v>
      </c>
      <c r="AU250" s="71">
        <v>0</v>
      </c>
      <c r="AV250" s="71">
        <v>0</v>
      </c>
      <c r="AW250" s="71">
        <v>0</v>
      </c>
      <c r="AX250" s="71"/>
      <c r="AY250" s="72"/>
      <c r="AZ250" s="71">
        <v>12.5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2003</v>
      </c>
      <c r="B251" s="70">
        <v>165</v>
      </c>
      <c r="C251" s="70">
        <v>12</v>
      </c>
      <c r="D251" s="70">
        <v>10</v>
      </c>
      <c r="E251" s="70">
        <v>2015</v>
      </c>
      <c r="F251" s="70" t="s">
        <v>182</v>
      </c>
      <c r="G251" s="70" t="s">
        <v>1991</v>
      </c>
      <c r="H251" s="70" t="s">
        <v>1992</v>
      </c>
      <c r="I251" s="148"/>
      <c r="J251" s="71">
        <v>0.1116649954248759</v>
      </c>
      <c r="K251" s="71">
        <v>0.24646803653658569</v>
      </c>
      <c r="L251" s="71">
        <v>0.50656236733967608</v>
      </c>
      <c r="M251" s="71">
        <v>4.4432176303576876</v>
      </c>
      <c r="N251" s="71">
        <v>2.4965616011088452</v>
      </c>
      <c r="O251" s="71">
        <v>1.647181677615208</v>
      </c>
      <c r="P251" s="71">
        <v>3.1056330528293832</v>
      </c>
      <c r="Q251" s="71">
        <v>0.11116071820486401</v>
      </c>
      <c r="R251" s="71">
        <v>0</v>
      </c>
      <c r="S251" s="71">
        <v>0.20693568314977731</v>
      </c>
      <c r="T251" s="72"/>
      <c r="U251" s="71">
        <v>23870</v>
      </c>
      <c r="V251" s="71">
        <v>111</v>
      </c>
      <c r="W251" s="71">
        <v>11</v>
      </c>
      <c r="X251" s="71">
        <v>842</v>
      </c>
      <c r="Y251" s="71">
        <v>700</v>
      </c>
      <c r="Z251" s="71">
        <v>957</v>
      </c>
      <c r="AA251" s="71">
        <v>618</v>
      </c>
      <c r="AB251" s="71">
        <v>1530</v>
      </c>
      <c r="AC251" s="71">
        <v>0</v>
      </c>
      <c r="AD251" s="71">
        <v>0.20693568314977731</v>
      </c>
      <c r="AE251" s="72"/>
      <c r="AF251" s="71">
        <v>148086.8804025132</v>
      </c>
      <c r="AG251" s="71">
        <v>182310.78486911391</v>
      </c>
      <c r="AH251" s="71">
        <v>107627.37949324559</v>
      </c>
      <c r="AI251" s="71">
        <v>5436380.8514774488</v>
      </c>
      <c r="AJ251" s="71">
        <v>3904900.8021635232</v>
      </c>
      <c r="AK251" s="71">
        <v>0</v>
      </c>
      <c r="AL251" s="71">
        <v>0</v>
      </c>
      <c r="AM251" s="71">
        <v>209680.08189138971</v>
      </c>
      <c r="AN251" s="71">
        <v>0</v>
      </c>
      <c r="AO251" s="71">
        <v>0</v>
      </c>
      <c r="AP251" s="71">
        <v>9988986.7802972347</v>
      </c>
      <c r="AQ251" s="72"/>
      <c r="AR251" s="71">
        <v>4</v>
      </c>
      <c r="AS251" s="71">
        <v>0</v>
      </c>
      <c r="AT251" s="71">
        <v>0</v>
      </c>
      <c r="AU251" s="71">
        <v>0</v>
      </c>
      <c r="AV251" s="71">
        <v>0</v>
      </c>
      <c r="AW251" s="71">
        <v>0</v>
      </c>
      <c r="AX251" s="71"/>
      <c r="AY251" s="72"/>
      <c r="AZ251" s="71">
        <v>12.5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2004</v>
      </c>
      <c r="B252" s="70">
        <v>166</v>
      </c>
      <c r="C252" s="70">
        <v>13</v>
      </c>
      <c r="D252" s="70">
        <v>10</v>
      </c>
      <c r="E252" s="70">
        <v>2016</v>
      </c>
      <c r="F252" s="70" t="s">
        <v>155</v>
      </c>
      <c r="G252" s="70" t="s">
        <v>1991</v>
      </c>
      <c r="H252" s="70" t="s">
        <v>1992</v>
      </c>
      <c r="I252" s="148"/>
      <c r="J252" s="71">
        <v>9.1971173959943059E-2</v>
      </c>
      <c r="K252" s="71">
        <v>0.24418434893897792</v>
      </c>
      <c r="L252" s="71">
        <v>0.53935826334561709</v>
      </c>
      <c r="M252" s="71">
        <v>3.8997445197779812</v>
      </c>
      <c r="N252" s="71">
        <v>2.5309477618001823</v>
      </c>
      <c r="O252" s="71">
        <v>1.603375074154356</v>
      </c>
      <c r="P252" s="71">
        <v>3.0269837649198275</v>
      </c>
      <c r="Q252" s="71">
        <v>0.10495919338704084</v>
      </c>
      <c r="R252" s="71">
        <v>0</v>
      </c>
      <c r="S252" s="71">
        <v>0.14347895819694326</v>
      </c>
      <c r="T252" s="72"/>
      <c r="U252" s="71">
        <v>20819</v>
      </c>
      <c r="V252" s="71">
        <v>111</v>
      </c>
      <c r="W252" s="71">
        <v>11</v>
      </c>
      <c r="X252" s="71">
        <v>842</v>
      </c>
      <c r="Y252" s="71">
        <v>689</v>
      </c>
      <c r="Z252" s="71">
        <v>943</v>
      </c>
      <c r="AA252" s="71">
        <v>623</v>
      </c>
      <c r="AB252" s="71">
        <v>1486</v>
      </c>
      <c r="AC252" s="71">
        <v>0</v>
      </c>
      <c r="AD252" s="71">
        <v>0.14347895819694331</v>
      </c>
      <c r="AE252" s="72"/>
      <c r="AF252" s="71">
        <v>127987.83480254791</v>
      </c>
      <c r="AG252" s="71">
        <v>173670.99221691949</v>
      </c>
      <c r="AH252" s="71">
        <v>89827.041168590775</v>
      </c>
      <c r="AI252" s="71">
        <v>5770502.8553837072</v>
      </c>
      <c r="AJ252" s="71">
        <v>3717910.1320494781</v>
      </c>
      <c r="AK252" s="71">
        <v>0</v>
      </c>
      <c r="AL252" s="71">
        <v>0</v>
      </c>
      <c r="AM252" s="71">
        <v>203808.28258412521</v>
      </c>
      <c r="AN252" s="71">
        <v>0</v>
      </c>
      <c r="AO252" s="71">
        <v>0</v>
      </c>
      <c r="AP252" s="71">
        <v>10083707.138205368</v>
      </c>
      <c r="AQ252" s="72"/>
      <c r="AR252" s="71">
        <v>4</v>
      </c>
      <c r="AS252" s="71">
        <v>0</v>
      </c>
      <c r="AT252" s="71">
        <v>0</v>
      </c>
      <c r="AU252" s="71">
        <v>0</v>
      </c>
      <c r="AV252" s="71">
        <v>0</v>
      </c>
      <c r="AW252" s="71">
        <v>0</v>
      </c>
      <c r="AX252" s="71"/>
      <c r="AY252" s="72"/>
      <c r="AZ252" s="71">
        <v>12.5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2005</v>
      </c>
      <c r="B253" s="70">
        <v>167</v>
      </c>
      <c r="C253" s="70">
        <v>14</v>
      </c>
      <c r="D253" s="70">
        <v>10</v>
      </c>
      <c r="E253" s="70">
        <v>2017</v>
      </c>
      <c r="F253" s="70" t="s">
        <v>156</v>
      </c>
      <c r="G253" s="70" t="s">
        <v>1991</v>
      </c>
      <c r="H253" s="70" t="s">
        <v>1992</v>
      </c>
      <c r="I253" s="148"/>
      <c r="J253" s="71">
        <v>6.6131252622504147E-2</v>
      </c>
      <c r="K253" s="71">
        <v>0.24070010166295994</v>
      </c>
      <c r="L253" s="71">
        <v>0.46189161894680542</v>
      </c>
      <c r="M253" s="71">
        <v>3.5096969739577344</v>
      </c>
      <c r="N253" s="71">
        <v>2.1595231705009774</v>
      </c>
      <c r="O253" s="71">
        <v>1.5537961554893949</v>
      </c>
      <c r="P253" s="71">
        <v>2.9788412416723289</v>
      </c>
      <c r="Q253" s="71">
        <v>9.8492555593782796E-2</v>
      </c>
      <c r="R253" s="71">
        <v>0</v>
      </c>
      <c r="S253" s="71">
        <v>0.13354118307866317</v>
      </c>
      <c r="T253" s="72"/>
      <c r="U253" s="71">
        <v>19096</v>
      </c>
      <c r="V253" s="71">
        <v>111</v>
      </c>
      <c r="W253" s="71">
        <v>11</v>
      </c>
      <c r="X253" s="71">
        <v>842</v>
      </c>
      <c r="Y253" s="71">
        <v>674</v>
      </c>
      <c r="Z253" s="71">
        <v>929</v>
      </c>
      <c r="AA253" s="71">
        <v>617</v>
      </c>
      <c r="AB253" s="71">
        <v>1442</v>
      </c>
      <c r="AC253" s="71">
        <v>0</v>
      </c>
      <c r="AD253" s="71">
        <v>0.13354118307866319</v>
      </c>
      <c r="AE253" s="72"/>
      <c r="AF253" s="71">
        <v>102683.93565522179</v>
      </c>
      <c r="AG253" s="71">
        <v>178669.18024236671</v>
      </c>
      <c r="AH253" s="71">
        <v>103468.2167660132</v>
      </c>
      <c r="AI253" s="71">
        <v>6057084.6377405617</v>
      </c>
      <c r="AJ253" s="71">
        <v>3646823.6122002169</v>
      </c>
      <c r="AK253" s="71">
        <v>0</v>
      </c>
      <c r="AL253" s="71">
        <v>0</v>
      </c>
      <c r="AM253" s="71">
        <v>198083.04409696869</v>
      </c>
      <c r="AN253" s="71">
        <v>0</v>
      </c>
      <c r="AO253" s="71">
        <v>0</v>
      </c>
      <c r="AP253" s="71">
        <v>10286812.626701349</v>
      </c>
      <c r="AQ253" s="72"/>
      <c r="AR253" s="71">
        <v>4</v>
      </c>
      <c r="AS253" s="71">
        <v>0</v>
      </c>
      <c r="AT253" s="71">
        <v>0</v>
      </c>
      <c r="AU253" s="71">
        <v>0</v>
      </c>
      <c r="AV253" s="71">
        <v>0</v>
      </c>
      <c r="AW253" s="71">
        <v>0</v>
      </c>
      <c r="AX253" s="71"/>
      <c r="AY253" s="72"/>
      <c r="AZ253" s="71">
        <v>12.5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2006</v>
      </c>
      <c r="B254" s="70">
        <v>168</v>
      </c>
      <c r="C254" s="70">
        <v>15</v>
      </c>
      <c r="D254" s="70">
        <v>10</v>
      </c>
      <c r="E254" s="70">
        <v>2018</v>
      </c>
      <c r="F254" s="70" t="s">
        <v>183</v>
      </c>
      <c r="G254" s="1064" t="s">
        <v>1991</v>
      </c>
      <c r="H254" s="70" t="s">
        <v>1992</v>
      </c>
      <c r="I254" s="148"/>
      <c r="J254" s="71">
        <v>5.3269623943614078E-2</v>
      </c>
      <c r="K254" s="71">
        <v>0.21477238442216462</v>
      </c>
      <c r="L254" s="71">
        <v>0.40905749022057775</v>
      </c>
      <c r="M254" s="71">
        <v>3.108138634735369</v>
      </c>
      <c r="N254" s="71">
        <v>1.641802284800665</v>
      </c>
      <c r="O254" s="71">
        <v>1.4868578766639544</v>
      </c>
      <c r="P254" s="71">
        <v>2.8727109862097713</v>
      </c>
      <c r="Q254" s="71">
        <v>8.9366975066080906E-2</v>
      </c>
      <c r="R254" s="71">
        <v>0</v>
      </c>
      <c r="S254" s="71">
        <v>0.19772727753135086</v>
      </c>
      <c r="T254" s="72"/>
      <c r="U254" s="71">
        <v>17865</v>
      </c>
      <c r="V254" s="71">
        <v>111</v>
      </c>
      <c r="W254" s="71">
        <v>11</v>
      </c>
      <c r="X254" s="71">
        <v>842</v>
      </c>
      <c r="Y254" s="71">
        <v>664</v>
      </c>
      <c r="Z254" s="71">
        <v>906</v>
      </c>
      <c r="AA254" s="71">
        <v>601</v>
      </c>
      <c r="AB254" s="71">
        <v>1410</v>
      </c>
      <c r="AC254" s="71">
        <v>0</v>
      </c>
      <c r="AD254" s="71">
        <v>0.19772727753135089</v>
      </c>
      <c r="AE254" s="72"/>
      <c r="AF254" s="71">
        <v>93611.788468432773</v>
      </c>
      <c r="AG254" s="71">
        <v>156895.1925090611</v>
      </c>
      <c r="AH254" s="71">
        <v>96710.84137039812</v>
      </c>
      <c r="AI254" s="71">
        <v>5953206.5978043666</v>
      </c>
      <c r="AJ254" s="71">
        <v>3101216.8155816328</v>
      </c>
      <c r="AK254" s="71">
        <v>0</v>
      </c>
      <c r="AL254" s="71">
        <v>0</v>
      </c>
      <c r="AM254" s="71">
        <v>194088.06610342491</v>
      </c>
      <c r="AN254" s="71">
        <v>0</v>
      </c>
      <c r="AO254" s="71">
        <v>0</v>
      </c>
      <c r="AP254" s="71">
        <v>9595729.3018373158</v>
      </c>
      <c r="AQ254" s="72"/>
      <c r="AR254" s="71">
        <v>4</v>
      </c>
      <c r="AS254" s="71">
        <v>0</v>
      </c>
      <c r="AT254" s="71">
        <v>0</v>
      </c>
      <c r="AU254" s="71">
        <v>0</v>
      </c>
      <c r="AV254" s="71">
        <v>0</v>
      </c>
      <c r="AW254" s="71">
        <v>0</v>
      </c>
      <c r="AX254" s="71"/>
      <c r="AY254" s="72"/>
      <c r="AZ254" s="71">
        <v>12.499999999999998</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2007</v>
      </c>
      <c r="B255" s="70">
        <v>169</v>
      </c>
      <c r="C255" s="70">
        <v>16</v>
      </c>
      <c r="D255" s="70">
        <v>10</v>
      </c>
      <c r="E255" s="70">
        <v>2019</v>
      </c>
      <c r="F255" s="70" t="s">
        <v>158</v>
      </c>
      <c r="G255" s="1064" t="s">
        <v>1991</v>
      </c>
      <c r="H255" s="70" t="s">
        <v>1992</v>
      </c>
      <c r="I255" s="148"/>
      <c r="J255" s="71">
        <v>8.0716287357603889E-2</v>
      </c>
      <c r="K255" s="71">
        <v>0.19930800378582744</v>
      </c>
      <c r="L255" s="71">
        <v>0.4124599788871427</v>
      </c>
      <c r="M255" s="71">
        <v>2.7699526072459304</v>
      </c>
      <c r="N255" s="71">
        <v>1.7251423186635135</v>
      </c>
      <c r="O255" s="71">
        <v>1.4311566962618727</v>
      </c>
      <c r="P255" s="71">
        <v>2.8076888006236835</v>
      </c>
      <c r="Q255" s="71">
        <v>8.4728131433876905E-2</v>
      </c>
      <c r="R255" s="71">
        <v>0</v>
      </c>
      <c r="S255" s="71">
        <v>0.23305551140830449</v>
      </c>
      <c r="T255" s="72"/>
      <c r="U255" s="71">
        <v>28462</v>
      </c>
      <c r="V255" s="71">
        <v>111</v>
      </c>
      <c r="W255" s="71">
        <v>11</v>
      </c>
      <c r="X255" s="71">
        <v>842</v>
      </c>
      <c r="Y255" s="71">
        <v>662</v>
      </c>
      <c r="Z255" s="71">
        <v>896</v>
      </c>
      <c r="AA255" s="71">
        <v>583</v>
      </c>
      <c r="AB255" s="71">
        <v>1373</v>
      </c>
      <c r="AC255" s="71">
        <v>0</v>
      </c>
      <c r="AD255" s="71">
        <v>0.23305551140830449</v>
      </c>
      <c r="AE255" s="72"/>
      <c r="AF255" s="71">
        <v>149041.47870672899</v>
      </c>
      <c r="AG255" s="71">
        <v>153078.18829685671</v>
      </c>
      <c r="AH255" s="71">
        <v>103798.9641806963</v>
      </c>
      <c r="AI255" s="71">
        <v>5537947.5001273938</v>
      </c>
      <c r="AJ255" s="71">
        <v>3408223.7452319618</v>
      </c>
      <c r="AK255" s="71">
        <v>0</v>
      </c>
      <c r="AL255" s="71">
        <v>0</v>
      </c>
      <c r="AM255" s="71">
        <v>186992.26406153382</v>
      </c>
      <c r="AN255" s="71">
        <v>0</v>
      </c>
      <c r="AO255" s="71">
        <v>0</v>
      </c>
      <c r="AP255" s="71">
        <v>9539082.1406051703</v>
      </c>
      <c r="AQ255" s="72"/>
      <c r="AR255" s="71">
        <v>4</v>
      </c>
      <c r="AS255" s="71">
        <v>0</v>
      </c>
      <c r="AT255" s="71">
        <v>0</v>
      </c>
      <c r="AU255" s="71">
        <v>0</v>
      </c>
      <c r="AV255" s="71">
        <v>0</v>
      </c>
      <c r="AW255" s="71">
        <v>0</v>
      </c>
      <c r="AX255" s="71"/>
      <c r="AY255" s="72"/>
      <c r="AZ255" s="71">
        <v>12.5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2008</v>
      </c>
      <c r="B256" s="70">
        <v>170</v>
      </c>
      <c r="C256" s="70">
        <v>17</v>
      </c>
      <c r="D256" s="70">
        <v>10</v>
      </c>
      <c r="E256" s="70">
        <v>2020</v>
      </c>
      <c r="F256" s="70" t="s">
        <v>159</v>
      </c>
      <c r="G256" s="70" t="s">
        <v>1991</v>
      </c>
      <c r="H256" s="70" t="s">
        <v>1992</v>
      </c>
      <c r="I256" s="148"/>
      <c r="J256" s="71">
        <v>0</v>
      </c>
      <c r="K256" s="71">
        <v>0.21927196699885837</v>
      </c>
      <c r="L256" s="71">
        <v>1.0321408197114443</v>
      </c>
      <c r="M256" s="71">
        <v>2.1708800346136852</v>
      </c>
      <c r="N256" s="71">
        <v>1.5604054747500411</v>
      </c>
      <c r="O256" s="71">
        <v>1.2440995477021835</v>
      </c>
      <c r="P256" s="71">
        <v>2.632487504611591</v>
      </c>
      <c r="Q256" s="71">
        <v>7.8712565737558096E-2</v>
      </c>
      <c r="R256" s="71">
        <v>0</v>
      </c>
      <c r="S256" s="71">
        <v>0.23317913913178151</v>
      </c>
      <c r="T256" s="72"/>
      <c r="U256" s="71">
        <v>0</v>
      </c>
      <c r="V256" s="71">
        <v>105</v>
      </c>
      <c r="W256" s="71">
        <v>40</v>
      </c>
      <c r="X256" s="71">
        <v>743</v>
      </c>
      <c r="Y256" s="71">
        <v>659</v>
      </c>
      <c r="Z256" s="71">
        <v>889</v>
      </c>
      <c r="AA256" s="71">
        <v>581</v>
      </c>
      <c r="AB256" s="71">
        <v>1335</v>
      </c>
      <c r="AC256" s="71">
        <v>0</v>
      </c>
      <c r="AD256" s="71">
        <v>0.23317913913178151</v>
      </c>
      <c r="AE256" s="72"/>
      <c r="AF256" s="71">
        <v>0</v>
      </c>
      <c r="AG256" s="71">
        <v>154809.10534978937</v>
      </c>
      <c r="AH256" s="71">
        <v>286784.72085470712</v>
      </c>
      <c r="AI256" s="71">
        <v>4185014.6476724828</v>
      </c>
      <c r="AJ256" s="71">
        <v>2983000.5536668678</v>
      </c>
      <c r="AK256" s="71"/>
      <c r="AL256" s="71"/>
      <c r="AM256" s="71">
        <v>174232.33215935505</v>
      </c>
      <c r="AN256" s="71"/>
      <c r="AO256" s="71"/>
      <c r="AP256" s="71">
        <v>7783841.3597032018</v>
      </c>
      <c r="AQ256" s="72"/>
      <c r="AR256" s="71">
        <v>4</v>
      </c>
      <c r="AS256" s="71">
        <v>0</v>
      </c>
      <c r="AT256" s="71">
        <v>0</v>
      </c>
      <c r="AU256" s="71">
        <v>0</v>
      </c>
      <c r="AV256" s="71">
        <v>0</v>
      </c>
      <c r="AW256" s="71">
        <v>0</v>
      </c>
      <c r="AX256" s="71"/>
      <c r="AY256" s="72"/>
      <c r="AZ256" s="71">
        <v>12.5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2009</v>
      </c>
      <c r="B257" s="70">
        <v>170</v>
      </c>
      <c r="C257" s="70">
        <v>18</v>
      </c>
      <c r="D257" s="70">
        <v>10</v>
      </c>
      <c r="E257" s="70">
        <v>2021</v>
      </c>
      <c r="F257" s="70" t="s">
        <v>160</v>
      </c>
      <c r="G257" s="70" t="s">
        <v>1991</v>
      </c>
      <c r="H257" s="70" t="s">
        <v>1992</v>
      </c>
      <c r="I257" s="148"/>
      <c r="J257" s="71">
        <v>0</v>
      </c>
      <c r="K257" s="71">
        <v>0.23004407689788578</v>
      </c>
      <c r="L257" s="71">
        <v>1.1527203332589482</v>
      </c>
      <c r="M257" s="71">
        <v>2.1885060937122058</v>
      </c>
      <c r="N257" s="71">
        <v>1.5330852706138005</v>
      </c>
      <c r="O257" s="71">
        <v>1.1878845731744441</v>
      </c>
      <c r="P257" s="71">
        <v>2.6578608637311851</v>
      </c>
      <c r="Q257" s="71">
        <v>7.60200138314618E-2</v>
      </c>
      <c r="R257" s="71">
        <v>0</v>
      </c>
      <c r="S257" s="71">
        <v>0.22958265902619379</v>
      </c>
      <c r="T257" s="72"/>
      <c r="U257" s="71">
        <v>0</v>
      </c>
      <c r="V257" s="71">
        <v>105</v>
      </c>
      <c r="W257" s="71">
        <v>40</v>
      </c>
      <c r="X257" s="71">
        <v>743</v>
      </c>
      <c r="Y257" s="71">
        <v>648</v>
      </c>
      <c r="Z257" s="71">
        <v>874</v>
      </c>
      <c r="AA257" s="71">
        <v>572</v>
      </c>
      <c r="AB257" s="71">
        <v>1302</v>
      </c>
      <c r="AC257" s="71">
        <v>0</v>
      </c>
      <c r="AD257" s="71">
        <v>0.22958265902619379</v>
      </c>
      <c r="AE257" s="72"/>
      <c r="AF257" s="71">
        <v>0</v>
      </c>
      <c r="AG257" s="71">
        <v>168437.59865825201</v>
      </c>
      <c r="AH257" s="71">
        <v>309309.26266996504</v>
      </c>
      <c r="AI257" s="71">
        <v>4850291.8197334241</v>
      </c>
      <c r="AJ257" s="71">
        <v>3119285.7702762028</v>
      </c>
      <c r="AK257" s="71">
        <v>0</v>
      </c>
      <c r="AL257" s="71">
        <v>0</v>
      </c>
      <c r="AM257" s="71">
        <v>170905.58192575941</v>
      </c>
      <c r="AN257" s="71">
        <v>0</v>
      </c>
      <c r="AO257" s="71">
        <v>0</v>
      </c>
      <c r="AP257" s="71">
        <v>8618230.0332636032</v>
      </c>
      <c r="AQ257" s="72"/>
      <c r="AR257" s="71">
        <v>5</v>
      </c>
      <c r="AS257" s="71">
        <v>0</v>
      </c>
      <c r="AT257" s="71">
        <v>0</v>
      </c>
      <c r="AU257" s="71">
        <v>0</v>
      </c>
      <c r="AV257" s="71">
        <v>0</v>
      </c>
      <c r="AW257" s="71">
        <v>0</v>
      </c>
      <c r="AX257" s="71"/>
      <c r="AY257" s="72"/>
      <c r="AZ257" s="71">
        <v>19.2</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2010</v>
      </c>
      <c r="B258" s="70">
        <v>170</v>
      </c>
      <c r="C258" s="70">
        <v>19</v>
      </c>
      <c r="D258" s="70">
        <v>10</v>
      </c>
      <c r="E258" s="70">
        <v>2022</v>
      </c>
      <c r="F258" s="70" t="s">
        <v>161</v>
      </c>
      <c r="G258" s="70" t="s">
        <v>1991</v>
      </c>
      <c r="H258" s="70" t="s">
        <v>1992</v>
      </c>
      <c r="I258" s="148"/>
      <c r="J258" s="71">
        <v>0</v>
      </c>
      <c r="K258" s="71">
        <v>0.20705376287517244</v>
      </c>
      <c r="L258" s="71">
        <v>0.98135852809738233</v>
      </c>
      <c r="M258" s="71">
        <v>2.5121798800321824</v>
      </c>
      <c r="N258" s="71">
        <v>1.653689353501741</v>
      </c>
      <c r="O258" s="71">
        <v>1.2345272870483648</v>
      </c>
      <c r="P258" s="71">
        <v>2.6454127370336638</v>
      </c>
      <c r="Q258" s="71">
        <v>7.4470350771461594E-2</v>
      </c>
      <c r="R258" s="71">
        <v>0</v>
      </c>
      <c r="S258" s="71">
        <v>0.21733358536041611</v>
      </c>
      <c r="T258" s="72"/>
      <c r="U258" s="71">
        <v>0</v>
      </c>
      <c r="V258" s="71">
        <v>105</v>
      </c>
      <c r="W258" s="71">
        <v>40</v>
      </c>
      <c r="X258" s="71">
        <v>743</v>
      </c>
      <c r="Y258" s="71">
        <v>650</v>
      </c>
      <c r="Z258" s="71">
        <v>863</v>
      </c>
      <c r="AA258" s="71">
        <v>578</v>
      </c>
      <c r="AB258" s="71">
        <v>1265</v>
      </c>
      <c r="AC258" s="71">
        <v>0</v>
      </c>
      <c r="AD258" s="71">
        <v>0.21733358536041611</v>
      </c>
      <c r="AE258" s="72"/>
      <c r="AF258" s="71">
        <v>0</v>
      </c>
      <c r="AG258" s="71">
        <v>162583.75093621993</v>
      </c>
      <c r="AH258" s="71">
        <v>303269.55426469608</v>
      </c>
      <c r="AI258" s="71">
        <v>4818916.8099972205</v>
      </c>
      <c r="AJ258" s="71">
        <v>3204279.6164015103</v>
      </c>
      <c r="AK258" s="71">
        <v>0</v>
      </c>
      <c r="AL258" s="71">
        <v>0</v>
      </c>
      <c r="AM258" s="71">
        <v>163346.02742500117</v>
      </c>
      <c r="AN258" s="71">
        <v>0</v>
      </c>
      <c r="AO258" s="71">
        <v>0</v>
      </c>
      <c r="AP258" s="71">
        <v>8652395.759024648</v>
      </c>
      <c r="AQ258" s="72"/>
      <c r="AR258" s="71">
        <v>5</v>
      </c>
      <c r="AS258" s="71">
        <v>0</v>
      </c>
      <c r="AT258" s="71">
        <v>0</v>
      </c>
      <c r="AU258" s="71">
        <v>0</v>
      </c>
      <c r="AV258" s="71">
        <v>0</v>
      </c>
      <c r="AW258" s="71">
        <v>0</v>
      </c>
      <c r="AX258" s="71"/>
      <c r="AY258" s="72"/>
      <c r="AZ258" s="71">
        <v>19.2</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2011</v>
      </c>
      <c r="B259" s="70">
        <v>170</v>
      </c>
      <c r="C259" s="70">
        <v>20</v>
      </c>
      <c r="D259" s="70">
        <v>10</v>
      </c>
      <c r="E259" s="70">
        <v>2023</v>
      </c>
      <c r="F259" s="70" t="s">
        <v>1539</v>
      </c>
      <c r="G259" s="70" t="s">
        <v>1991</v>
      </c>
      <c r="H259" s="70" t="s">
        <v>1992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0</v>
      </c>
      <c r="AU259" s="71">
        <v>0</v>
      </c>
      <c r="AV259" s="71">
        <v>0</v>
      </c>
      <c r="AW259" s="71">
        <v>0</v>
      </c>
      <c r="AX259" s="71"/>
      <c r="AY259" s="72"/>
      <c r="AZ259" s="71">
        <v>19.2</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2012</v>
      </c>
      <c r="B260" s="70">
        <v>170</v>
      </c>
      <c r="C260" s="70">
        <v>21</v>
      </c>
      <c r="D260" s="70">
        <v>10</v>
      </c>
      <c r="E260" s="70">
        <v>2024</v>
      </c>
      <c r="F260" s="70" t="s">
        <v>1554</v>
      </c>
      <c r="G260" s="70" t="s">
        <v>1991</v>
      </c>
      <c r="H260" s="70" t="s">
        <v>1992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2013</v>
      </c>
      <c r="B261" s="70">
        <v>171</v>
      </c>
      <c r="C261" s="70">
        <v>1</v>
      </c>
      <c r="D261" s="70">
        <v>11</v>
      </c>
      <c r="E261" s="70">
        <v>1990</v>
      </c>
      <c r="F261" s="70" t="s">
        <v>787</v>
      </c>
      <c r="G261" s="70" t="s">
        <v>2014</v>
      </c>
      <c r="H261" s="70" t="s">
        <v>2015</v>
      </c>
      <c r="I261" s="148"/>
      <c r="J261" s="71">
        <v>3.218849651413227</v>
      </c>
      <c r="K261" s="71">
        <v>0.21441268931060789</v>
      </c>
      <c r="L261" s="71">
        <v>6.4936138495082592</v>
      </c>
      <c r="M261" s="71">
        <v>1.3226199482317531</v>
      </c>
      <c r="N261" s="71">
        <v>1.729850988060875</v>
      </c>
      <c r="O261" s="71">
        <v>1.599760011717186</v>
      </c>
      <c r="P261" s="71">
        <v>2.425754077845264</v>
      </c>
      <c r="Q261" s="71">
        <v>0.13598899458355401</v>
      </c>
      <c r="R261" s="71">
        <v>0</v>
      </c>
      <c r="S261" s="71">
        <v>0.14740274910409251</v>
      </c>
      <c r="T261" s="72"/>
      <c r="U261" s="71">
        <v>225002</v>
      </c>
      <c r="V261" s="71">
        <v>71</v>
      </c>
      <c r="W261" s="71">
        <v>57</v>
      </c>
      <c r="X261" s="71">
        <v>543</v>
      </c>
      <c r="Y261" s="71">
        <v>666</v>
      </c>
      <c r="Z261" s="71">
        <v>658</v>
      </c>
      <c r="AA261" s="71">
        <v>589</v>
      </c>
      <c r="AB261" s="71">
        <v>2208</v>
      </c>
      <c r="AC261" s="71">
        <v>0</v>
      </c>
      <c r="AD261" s="71">
        <v>0.14740274910409251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2016</v>
      </c>
      <c r="B262" s="70">
        <v>172</v>
      </c>
      <c r="C262" s="70">
        <v>2</v>
      </c>
      <c r="D262" s="70">
        <v>11</v>
      </c>
      <c r="E262" s="70">
        <v>2005</v>
      </c>
      <c r="F262" s="70" t="s">
        <v>789</v>
      </c>
      <c r="G262" s="70" t="s">
        <v>2014</v>
      </c>
      <c r="H262" s="70" t="s">
        <v>2015</v>
      </c>
      <c r="I262" s="148"/>
      <c r="J262" s="71">
        <v>3.0262176319778051</v>
      </c>
      <c r="K262" s="71">
        <v>0.12493045898155369</v>
      </c>
      <c r="L262" s="71">
        <v>4.6291163497554386</v>
      </c>
      <c r="M262" s="71">
        <v>1.633563481346306</v>
      </c>
      <c r="N262" s="71">
        <v>2.8545335845316999</v>
      </c>
      <c r="O262" s="71">
        <v>1.775336690367135</v>
      </c>
      <c r="P262" s="71">
        <v>2.464045118936768</v>
      </c>
      <c r="Q262" s="71">
        <v>0.112644173990191</v>
      </c>
      <c r="R262" s="71">
        <v>0</v>
      </c>
      <c r="S262" s="71">
        <v>0.45314605284624798</v>
      </c>
      <c r="T262" s="72"/>
      <c r="U262" s="71">
        <v>175367</v>
      </c>
      <c r="V262" s="71">
        <v>47</v>
      </c>
      <c r="W262" s="71">
        <v>39</v>
      </c>
      <c r="X262" s="71">
        <v>291</v>
      </c>
      <c r="Y262" s="71">
        <v>718</v>
      </c>
      <c r="Z262" s="71">
        <v>845</v>
      </c>
      <c r="AA262" s="71">
        <v>490</v>
      </c>
      <c r="AB262" s="71">
        <v>1912</v>
      </c>
      <c r="AC262" s="71">
        <v>0</v>
      </c>
      <c r="AD262" s="71">
        <v>0.45314605284624798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2017</v>
      </c>
      <c r="B263" s="70">
        <v>173</v>
      </c>
      <c r="C263" s="70">
        <v>3</v>
      </c>
      <c r="D263" s="70">
        <v>11</v>
      </c>
      <c r="E263" s="70">
        <v>2006</v>
      </c>
      <c r="F263" s="70" t="s">
        <v>790</v>
      </c>
      <c r="G263" s="70" t="s">
        <v>2014</v>
      </c>
      <c r="H263" s="70" t="s">
        <v>2015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2018</v>
      </c>
      <c r="B264" s="70">
        <v>174</v>
      </c>
      <c r="C264" s="70">
        <v>4</v>
      </c>
      <c r="D264" s="70">
        <v>11</v>
      </c>
      <c r="E264" s="70">
        <v>2007</v>
      </c>
      <c r="F264" s="70" t="s">
        <v>791</v>
      </c>
      <c r="G264" s="70" t="s">
        <v>2014</v>
      </c>
      <c r="H264" s="70" t="s">
        <v>2015</v>
      </c>
      <c r="I264" s="148"/>
      <c r="J264" s="71">
        <v>3.4324290084326869</v>
      </c>
      <c r="K264" s="71">
        <v>7.6074689331693909E-2</v>
      </c>
      <c r="L264" s="71">
        <v>6.9682890411547458</v>
      </c>
      <c r="M264" s="71">
        <v>2.320836794275571</v>
      </c>
      <c r="N264" s="71">
        <v>2.7035649206233781</v>
      </c>
      <c r="O264" s="71">
        <v>1.6552433990458471</v>
      </c>
      <c r="P264" s="71">
        <v>2.3285646431368301</v>
      </c>
      <c r="Q264" s="71">
        <v>0.115138911053287</v>
      </c>
      <c r="R264" s="71">
        <v>0</v>
      </c>
      <c r="S264" s="71">
        <v>0.54059336206775876</v>
      </c>
      <c r="T264" s="72"/>
      <c r="U264" s="71">
        <v>190594</v>
      </c>
      <c r="V264" s="71">
        <v>31</v>
      </c>
      <c r="W264" s="71">
        <v>66</v>
      </c>
      <c r="X264" s="71">
        <v>501</v>
      </c>
      <c r="Y264" s="71">
        <v>730</v>
      </c>
      <c r="Z264" s="71">
        <v>819</v>
      </c>
      <c r="AA264" s="71">
        <v>456</v>
      </c>
      <c r="AB264" s="71">
        <v>1851</v>
      </c>
      <c r="AC264" s="71">
        <v>0</v>
      </c>
      <c r="AD264" s="71">
        <v>0.54059336206775876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2019</v>
      </c>
      <c r="B265" s="70">
        <v>175</v>
      </c>
      <c r="C265" s="70">
        <v>5</v>
      </c>
      <c r="D265" s="70">
        <v>11</v>
      </c>
      <c r="E265" s="70">
        <v>2008</v>
      </c>
      <c r="F265" s="70" t="s">
        <v>792</v>
      </c>
      <c r="G265" s="70" t="s">
        <v>2014</v>
      </c>
      <c r="H265" s="70" t="s">
        <v>2015</v>
      </c>
      <c r="I265" s="148"/>
      <c r="J265" s="71">
        <v>3.470031376156081</v>
      </c>
      <c r="K265" s="71">
        <v>5.7089321986401077E-2</v>
      </c>
      <c r="L265" s="71">
        <v>5.8370871274258596</v>
      </c>
      <c r="M265" s="71">
        <v>2.3988294377936441</v>
      </c>
      <c r="N265" s="71">
        <v>2.385153668972646</v>
      </c>
      <c r="O265" s="71">
        <v>1.5932596160482899</v>
      </c>
      <c r="P265" s="71">
        <v>2.2442999903111018</v>
      </c>
      <c r="Q265" s="71">
        <v>0.110583095429306</v>
      </c>
      <c r="R265" s="71">
        <v>0</v>
      </c>
      <c r="S265" s="71">
        <v>0.52445752157043179</v>
      </c>
      <c r="T265" s="72"/>
      <c r="U265" s="71">
        <v>205138</v>
      </c>
      <c r="V265" s="71">
        <v>31</v>
      </c>
      <c r="W265" s="71">
        <v>66</v>
      </c>
      <c r="X265" s="71">
        <v>501</v>
      </c>
      <c r="Y265" s="71">
        <v>720</v>
      </c>
      <c r="Z265" s="71">
        <v>816</v>
      </c>
      <c r="AA265" s="71">
        <v>440</v>
      </c>
      <c r="AB265" s="71">
        <v>1807</v>
      </c>
      <c r="AC265" s="71">
        <v>0</v>
      </c>
      <c r="AD265" s="71">
        <v>0.52445752157043179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2020</v>
      </c>
      <c r="B266" s="70">
        <v>176</v>
      </c>
      <c r="C266" s="70">
        <v>6</v>
      </c>
      <c r="D266" s="70">
        <v>11</v>
      </c>
      <c r="E266" s="70">
        <v>2009</v>
      </c>
      <c r="F266" s="70" t="s">
        <v>176</v>
      </c>
      <c r="G266" s="70" t="s">
        <v>2014</v>
      </c>
      <c r="H266" s="70" t="s">
        <v>2015</v>
      </c>
      <c r="I266" s="148"/>
      <c r="J266" s="71">
        <v>2.2902788061457029</v>
      </c>
      <c r="K266" s="71">
        <v>6.5055290441795172E-2</v>
      </c>
      <c r="L266" s="71">
        <v>5.756035320270243</v>
      </c>
      <c r="M266" s="71">
        <v>2.1202228061391022</v>
      </c>
      <c r="N266" s="71">
        <v>2.741494580996918</v>
      </c>
      <c r="O266" s="71">
        <v>1.653728208104555</v>
      </c>
      <c r="P266" s="71">
        <v>2.136436457702958</v>
      </c>
      <c r="Q266" s="71">
        <v>0.10167059297390001</v>
      </c>
      <c r="R266" s="71">
        <v>0</v>
      </c>
      <c r="S266" s="71">
        <v>0.36682463875061178</v>
      </c>
      <c r="T266" s="72"/>
      <c r="U266" s="71">
        <v>118048</v>
      </c>
      <c r="V266" s="71">
        <v>36</v>
      </c>
      <c r="W266" s="71">
        <v>75</v>
      </c>
      <c r="X266" s="71">
        <v>443</v>
      </c>
      <c r="Y266" s="71">
        <v>702</v>
      </c>
      <c r="Z266" s="71">
        <v>836</v>
      </c>
      <c r="AA266" s="71">
        <v>430</v>
      </c>
      <c r="AB266" s="71">
        <v>1744</v>
      </c>
      <c r="AC266" s="71">
        <v>0</v>
      </c>
      <c r="AD266" s="71">
        <v>0.36682463875061178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2021</v>
      </c>
      <c r="B267" s="70">
        <v>177</v>
      </c>
      <c r="C267" s="70">
        <v>7</v>
      </c>
      <c r="D267" s="70">
        <v>11</v>
      </c>
      <c r="E267" s="70">
        <v>2010</v>
      </c>
      <c r="F267" s="70" t="s">
        <v>177</v>
      </c>
      <c r="G267" s="70" t="s">
        <v>2014</v>
      </c>
      <c r="H267" s="70" t="s">
        <v>2015</v>
      </c>
      <c r="I267" s="148"/>
      <c r="J267" s="71">
        <v>0</v>
      </c>
      <c r="K267" s="71">
        <v>6.5981692772330014E-2</v>
      </c>
      <c r="L267" s="71">
        <v>5.0107178359732067</v>
      </c>
      <c r="M267" s="71">
        <v>2.062458899298012</v>
      </c>
      <c r="N267" s="71">
        <v>2.5412252620122739</v>
      </c>
      <c r="O267" s="71">
        <v>1.632296248133893</v>
      </c>
      <c r="P267" s="71">
        <v>2.1503920254348832</v>
      </c>
      <c r="Q267" s="71">
        <v>0.104034632203776</v>
      </c>
      <c r="R267" s="71">
        <v>0</v>
      </c>
      <c r="S267" s="71">
        <v>0.36091609524721002</v>
      </c>
      <c r="T267" s="72"/>
      <c r="U267" s="71">
        <v>0</v>
      </c>
      <c r="V267" s="71">
        <v>36</v>
      </c>
      <c r="W267" s="71">
        <v>75</v>
      </c>
      <c r="X267" s="71">
        <v>443</v>
      </c>
      <c r="Y267" s="71">
        <v>701</v>
      </c>
      <c r="Z267" s="71">
        <v>829</v>
      </c>
      <c r="AA267" s="71">
        <v>422</v>
      </c>
      <c r="AB267" s="71">
        <v>1710</v>
      </c>
      <c r="AC267" s="71">
        <v>0</v>
      </c>
      <c r="AD267" s="71">
        <v>0.36091609524721002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2022</v>
      </c>
      <c r="B268" s="70">
        <v>178</v>
      </c>
      <c r="C268" s="70">
        <v>8</v>
      </c>
      <c r="D268" s="70">
        <v>11</v>
      </c>
      <c r="E268" s="70">
        <v>2011</v>
      </c>
      <c r="F268" s="70" t="s">
        <v>178</v>
      </c>
      <c r="G268" s="70" t="s">
        <v>2014</v>
      </c>
      <c r="H268" s="70" t="s">
        <v>2015</v>
      </c>
      <c r="I268" s="148"/>
      <c r="J268" s="71">
        <v>0</v>
      </c>
      <c r="K268" s="71">
        <v>9.1644645059295357E-2</v>
      </c>
      <c r="L268" s="71">
        <v>4.2335611738981784</v>
      </c>
      <c r="M268" s="71">
        <v>2.1760995993165171</v>
      </c>
      <c r="N268" s="71">
        <v>2.9688012305835869</v>
      </c>
      <c r="O268" s="71">
        <v>1.5821716180210963</v>
      </c>
      <c r="P268" s="71">
        <v>2.014022299444628</v>
      </c>
      <c r="Q268" s="71">
        <v>0.116143004185033</v>
      </c>
      <c r="R268" s="71">
        <v>0</v>
      </c>
      <c r="S268" s="71">
        <v>0.35358612814210177</v>
      </c>
      <c r="T268" s="72"/>
      <c r="U268" s="71">
        <v>0</v>
      </c>
      <c r="V268" s="71">
        <v>36</v>
      </c>
      <c r="W268" s="71">
        <v>75</v>
      </c>
      <c r="X268" s="71">
        <v>443</v>
      </c>
      <c r="Y268" s="71">
        <v>682</v>
      </c>
      <c r="Z268" s="71">
        <v>821</v>
      </c>
      <c r="AA268" s="71">
        <v>407</v>
      </c>
      <c r="AB268" s="71">
        <v>1655</v>
      </c>
      <c r="AC268" s="71">
        <v>0</v>
      </c>
      <c r="AD268" s="71">
        <v>0.35358612814210177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2023</v>
      </c>
      <c r="B269" s="70">
        <v>179</v>
      </c>
      <c r="C269" s="70">
        <v>9</v>
      </c>
      <c r="D269" s="70">
        <v>11</v>
      </c>
      <c r="E269" s="70">
        <v>2012</v>
      </c>
      <c r="F269" s="70" t="s">
        <v>179</v>
      </c>
      <c r="G269" s="70" t="s">
        <v>2014</v>
      </c>
      <c r="H269" s="70" t="s">
        <v>2015</v>
      </c>
      <c r="I269" s="148"/>
      <c r="J269" s="71">
        <v>0</v>
      </c>
      <c r="K269" s="71">
        <v>8.5821457093659639E-2</v>
      </c>
      <c r="L269" s="71">
        <v>4.2222740118651894</v>
      </c>
      <c r="M269" s="71">
        <v>2.4395820418871241</v>
      </c>
      <c r="N269" s="71">
        <v>3.1634043625977029</v>
      </c>
      <c r="O269" s="71">
        <v>1.5964887431125576</v>
      </c>
      <c r="P269" s="71">
        <v>1.9607851318392442</v>
      </c>
      <c r="Q269" s="71">
        <v>0.126110787824877</v>
      </c>
      <c r="R269" s="71">
        <v>0</v>
      </c>
      <c r="S269" s="71">
        <v>0.38007933042539821</v>
      </c>
      <c r="T269" s="72"/>
      <c r="U269" s="71">
        <v>0</v>
      </c>
      <c r="V269" s="71">
        <v>36</v>
      </c>
      <c r="W269" s="71">
        <v>75</v>
      </c>
      <c r="X269" s="71">
        <v>443</v>
      </c>
      <c r="Y269" s="71">
        <v>692</v>
      </c>
      <c r="Z269" s="71">
        <v>835</v>
      </c>
      <c r="AA269" s="71">
        <v>394</v>
      </c>
      <c r="AB269" s="71">
        <v>1654</v>
      </c>
      <c r="AC269" s="71">
        <v>0</v>
      </c>
      <c r="AD269" s="71">
        <v>0.38007933042539821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2024</v>
      </c>
      <c r="B270" s="70">
        <v>180</v>
      </c>
      <c r="C270" s="70">
        <v>10</v>
      </c>
      <c r="D270" s="70">
        <v>11</v>
      </c>
      <c r="E270" s="70">
        <v>2013</v>
      </c>
      <c r="F270" s="70" t="s">
        <v>180</v>
      </c>
      <c r="G270" s="70" t="s">
        <v>2014</v>
      </c>
      <c r="H270" s="70" t="s">
        <v>2015</v>
      </c>
      <c r="I270" s="148"/>
      <c r="J270" s="71">
        <v>0</v>
      </c>
      <c r="K270" s="71">
        <v>7.7447324036269041E-2</v>
      </c>
      <c r="L270" s="71">
        <v>2.986415323667857</v>
      </c>
      <c r="M270" s="71">
        <v>2.3922289335702271</v>
      </c>
      <c r="N270" s="71">
        <v>3.02219313529256</v>
      </c>
      <c r="O270" s="71">
        <v>1.5374062024858208</v>
      </c>
      <c r="P270" s="71">
        <v>1.8782568338776362</v>
      </c>
      <c r="Q270" s="71">
        <v>0.12469608880237799</v>
      </c>
      <c r="R270" s="71">
        <v>0</v>
      </c>
      <c r="S270" s="71">
        <v>0.46628258296015618</v>
      </c>
      <c r="T270" s="72"/>
      <c r="U270" s="71">
        <v>0</v>
      </c>
      <c r="V270" s="71">
        <v>36</v>
      </c>
      <c r="W270" s="71">
        <v>75</v>
      </c>
      <c r="X270" s="71">
        <v>443</v>
      </c>
      <c r="Y270" s="71">
        <v>673</v>
      </c>
      <c r="Z270" s="71">
        <v>840</v>
      </c>
      <c r="AA270" s="71">
        <v>376</v>
      </c>
      <c r="AB270" s="71">
        <v>1612</v>
      </c>
      <c r="AC270" s="71">
        <v>0</v>
      </c>
      <c r="AD270" s="71">
        <v>0.46628258296015618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2025</v>
      </c>
      <c r="B271" s="70">
        <v>181</v>
      </c>
      <c r="C271" s="70">
        <v>11</v>
      </c>
      <c r="D271" s="70">
        <v>11</v>
      </c>
      <c r="E271" s="70">
        <v>2014</v>
      </c>
      <c r="F271" s="70" t="s">
        <v>181</v>
      </c>
      <c r="G271" s="70" t="s">
        <v>2014</v>
      </c>
      <c r="H271" s="70" t="s">
        <v>2015</v>
      </c>
      <c r="I271" s="148"/>
      <c r="J271" s="71">
        <v>0</v>
      </c>
      <c r="K271" s="71">
        <v>5.5282907537268243E-2</v>
      </c>
      <c r="L271" s="71">
        <v>2.7322651960438948</v>
      </c>
      <c r="M271" s="71">
        <v>2.253305818043982</v>
      </c>
      <c r="N271" s="71">
        <v>2.5723049849075461</v>
      </c>
      <c r="O271" s="71">
        <v>1.4527653477122975</v>
      </c>
      <c r="P271" s="71">
        <v>1.8980623841529587</v>
      </c>
      <c r="Q271" s="71">
        <v>0.115853381827384</v>
      </c>
      <c r="R271" s="71">
        <v>0</v>
      </c>
      <c r="S271" s="71">
        <v>0.53753888447012488</v>
      </c>
      <c r="T271" s="72"/>
      <c r="U271" s="71">
        <v>0</v>
      </c>
      <c r="V271" s="71">
        <v>26</v>
      </c>
      <c r="W271" s="71">
        <v>55</v>
      </c>
      <c r="X271" s="71">
        <v>427</v>
      </c>
      <c r="Y271" s="71">
        <v>663</v>
      </c>
      <c r="Z271" s="71">
        <v>836</v>
      </c>
      <c r="AA271" s="71">
        <v>378</v>
      </c>
      <c r="AB271" s="71">
        <v>1561</v>
      </c>
      <c r="AC271" s="71">
        <v>0</v>
      </c>
      <c r="AD271" s="71">
        <v>0.53753888447012488</v>
      </c>
      <c r="AE271" s="72"/>
      <c r="AF271" s="71"/>
      <c r="AG271" s="71"/>
      <c r="AH271" s="71"/>
      <c r="AI271" s="71"/>
      <c r="AJ271" s="71"/>
      <c r="AK271" s="71"/>
      <c r="AL271" s="71"/>
      <c r="AM271" s="71"/>
      <c r="AN271" s="71"/>
      <c r="AO271" s="71"/>
      <c r="AP271" s="71"/>
      <c r="AQ271" s="72"/>
      <c r="AR271" s="71">
        <v>1</v>
      </c>
      <c r="AS271" s="71">
        <v>1</v>
      </c>
      <c r="AT271" s="71">
        <v>0</v>
      </c>
      <c r="AU271" s="71">
        <v>0</v>
      </c>
      <c r="AV271" s="71">
        <v>0</v>
      </c>
      <c r="AW271" s="71">
        <v>0</v>
      </c>
      <c r="AX271" s="71"/>
      <c r="AY271" s="72"/>
      <c r="AZ271" s="71">
        <v>4.5</v>
      </c>
      <c r="BA271" s="71">
        <v>11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2026</v>
      </c>
      <c r="B272" s="70">
        <v>182</v>
      </c>
      <c r="C272" s="70">
        <v>12</v>
      </c>
      <c r="D272" s="70">
        <v>11</v>
      </c>
      <c r="E272" s="70">
        <v>2015</v>
      </c>
      <c r="F272" s="70" t="s">
        <v>182</v>
      </c>
      <c r="G272" s="70" t="s">
        <v>2014</v>
      </c>
      <c r="H272" s="70" t="s">
        <v>2015</v>
      </c>
      <c r="I272" s="148"/>
      <c r="J272" s="71">
        <v>1.877430342129744</v>
      </c>
      <c r="K272" s="71">
        <v>6.1832744621833677E-2</v>
      </c>
      <c r="L272" s="71">
        <v>3.5333660263394879</v>
      </c>
      <c r="M272" s="71">
        <v>2.1568885807133329</v>
      </c>
      <c r="N272" s="71">
        <v>2.2044510921101779</v>
      </c>
      <c r="O272" s="71">
        <v>1.4096570469873098</v>
      </c>
      <c r="P272" s="71">
        <v>1.814131928918135</v>
      </c>
      <c r="Q272" s="71">
        <v>0.110652139755561</v>
      </c>
      <c r="R272" s="71">
        <v>0</v>
      </c>
      <c r="S272" s="71">
        <v>0.62131409304882113</v>
      </c>
      <c r="T272" s="72"/>
      <c r="U272" s="71">
        <v>144795</v>
      </c>
      <c r="V272" s="71">
        <v>26</v>
      </c>
      <c r="W272" s="71">
        <v>55</v>
      </c>
      <c r="X272" s="71">
        <v>427</v>
      </c>
      <c r="Y272" s="71">
        <v>661</v>
      </c>
      <c r="Z272" s="71">
        <v>819</v>
      </c>
      <c r="AA272" s="71">
        <v>361</v>
      </c>
      <c r="AB272" s="71">
        <v>1523</v>
      </c>
      <c r="AC272" s="71">
        <v>0</v>
      </c>
      <c r="AD272" s="71">
        <v>0.62131409304882113</v>
      </c>
      <c r="AE272" s="72"/>
      <c r="AF272" s="71">
        <v>1059454.347206939</v>
      </c>
      <c r="AG272" s="71">
        <v>46896.658177333127</v>
      </c>
      <c r="AH272" s="71">
        <v>525474.10924861103</v>
      </c>
      <c r="AI272" s="71">
        <v>2636112.6695769108</v>
      </c>
      <c r="AJ272" s="71">
        <v>2859822.7312048832</v>
      </c>
      <c r="AK272" s="71">
        <v>0</v>
      </c>
      <c r="AL272" s="71">
        <v>0</v>
      </c>
      <c r="AM272" s="71">
        <v>208720.7612552853</v>
      </c>
      <c r="AN272" s="71">
        <v>0</v>
      </c>
      <c r="AO272" s="71">
        <v>0</v>
      </c>
      <c r="AP272" s="71">
        <v>7336481.2766699623</v>
      </c>
      <c r="AQ272" s="72"/>
      <c r="AR272" s="71">
        <v>3</v>
      </c>
      <c r="AS272" s="71">
        <v>2</v>
      </c>
      <c r="AT272" s="71">
        <v>0</v>
      </c>
      <c r="AU272" s="71">
        <v>0</v>
      </c>
      <c r="AV272" s="71">
        <v>0</v>
      </c>
      <c r="AW272" s="71">
        <v>0</v>
      </c>
      <c r="AX272" s="71"/>
      <c r="AY272" s="72"/>
      <c r="AZ272" s="71">
        <v>16.399999999999999</v>
      </c>
      <c r="BA272" s="71">
        <v>55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2027</v>
      </c>
      <c r="B273" s="70">
        <v>183</v>
      </c>
      <c r="C273" s="70">
        <v>13</v>
      </c>
      <c r="D273" s="70">
        <v>11</v>
      </c>
      <c r="E273" s="70">
        <v>2016</v>
      </c>
      <c r="F273" s="70" t="s">
        <v>155</v>
      </c>
      <c r="G273" s="1064" t="s">
        <v>2014</v>
      </c>
      <c r="H273" s="70" t="s">
        <v>2015</v>
      </c>
      <c r="I273" s="148"/>
      <c r="J273" s="71">
        <v>2.3428013682460538</v>
      </c>
      <c r="K273" s="71">
        <v>6.249091729488554E-2</v>
      </c>
      <c r="L273" s="71">
        <v>3.084346753431138</v>
      </c>
      <c r="M273" s="71">
        <v>1.7756410252534671</v>
      </c>
      <c r="N273" s="71">
        <v>2.1632341235615575</v>
      </c>
      <c r="O273" s="71">
        <v>1.3874380281123591</v>
      </c>
      <c r="P273" s="71">
        <v>1.9483474955583482</v>
      </c>
      <c r="Q273" s="71">
        <v>0.10608930583266173</v>
      </c>
      <c r="R273" s="71">
        <v>0</v>
      </c>
      <c r="S273" s="71">
        <v>0.5642230407992348</v>
      </c>
      <c r="T273" s="72"/>
      <c r="U273" s="71">
        <v>178359</v>
      </c>
      <c r="V273" s="71">
        <v>26</v>
      </c>
      <c r="W273" s="71">
        <v>55</v>
      </c>
      <c r="X273" s="71">
        <v>427</v>
      </c>
      <c r="Y273" s="71">
        <v>652</v>
      </c>
      <c r="Z273" s="71">
        <v>816</v>
      </c>
      <c r="AA273" s="71">
        <v>401</v>
      </c>
      <c r="AB273" s="71">
        <v>1502</v>
      </c>
      <c r="AC273" s="71">
        <v>0</v>
      </c>
      <c r="AD273" s="71">
        <v>0.5642230407992348</v>
      </c>
      <c r="AE273" s="72"/>
      <c r="AF273" s="71">
        <v>1316077.957423795</v>
      </c>
      <c r="AG273" s="71">
        <v>45370.305986702217</v>
      </c>
      <c r="AH273" s="71">
        <v>356963.68264440459</v>
      </c>
      <c r="AI273" s="71">
        <v>2479714.0874709701</v>
      </c>
      <c r="AJ273" s="71">
        <v>2576419.5928265918</v>
      </c>
      <c r="AK273" s="71">
        <v>0</v>
      </c>
      <c r="AL273" s="71">
        <v>0</v>
      </c>
      <c r="AM273" s="71">
        <v>206002.71900495031</v>
      </c>
      <c r="AN273" s="71">
        <v>0</v>
      </c>
      <c r="AO273" s="71">
        <v>0</v>
      </c>
      <c r="AP273" s="71">
        <v>6980548.3453574143</v>
      </c>
      <c r="AQ273" s="72"/>
      <c r="AR273" s="71">
        <v>5</v>
      </c>
      <c r="AS273" s="71">
        <v>3</v>
      </c>
      <c r="AT273" s="71">
        <v>0</v>
      </c>
      <c r="AU273" s="71">
        <v>0</v>
      </c>
      <c r="AV273" s="71">
        <v>0</v>
      </c>
      <c r="AW273" s="71">
        <v>0</v>
      </c>
      <c r="AX273" s="71"/>
      <c r="AY273" s="72"/>
      <c r="AZ273" s="71">
        <v>30.4</v>
      </c>
      <c r="BA273" s="71">
        <v>66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2028</v>
      </c>
      <c r="B274" s="70">
        <v>184</v>
      </c>
      <c r="C274" s="70">
        <v>14</v>
      </c>
      <c r="D274" s="70">
        <v>11</v>
      </c>
      <c r="E274" s="70">
        <v>2017</v>
      </c>
      <c r="F274" s="70" t="s">
        <v>156</v>
      </c>
      <c r="G274" s="1064" t="s">
        <v>2014</v>
      </c>
      <c r="H274" s="70" t="s">
        <v>2015</v>
      </c>
      <c r="I274" s="148"/>
      <c r="J274" s="71">
        <v>2.1353740289079441</v>
      </c>
      <c r="K274" s="71">
        <v>6.3925551080198928E-2</v>
      </c>
      <c r="L274" s="71">
        <v>3.2849158893518182</v>
      </c>
      <c r="M274" s="71">
        <v>1.7242160020632409</v>
      </c>
      <c r="N274" s="71">
        <v>2.3074940154676389</v>
      </c>
      <c r="O274" s="71">
        <v>1.3514179694676329</v>
      </c>
      <c r="P274" s="71">
        <v>1.8732421422509944</v>
      </c>
      <c r="Q274" s="71">
        <v>9.7468014446829496E-2</v>
      </c>
      <c r="R274" s="71">
        <v>0</v>
      </c>
      <c r="S274" s="71">
        <v>0.52185414528513763</v>
      </c>
      <c r="T274" s="72"/>
      <c r="U274" s="71">
        <v>177042</v>
      </c>
      <c r="V274" s="71">
        <v>26</v>
      </c>
      <c r="W274" s="71">
        <v>55</v>
      </c>
      <c r="X274" s="71">
        <v>427</v>
      </c>
      <c r="Y274" s="71">
        <v>643</v>
      </c>
      <c r="Z274" s="71">
        <v>808</v>
      </c>
      <c r="AA274" s="71">
        <v>388</v>
      </c>
      <c r="AB274" s="71">
        <v>1427</v>
      </c>
      <c r="AC274" s="71">
        <v>0</v>
      </c>
      <c r="AD274" s="71">
        <v>0.52185414528513763</v>
      </c>
      <c r="AE274" s="72"/>
      <c r="AF274" s="71">
        <v>1265690.2887344309</v>
      </c>
      <c r="AG274" s="71">
        <v>46056.738967915961</v>
      </c>
      <c r="AH274" s="71">
        <v>532792.81401086564</v>
      </c>
      <c r="AI274" s="71">
        <v>2533380.2875825772</v>
      </c>
      <c r="AJ274" s="71">
        <v>2893577.4649225641</v>
      </c>
      <c r="AK274" s="71">
        <v>0</v>
      </c>
      <c r="AL274" s="71">
        <v>0</v>
      </c>
      <c r="AM274" s="71">
        <v>196022.54086433729</v>
      </c>
      <c r="AN274" s="71">
        <v>0</v>
      </c>
      <c r="AO274" s="71">
        <v>0</v>
      </c>
      <c r="AP274" s="71">
        <v>7467520.135082691</v>
      </c>
      <c r="AQ274" s="72"/>
      <c r="AR274" s="71">
        <v>7</v>
      </c>
      <c r="AS274" s="71">
        <v>3</v>
      </c>
      <c r="AT274" s="71">
        <v>0</v>
      </c>
      <c r="AU274" s="71">
        <v>0</v>
      </c>
      <c r="AV274" s="71">
        <v>0</v>
      </c>
      <c r="AW274" s="71">
        <v>0</v>
      </c>
      <c r="AX274" s="71"/>
      <c r="AY274" s="72"/>
      <c r="AZ274" s="71">
        <v>45.3</v>
      </c>
      <c r="BA274" s="71">
        <v>66</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2029</v>
      </c>
      <c r="B275" s="70">
        <v>185</v>
      </c>
      <c r="C275" s="70">
        <v>15</v>
      </c>
      <c r="D275" s="70">
        <v>11</v>
      </c>
      <c r="E275" s="70">
        <v>2018</v>
      </c>
      <c r="F275" s="70" t="s">
        <v>183</v>
      </c>
      <c r="G275" s="70" t="s">
        <v>2014</v>
      </c>
      <c r="H275" s="70" t="s">
        <v>2015</v>
      </c>
      <c r="I275" s="148"/>
      <c r="J275" s="71">
        <v>2.1882705945234489</v>
      </c>
      <c r="K275" s="71">
        <v>5.9307507435264355E-2</v>
      </c>
      <c r="L275" s="71">
        <v>3.0428600410055808</v>
      </c>
      <c r="M275" s="71">
        <v>1.8385309829926739</v>
      </c>
      <c r="N275" s="71">
        <v>2.1533892641534775</v>
      </c>
      <c r="O275" s="71">
        <v>1.3014109229520043</v>
      </c>
      <c r="P275" s="71">
        <v>1.8784948711820963</v>
      </c>
      <c r="Q275" s="71">
        <v>8.8162739231857107E-2</v>
      </c>
      <c r="R275" s="71">
        <v>0</v>
      </c>
      <c r="S275" s="71">
        <v>0.37715355970227421</v>
      </c>
      <c r="T275" s="72"/>
      <c r="U275" s="71">
        <v>193079</v>
      </c>
      <c r="V275" s="71">
        <v>26</v>
      </c>
      <c r="W275" s="71">
        <v>55</v>
      </c>
      <c r="X275" s="71">
        <v>427</v>
      </c>
      <c r="Y275" s="71">
        <v>643</v>
      </c>
      <c r="Z275" s="71">
        <v>793</v>
      </c>
      <c r="AA275" s="71">
        <v>393</v>
      </c>
      <c r="AB275" s="71">
        <v>1391</v>
      </c>
      <c r="AC275" s="71">
        <v>0</v>
      </c>
      <c r="AD275" s="71">
        <v>0.37715355970227421</v>
      </c>
      <c r="AE275" s="72"/>
      <c r="AF275" s="71">
        <v>1242216.904149523</v>
      </c>
      <c r="AG275" s="71">
        <v>40652.195178931033</v>
      </c>
      <c r="AH275" s="71">
        <v>500484.34359189199</v>
      </c>
      <c r="AI275" s="71">
        <v>2410844.1221419899</v>
      </c>
      <c r="AJ275" s="71">
        <v>2794558.408088766</v>
      </c>
      <c r="AK275" s="71">
        <v>0</v>
      </c>
      <c r="AL275" s="71">
        <v>0</v>
      </c>
      <c r="AM275" s="71">
        <v>191472.69499990359</v>
      </c>
      <c r="AN275" s="71">
        <v>0</v>
      </c>
      <c r="AO275" s="71">
        <v>0</v>
      </c>
      <c r="AP275" s="71">
        <v>7180228.6681510052</v>
      </c>
      <c r="AQ275" s="72"/>
      <c r="AR275" s="71">
        <v>9</v>
      </c>
      <c r="AS275" s="71">
        <v>4</v>
      </c>
      <c r="AT275" s="71">
        <v>0</v>
      </c>
      <c r="AU275" s="71">
        <v>0</v>
      </c>
      <c r="AV275" s="71">
        <v>0</v>
      </c>
      <c r="AW275" s="71">
        <v>0</v>
      </c>
      <c r="AX275" s="71"/>
      <c r="AY275" s="72"/>
      <c r="AZ275" s="71">
        <v>54.5</v>
      </c>
      <c r="BA275" s="71">
        <v>11066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2030</v>
      </c>
      <c r="B276" s="70">
        <v>186</v>
      </c>
      <c r="C276" s="70">
        <v>16</v>
      </c>
      <c r="D276" s="70">
        <v>11</v>
      </c>
      <c r="E276" s="70">
        <v>2019</v>
      </c>
      <c r="F276" s="70" t="s">
        <v>158</v>
      </c>
      <c r="G276" s="70" t="s">
        <v>2014</v>
      </c>
      <c r="H276" s="70" t="s">
        <v>2015</v>
      </c>
      <c r="I276" s="148"/>
      <c r="J276" s="71">
        <v>2.2164930062434283</v>
      </c>
      <c r="K276" s="71">
        <v>5.5226394081097106E-2</v>
      </c>
      <c r="L276" s="71">
        <v>3.075933555034958</v>
      </c>
      <c r="M276" s="71">
        <v>1.7579028538698118</v>
      </c>
      <c r="N276" s="71">
        <v>1.8948172025136676</v>
      </c>
      <c r="O276" s="71">
        <v>1.2506648361306321</v>
      </c>
      <c r="P276" s="71">
        <v>1.8396863153314702</v>
      </c>
      <c r="Q276" s="71">
        <v>8.4913262092508796E-2</v>
      </c>
      <c r="R276" s="71">
        <v>0</v>
      </c>
      <c r="S276" s="71">
        <v>0.40006081627940748</v>
      </c>
      <c r="T276" s="72"/>
      <c r="U276" s="71">
        <v>201187</v>
      </c>
      <c r="V276" s="71">
        <v>26</v>
      </c>
      <c r="W276" s="71">
        <v>55</v>
      </c>
      <c r="X276" s="71">
        <v>427</v>
      </c>
      <c r="Y276" s="71">
        <v>648</v>
      </c>
      <c r="Z276" s="71">
        <v>783</v>
      </c>
      <c r="AA276" s="71">
        <v>382</v>
      </c>
      <c r="AB276" s="71">
        <v>1376</v>
      </c>
      <c r="AC276" s="71">
        <v>0</v>
      </c>
      <c r="AD276" s="71">
        <v>0.40006081627940748</v>
      </c>
      <c r="AE276" s="72"/>
      <c r="AF276" s="71">
        <v>1309867.0572380309</v>
      </c>
      <c r="AG276" s="71">
        <v>39651.849407942769</v>
      </c>
      <c r="AH276" s="71">
        <v>543006.94807940163</v>
      </c>
      <c r="AI276" s="71">
        <v>2407053.8070773552</v>
      </c>
      <c r="AJ276" s="71">
        <v>2520254.9815748408</v>
      </c>
      <c r="AK276" s="71">
        <v>0</v>
      </c>
      <c r="AL276" s="71">
        <v>0</v>
      </c>
      <c r="AM276" s="71">
        <v>187400.84147754594</v>
      </c>
      <c r="AN276" s="71">
        <v>0</v>
      </c>
      <c r="AO276" s="71">
        <v>0</v>
      </c>
      <c r="AP276" s="71">
        <v>7007235.4848551173</v>
      </c>
      <c r="AQ276" s="72"/>
      <c r="AR276" s="71">
        <v>10</v>
      </c>
      <c r="AS276" s="71">
        <v>4</v>
      </c>
      <c r="AT276" s="71">
        <v>0</v>
      </c>
      <c r="AU276" s="71">
        <v>0</v>
      </c>
      <c r="AV276" s="71">
        <v>0</v>
      </c>
      <c r="AW276" s="71">
        <v>0</v>
      </c>
      <c r="AX276" s="71"/>
      <c r="AY276" s="72"/>
      <c r="AZ276" s="71">
        <v>58</v>
      </c>
      <c r="BA276" s="71">
        <v>11066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2031</v>
      </c>
      <c r="B277" s="70">
        <v>187</v>
      </c>
      <c r="C277" s="70">
        <v>17</v>
      </c>
      <c r="D277" s="70">
        <v>11</v>
      </c>
      <c r="E277" s="70">
        <v>2020</v>
      </c>
      <c r="F277" s="70" t="s">
        <v>159</v>
      </c>
      <c r="G277" s="70" t="s">
        <v>2014</v>
      </c>
      <c r="H277" s="70" t="s">
        <v>2015</v>
      </c>
      <c r="I277" s="148"/>
      <c r="J277" s="71">
        <v>0</v>
      </c>
      <c r="K277" s="71">
        <v>0.13051079153608969</v>
      </c>
      <c r="L277" s="71">
        <v>1.7892264968257854</v>
      </c>
      <c r="M277" s="71">
        <v>1.6135234671389498</v>
      </c>
      <c r="N277" s="71">
        <v>1.9106652015847927</v>
      </c>
      <c r="O277" s="71">
        <v>1.1097535897950861</v>
      </c>
      <c r="P277" s="71">
        <v>1.6945788756019535</v>
      </c>
      <c r="Q277" s="71">
        <v>7.7887115609973204E-2</v>
      </c>
      <c r="R277" s="71">
        <v>0</v>
      </c>
      <c r="S277" s="71">
        <v>0.58337298511036006</v>
      </c>
      <c r="T277" s="72"/>
      <c r="U277" s="71">
        <v>0</v>
      </c>
      <c r="V277" s="71">
        <v>59</v>
      </c>
      <c r="W277" s="71">
        <v>44</v>
      </c>
      <c r="X277" s="71">
        <v>460</v>
      </c>
      <c r="Y277" s="71">
        <v>635</v>
      </c>
      <c r="Z277" s="71">
        <v>793</v>
      </c>
      <c r="AA277" s="71">
        <v>374</v>
      </c>
      <c r="AB277" s="71">
        <v>1321</v>
      </c>
      <c r="AC277" s="71">
        <v>0</v>
      </c>
      <c r="AD277" s="71">
        <v>0.58337298511036006</v>
      </c>
      <c r="AE277" s="72"/>
      <c r="AF277" s="71">
        <v>0</v>
      </c>
      <c r="AG277" s="71">
        <v>91223.68399500988</v>
      </c>
      <c r="AH277" s="71">
        <v>340587.46051372611</v>
      </c>
      <c r="AI277" s="71">
        <v>2333035.5148506886</v>
      </c>
      <c r="AJ277" s="71">
        <v>2624156.0864357082</v>
      </c>
      <c r="AK277" s="71"/>
      <c r="AL277" s="71"/>
      <c r="AM277" s="71">
        <v>172405.17661611084</v>
      </c>
      <c r="AN277" s="71"/>
      <c r="AO277" s="71"/>
      <c r="AP277" s="71">
        <v>5561407.9224112434</v>
      </c>
      <c r="AQ277" s="72"/>
      <c r="AR277" s="71">
        <v>11</v>
      </c>
      <c r="AS277" s="71">
        <v>7</v>
      </c>
      <c r="AT277" s="71">
        <v>0</v>
      </c>
      <c r="AU277" s="71">
        <v>0</v>
      </c>
      <c r="AV277" s="71">
        <v>0</v>
      </c>
      <c r="AW277" s="71">
        <v>0</v>
      </c>
      <c r="AX277" s="71"/>
      <c r="AY277" s="72"/>
      <c r="AZ277" s="71">
        <v>65.3</v>
      </c>
      <c r="BA277" s="71">
        <v>20095.5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2032</v>
      </c>
      <c r="B278" s="70">
        <v>187</v>
      </c>
      <c r="C278" s="70">
        <v>18</v>
      </c>
      <c r="D278" s="70">
        <v>11</v>
      </c>
      <c r="E278" s="70">
        <v>2021</v>
      </c>
      <c r="F278" s="70" t="s">
        <v>160</v>
      </c>
      <c r="G278" s="70" t="s">
        <v>2014</v>
      </c>
      <c r="H278" s="70" t="s">
        <v>2015</v>
      </c>
      <c r="I278" s="148"/>
      <c r="J278" s="71">
        <v>1.4373403099715696</v>
      </c>
      <c r="K278" s="71">
        <v>0.13963280532612088</v>
      </c>
      <c r="L278" s="71">
        <v>1.7844189718656387</v>
      </c>
      <c r="M278" s="71">
        <v>1.828277451976926</v>
      </c>
      <c r="N278" s="71">
        <v>1.7964827118749398</v>
      </c>
      <c r="O278" s="71">
        <v>1.0478935994479364</v>
      </c>
      <c r="P278" s="71">
        <v>1.737832103208852</v>
      </c>
      <c r="Q278" s="71">
        <v>7.5027433005705399E-2</v>
      </c>
      <c r="R278" s="71">
        <v>0</v>
      </c>
      <c r="S278" s="71">
        <v>0.41951583209436871</v>
      </c>
      <c r="T278" s="72"/>
      <c r="U278" s="71">
        <v>147812</v>
      </c>
      <c r="V278" s="71">
        <v>59</v>
      </c>
      <c r="W278" s="71">
        <v>44</v>
      </c>
      <c r="X278" s="71">
        <v>460</v>
      </c>
      <c r="Y278" s="71">
        <v>622</v>
      </c>
      <c r="Z278" s="71">
        <v>771</v>
      </c>
      <c r="AA278" s="71">
        <v>374</v>
      </c>
      <c r="AB278" s="71">
        <v>1285</v>
      </c>
      <c r="AC278" s="71">
        <v>0</v>
      </c>
      <c r="AD278" s="71">
        <v>0.41951583209436871</v>
      </c>
      <c r="AE278" s="72"/>
      <c r="AF278" s="71">
        <v>924015.24507251068</v>
      </c>
      <c r="AG278" s="71">
        <v>97028.54951933249</v>
      </c>
      <c r="AH278" s="71">
        <v>285470.8094991066</v>
      </c>
      <c r="AI278" s="71">
        <v>2689797.2534812097</v>
      </c>
      <c r="AJ278" s="71">
        <v>2402067.555460603</v>
      </c>
      <c r="AK278" s="71">
        <v>0</v>
      </c>
      <c r="AL278" s="71">
        <v>0</v>
      </c>
      <c r="AM278" s="71">
        <v>168674.09583302675</v>
      </c>
      <c r="AN278" s="71">
        <v>0</v>
      </c>
      <c r="AO278" s="71">
        <v>0</v>
      </c>
      <c r="AP278" s="71">
        <v>6567053.5088657895</v>
      </c>
      <c r="AQ278" s="72"/>
      <c r="AR278" s="71">
        <v>11</v>
      </c>
      <c r="AS278" s="71">
        <v>8</v>
      </c>
      <c r="AT278" s="71">
        <v>0</v>
      </c>
      <c r="AU278" s="71">
        <v>1</v>
      </c>
      <c r="AV278" s="71">
        <v>0</v>
      </c>
      <c r="AW278" s="71">
        <v>0</v>
      </c>
      <c r="AX278" s="71"/>
      <c r="AY278" s="72"/>
      <c r="AZ278" s="71">
        <v>65.3</v>
      </c>
      <c r="BA278" s="71">
        <v>20117.5</v>
      </c>
      <c r="BB278" s="71">
        <v>0</v>
      </c>
      <c r="BC278" s="71">
        <v>2000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2033</v>
      </c>
      <c r="B279" s="70">
        <v>187</v>
      </c>
      <c r="C279" s="70">
        <v>19</v>
      </c>
      <c r="D279" s="70">
        <v>11</v>
      </c>
      <c r="E279" s="70">
        <v>2022</v>
      </c>
      <c r="F279" s="70" t="s">
        <v>161</v>
      </c>
      <c r="G279" s="70" t="s">
        <v>2014</v>
      </c>
      <c r="H279" s="70" t="s">
        <v>2015</v>
      </c>
      <c r="I279" s="148"/>
      <c r="J279" s="71">
        <v>1.0687462055297501</v>
      </c>
      <c r="K279" s="71">
        <v>0.12753609000084035</v>
      </c>
      <c r="L279" s="71">
        <v>1.8096637722547677</v>
      </c>
      <c r="M279" s="71">
        <v>1.6884342277708806</v>
      </c>
      <c r="N279" s="71">
        <v>1.8405570186075351</v>
      </c>
      <c r="O279" s="71">
        <v>1.1229477640011196</v>
      </c>
      <c r="P279" s="71">
        <v>1.6934302987931757</v>
      </c>
      <c r="Q279" s="71">
        <v>7.4058261873912012E-2</v>
      </c>
      <c r="R279" s="71">
        <v>0</v>
      </c>
      <c r="S279" s="71">
        <v>0.49820543116685362</v>
      </c>
      <c r="T279" s="72"/>
      <c r="U279" s="71">
        <v>123738</v>
      </c>
      <c r="V279" s="71">
        <v>59</v>
      </c>
      <c r="W279" s="71">
        <v>44</v>
      </c>
      <c r="X279" s="71">
        <v>460</v>
      </c>
      <c r="Y279" s="71">
        <v>619</v>
      </c>
      <c r="Z279" s="71">
        <v>785</v>
      </c>
      <c r="AA279" s="71">
        <v>370</v>
      </c>
      <c r="AB279" s="71">
        <v>1258</v>
      </c>
      <c r="AC279" s="71">
        <v>0</v>
      </c>
      <c r="AD279" s="71">
        <v>0.49820543116685362</v>
      </c>
      <c r="AE279" s="72"/>
      <c r="AF279" s="71">
        <v>695626.80779722962</v>
      </c>
      <c r="AG279" s="71">
        <v>95322.716449529558</v>
      </c>
      <c r="AH279" s="71">
        <v>406391.88333140942</v>
      </c>
      <c r="AI279" s="71">
        <v>2567173.9222940421</v>
      </c>
      <c r="AJ279" s="71">
        <v>2684453.4548683963</v>
      </c>
      <c r="AK279" s="71">
        <v>0</v>
      </c>
      <c r="AL279" s="71">
        <v>0</v>
      </c>
      <c r="AM279" s="71">
        <v>162442.13636415137</v>
      </c>
      <c r="AN279" s="71">
        <v>0</v>
      </c>
      <c r="AO279" s="71">
        <v>0</v>
      </c>
      <c r="AP279" s="71">
        <v>6611410.921104758</v>
      </c>
      <c r="AQ279" s="72"/>
      <c r="AR279" s="71">
        <v>12</v>
      </c>
      <c r="AS279" s="71">
        <v>9</v>
      </c>
      <c r="AT279" s="71">
        <v>0</v>
      </c>
      <c r="AU279" s="71">
        <v>1</v>
      </c>
      <c r="AV279" s="71">
        <v>0</v>
      </c>
      <c r="AW279" s="71">
        <v>0</v>
      </c>
      <c r="AX279" s="71"/>
      <c r="AY279" s="72"/>
      <c r="AZ279" s="71">
        <v>69.5</v>
      </c>
      <c r="BA279" s="71">
        <v>21602.5</v>
      </c>
      <c r="BB279" s="71">
        <v>0</v>
      </c>
      <c r="BC279" s="71">
        <v>2000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2034</v>
      </c>
      <c r="B280" s="70">
        <v>187</v>
      </c>
      <c r="C280" s="70">
        <v>20</v>
      </c>
      <c r="D280" s="70">
        <v>11</v>
      </c>
      <c r="E280" s="70">
        <v>2023</v>
      </c>
      <c r="F280" s="70" t="s">
        <v>1539</v>
      </c>
      <c r="G280" s="70" t="s">
        <v>2014</v>
      </c>
      <c r="H280" s="70" t="s">
        <v>2015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10</v>
      </c>
      <c r="AT280" s="71">
        <v>0</v>
      </c>
      <c r="AU280" s="71">
        <v>1</v>
      </c>
      <c r="AV280" s="71">
        <v>0</v>
      </c>
      <c r="AW280" s="71">
        <v>0</v>
      </c>
      <c r="AX280" s="71"/>
      <c r="AY280" s="72"/>
      <c r="AZ280" s="71">
        <v>69.5</v>
      </c>
      <c r="BA280" s="71">
        <v>21652</v>
      </c>
      <c r="BB280" s="71">
        <v>0</v>
      </c>
      <c r="BC280" s="71">
        <v>2000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2035</v>
      </c>
      <c r="B281" s="70">
        <v>187</v>
      </c>
      <c r="C281" s="70">
        <v>21</v>
      </c>
      <c r="D281" s="70">
        <v>11</v>
      </c>
      <c r="E281" s="70">
        <v>2024</v>
      </c>
      <c r="F281" s="70" t="s">
        <v>1554</v>
      </c>
      <c r="G281" s="70" t="s">
        <v>2014</v>
      </c>
      <c r="H281" s="70" t="s">
        <v>2015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2036</v>
      </c>
      <c r="B282" s="70">
        <v>307</v>
      </c>
      <c r="C282" s="70">
        <v>1</v>
      </c>
      <c r="D282" s="70">
        <v>19</v>
      </c>
      <c r="E282" s="70">
        <v>1990</v>
      </c>
      <c r="F282" s="70" t="s">
        <v>787</v>
      </c>
      <c r="G282" s="70" t="s">
        <v>2037</v>
      </c>
      <c r="H282" s="70" t="s">
        <v>2038</v>
      </c>
      <c r="I282" s="148"/>
      <c r="J282" s="71">
        <v>6.0459198472755036</v>
      </c>
      <c r="K282" s="71">
        <v>0.50962846967132847</v>
      </c>
      <c r="L282" s="71">
        <v>0</v>
      </c>
      <c r="M282" s="71">
        <v>1.6004666386526449</v>
      </c>
      <c r="N282" s="71">
        <v>2.2401930803388459</v>
      </c>
      <c r="O282" s="71">
        <v>0.91171733190569071</v>
      </c>
      <c r="P282" s="71">
        <v>2.6316754766436738</v>
      </c>
      <c r="Q282" s="71">
        <v>8.6163316767388101E-2</v>
      </c>
      <c r="R282" s="71">
        <v>0.2386580279453025</v>
      </c>
      <c r="S282" s="71">
        <v>8.8120434915633053E-2</v>
      </c>
      <c r="T282" s="72"/>
      <c r="U282" s="71">
        <v>285646</v>
      </c>
      <c r="V282" s="71">
        <v>119</v>
      </c>
      <c r="W282" s="71">
        <v>0</v>
      </c>
      <c r="X282" s="71">
        <v>347</v>
      </c>
      <c r="Y282" s="71">
        <v>515</v>
      </c>
      <c r="Z282" s="71">
        <v>375</v>
      </c>
      <c r="AA282" s="71">
        <v>639</v>
      </c>
      <c r="AB282" s="71">
        <v>1399</v>
      </c>
      <c r="AC282" s="71">
        <v>41336</v>
      </c>
      <c r="AD282" s="71">
        <v>8.8120434915633053E-2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2039</v>
      </c>
      <c r="B283" s="70">
        <v>308</v>
      </c>
      <c r="C283" s="70">
        <v>2</v>
      </c>
      <c r="D283" s="70">
        <v>19</v>
      </c>
      <c r="E283" s="70">
        <v>2005</v>
      </c>
      <c r="F283" s="70" t="s">
        <v>789</v>
      </c>
      <c r="G283" s="70" t="s">
        <v>2037</v>
      </c>
      <c r="H283" s="70" t="s">
        <v>2038</v>
      </c>
      <c r="I283" s="148"/>
      <c r="J283" s="71">
        <v>4.7781090415611223</v>
      </c>
      <c r="K283" s="71">
        <v>0.66365012257660239</v>
      </c>
      <c r="L283" s="71">
        <v>0.36800970926568832</v>
      </c>
      <c r="M283" s="71">
        <v>3.0575468139286639</v>
      </c>
      <c r="N283" s="71">
        <v>3.123555953263712</v>
      </c>
      <c r="O283" s="71">
        <v>1.4139663817953629</v>
      </c>
      <c r="P283" s="71">
        <v>4.2492206642889174</v>
      </c>
      <c r="Q283" s="71">
        <v>7.82971272138938E-2</v>
      </c>
      <c r="R283" s="71">
        <v>0.49914806504202708</v>
      </c>
      <c r="S283" s="71">
        <v>6.6709600370000011E-2</v>
      </c>
      <c r="T283" s="72"/>
      <c r="U283" s="71">
        <v>194921</v>
      </c>
      <c r="V283" s="71">
        <v>176</v>
      </c>
      <c r="W283" s="71">
        <v>4</v>
      </c>
      <c r="X283" s="71">
        <v>285</v>
      </c>
      <c r="Y283" s="71">
        <v>630</v>
      </c>
      <c r="Z283" s="71">
        <v>673</v>
      </c>
      <c r="AA283" s="71">
        <v>845</v>
      </c>
      <c r="AB283" s="71">
        <v>1329</v>
      </c>
      <c r="AC283" s="71">
        <v>88264</v>
      </c>
      <c r="AD283" s="71">
        <v>6.6709600370000011E-2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2040</v>
      </c>
      <c r="B284" s="70">
        <v>309</v>
      </c>
      <c r="C284" s="70">
        <v>3</v>
      </c>
      <c r="D284" s="70">
        <v>19</v>
      </c>
      <c r="E284" s="70">
        <v>2006</v>
      </c>
      <c r="F284" s="70" t="s">
        <v>790</v>
      </c>
      <c r="G284" s="70" t="s">
        <v>2037</v>
      </c>
      <c r="H284" s="70" t="s">
        <v>2038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2041</v>
      </c>
      <c r="B285" s="70">
        <v>310</v>
      </c>
      <c r="C285" s="70">
        <v>4</v>
      </c>
      <c r="D285" s="70">
        <v>19</v>
      </c>
      <c r="E285" s="70">
        <v>2007</v>
      </c>
      <c r="F285" s="70" t="s">
        <v>791</v>
      </c>
      <c r="G285" s="70" t="s">
        <v>2037</v>
      </c>
      <c r="H285" s="70" t="s">
        <v>2038</v>
      </c>
      <c r="I285" s="148"/>
      <c r="J285" s="71">
        <v>4.441243696017815</v>
      </c>
      <c r="K285" s="71">
        <v>0.63612004038944991</v>
      </c>
      <c r="L285" s="71">
        <v>2.8621846951387289</v>
      </c>
      <c r="M285" s="71">
        <v>3.2060837988149729</v>
      </c>
      <c r="N285" s="71">
        <v>2.650326595019203</v>
      </c>
      <c r="O285" s="71">
        <v>1.1964640930832009</v>
      </c>
      <c r="P285" s="71">
        <v>4.3660587058815556</v>
      </c>
      <c r="Q285" s="71">
        <v>8.2108785840269802E-2</v>
      </c>
      <c r="R285" s="71">
        <v>0.56812152929280324</v>
      </c>
      <c r="S285" s="71">
        <v>5.0258946000000013E-2</v>
      </c>
      <c r="T285" s="72"/>
      <c r="U285" s="71">
        <v>199162</v>
      </c>
      <c r="V285" s="71">
        <v>171</v>
      </c>
      <c r="W285" s="71">
        <v>38</v>
      </c>
      <c r="X285" s="71">
        <v>415</v>
      </c>
      <c r="Y285" s="71">
        <v>602</v>
      </c>
      <c r="Z285" s="71">
        <v>592</v>
      </c>
      <c r="AA285" s="71">
        <v>855</v>
      </c>
      <c r="AB285" s="71">
        <v>1320</v>
      </c>
      <c r="AC285" s="71">
        <v>103343</v>
      </c>
      <c r="AD285" s="71">
        <v>5.0258946000000013E-2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2042</v>
      </c>
      <c r="B286" s="70">
        <v>311</v>
      </c>
      <c r="C286" s="70">
        <v>5</v>
      </c>
      <c r="D286" s="70">
        <v>19</v>
      </c>
      <c r="E286" s="70">
        <v>2008</v>
      </c>
      <c r="F286" s="70" t="s">
        <v>792</v>
      </c>
      <c r="G286" s="70" t="s">
        <v>2037</v>
      </c>
      <c r="H286" s="70" t="s">
        <v>2038</v>
      </c>
      <c r="I286" s="148"/>
      <c r="J286" s="71">
        <v>3.7752860145961429</v>
      </c>
      <c r="K286" s="71">
        <v>0.49245610507179921</v>
      </c>
      <c r="L286" s="71">
        <v>2.6002373903938469</v>
      </c>
      <c r="M286" s="71">
        <v>3.5836630826919178</v>
      </c>
      <c r="N286" s="71">
        <v>2.7731351805925941</v>
      </c>
      <c r="O286" s="71">
        <v>1.192992187996943</v>
      </c>
      <c r="P286" s="71">
        <v>4.3763849811066491</v>
      </c>
      <c r="Q286" s="71">
        <v>7.7659074764687502E-2</v>
      </c>
      <c r="R286" s="71">
        <v>0.54200877463758035</v>
      </c>
      <c r="S286" s="71">
        <v>2.9015760000000008E-2</v>
      </c>
      <c r="T286" s="72"/>
      <c r="U286" s="71">
        <v>196022</v>
      </c>
      <c r="V286" s="71">
        <v>171</v>
      </c>
      <c r="W286" s="71">
        <v>38</v>
      </c>
      <c r="X286" s="71">
        <v>415</v>
      </c>
      <c r="Y286" s="71">
        <v>596</v>
      </c>
      <c r="Z286" s="71">
        <v>611</v>
      </c>
      <c r="AA286" s="71">
        <v>858</v>
      </c>
      <c r="AB286" s="71">
        <v>1269</v>
      </c>
      <c r="AC286" s="71">
        <v>102378</v>
      </c>
      <c r="AD286" s="71">
        <v>2.9015760000000008E-2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2043</v>
      </c>
      <c r="B287" s="70">
        <v>312</v>
      </c>
      <c r="C287" s="70">
        <v>6</v>
      </c>
      <c r="D287" s="70">
        <v>19</v>
      </c>
      <c r="E287" s="70">
        <v>2009</v>
      </c>
      <c r="F287" s="70" t="s">
        <v>176</v>
      </c>
      <c r="G287" s="70" t="s">
        <v>2037</v>
      </c>
      <c r="H287" s="70" t="s">
        <v>2038</v>
      </c>
      <c r="I287" s="148"/>
      <c r="J287" s="71">
        <v>5.7200508850403322</v>
      </c>
      <c r="K287" s="71">
        <v>0.2943224807013447</v>
      </c>
      <c r="L287" s="71">
        <v>2.1637520747799011</v>
      </c>
      <c r="M287" s="71">
        <v>3.056599543007736</v>
      </c>
      <c r="N287" s="71">
        <v>2.4806383756288088</v>
      </c>
      <c r="O287" s="71">
        <v>1.2640338815536021</v>
      </c>
      <c r="P287" s="71">
        <v>4.4567058199059391</v>
      </c>
      <c r="Q287" s="71">
        <v>7.3279779454239302E-2</v>
      </c>
      <c r="R287" s="71">
        <v>0.54283935938377059</v>
      </c>
      <c r="S287" s="71">
        <v>0.10105675624</v>
      </c>
      <c r="T287" s="72"/>
      <c r="U287" s="71">
        <v>265856</v>
      </c>
      <c r="V287" s="71">
        <v>102</v>
      </c>
      <c r="W287" s="71">
        <v>48</v>
      </c>
      <c r="X287" s="71">
        <v>395</v>
      </c>
      <c r="Y287" s="71">
        <v>598</v>
      </c>
      <c r="Z287" s="71">
        <v>639</v>
      </c>
      <c r="AA287" s="71">
        <v>897</v>
      </c>
      <c r="AB287" s="71">
        <v>1257</v>
      </c>
      <c r="AC287" s="71">
        <v>100031</v>
      </c>
      <c r="AD287" s="71">
        <v>0.10105675624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0.25</v>
      </c>
      <c r="BL287" s="71">
        <v>0</v>
      </c>
      <c r="BM287" s="71">
        <v>0</v>
      </c>
      <c r="BN287" s="72"/>
      <c r="BO287" s="71">
        <v>0</v>
      </c>
      <c r="BP287" s="71">
        <v>0</v>
      </c>
      <c r="BQ287" s="71">
        <v>0</v>
      </c>
      <c r="BR287" s="71">
        <v>1</v>
      </c>
      <c r="BS287" s="71">
        <v>0</v>
      </c>
      <c r="BT287" s="71">
        <v>0</v>
      </c>
      <c r="BU287"/>
      <c r="BV287" s="70">
        <v>0.25</v>
      </c>
      <c r="BW287" s="70">
        <v>0</v>
      </c>
      <c r="BX287" s="70">
        <v>0</v>
      </c>
      <c r="BY287" s="70">
        <v>0</v>
      </c>
      <c r="BZ287" s="70">
        <v>0</v>
      </c>
      <c r="CA287" s="70">
        <v>0</v>
      </c>
      <c r="CB287" s="70">
        <v>0</v>
      </c>
      <c r="CC287" s="70">
        <v>0</v>
      </c>
      <c r="CD287" s="70">
        <v>0</v>
      </c>
    </row>
    <row r="288" spans="1:82">
      <c r="A288" s="70" t="s">
        <v>2044</v>
      </c>
      <c r="B288" s="70">
        <v>313</v>
      </c>
      <c r="C288" s="70">
        <v>7</v>
      </c>
      <c r="D288" s="70">
        <v>19</v>
      </c>
      <c r="E288" s="70">
        <v>2010</v>
      </c>
      <c r="F288" s="70" t="s">
        <v>177</v>
      </c>
      <c r="G288" s="70" t="s">
        <v>2037</v>
      </c>
      <c r="H288" s="70" t="s">
        <v>2038</v>
      </c>
      <c r="I288" s="148"/>
      <c r="J288" s="71">
        <v>3.5602617008523851</v>
      </c>
      <c r="K288" s="71">
        <v>0.31203583174011501</v>
      </c>
      <c r="L288" s="71">
        <v>2.109583377746965</v>
      </c>
      <c r="M288" s="71">
        <v>3.1688367490728999</v>
      </c>
      <c r="N288" s="71">
        <v>2.6576507255544919</v>
      </c>
      <c r="O288" s="71">
        <v>1.240466388811041</v>
      </c>
      <c r="P288" s="71">
        <v>4.6371012870752208</v>
      </c>
      <c r="Q288" s="71">
        <v>7.6839614311912094E-2</v>
      </c>
      <c r="R288" s="71">
        <v>0.56896189631007665</v>
      </c>
      <c r="S288" s="71">
        <v>0.1537315584</v>
      </c>
      <c r="T288" s="72"/>
      <c r="U288" s="71">
        <v>187631</v>
      </c>
      <c r="V288" s="71">
        <v>102</v>
      </c>
      <c r="W288" s="71">
        <v>48</v>
      </c>
      <c r="X288" s="71">
        <v>395</v>
      </c>
      <c r="Y288" s="71">
        <v>607</v>
      </c>
      <c r="Z288" s="71">
        <v>630</v>
      </c>
      <c r="AA288" s="71">
        <v>910</v>
      </c>
      <c r="AB288" s="71">
        <v>1263</v>
      </c>
      <c r="AC288" s="71">
        <v>99357</v>
      </c>
      <c r="AD288" s="71">
        <v>0.1537315584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0.22700000000000001</v>
      </c>
      <c r="BL288" s="71">
        <v>0</v>
      </c>
      <c r="BM288" s="71">
        <v>0</v>
      </c>
      <c r="BN288" s="72"/>
      <c r="BO288" s="71">
        <v>0</v>
      </c>
      <c r="BP288" s="71">
        <v>0</v>
      </c>
      <c r="BQ288" s="71">
        <v>0</v>
      </c>
      <c r="BR288" s="71">
        <v>1</v>
      </c>
      <c r="BS288" s="71">
        <v>0</v>
      </c>
      <c r="BT288" s="71">
        <v>0</v>
      </c>
      <c r="BU288"/>
      <c r="BV288" s="70">
        <v>0.22700000000000001</v>
      </c>
      <c r="BW288" s="70">
        <v>0</v>
      </c>
      <c r="BX288" s="70">
        <v>0</v>
      </c>
      <c r="BY288" s="70">
        <v>0</v>
      </c>
      <c r="BZ288" s="70">
        <v>0</v>
      </c>
      <c r="CA288" s="70">
        <v>0</v>
      </c>
      <c r="CB288" s="70">
        <v>0</v>
      </c>
      <c r="CC288" s="70">
        <v>0</v>
      </c>
      <c r="CD288" s="70">
        <v>0</v>
      </c>
    </row>
    <row r="289" spans="1:82">
      <c r="A289" s="70" t="s">
        <v>2045</v>
      </c>
      <c r="B289" s="70">
        <v>314</v>
      </c>
      <c r="C289" s="70">
        <v>8</v>
      </c>
      <c r="D289" s="70">
        <v>19</v>
      </c>
      <c r="E289" s="70">
        <v>2011</v>
      </c>
      <c r="F289" s="70" t="s">
        <v>178</v>
      </c>
      <c r="G289" s="70" t="s">
        <v>2037</v>
      </c>
      <c r="H289" s="70" t="s">
        <v>2038</v>
      </c>
      <c r="I289" s="148"/>
      <c r="J289" s="71">
        <v>3.2049567677130408</v>
      </c>
      <c r="K289" s="71">
        <v>0.35254279392515842</v>
      </c>
      <c r="L289" s="71">
        <v>2.3683381545959721</v>
      </c>
      <c r="M289" s="71">
        <v>3.084607121228033</v>
      </c>
      <c r="N289" s="71">
        <v>2.7359851713728629</v>
      </c>
      <c r="O289" s="71">
        <v>1.2391429359166442</v>
      </c>
      <c r="P289" s="71">
        <v>4.5476326613995406</v>
      </c>
      <c r="Q289" s="71">
        <v>8.8142364505378504E-2</v>
      </c>
      <c r="R289" s="71">
        <v>0.57737835968910123</v>
      </c>
      <c r="S289" s="71">
        <v>0.19810815272000001</v>
      </c>
      <c r="T289" s="72"/>
      <c r="U289" s="71">
        <v>179226</v>
      </c>
      <c r="V289" s="71">
        <v>102</v>
      </c>
      <c r="W289" s="71">
        <v>48</v>
      </c>
      <c r="X289" s="71">
        <v>395</v>
      </c>
      <c r="Y289" s="71">
        <v>606</v>
      </c>
      <c r="Z289" s="71">
        <v>643</v>
      </c>
      <c r="AA289" s="71">
        <v>919</v>
      </c>
      <c r="AB289" s="71">
        <v>1256</v>
      </c>
      <c r="AC289" s="71">
        <v>100660</v>
      </c>
      <c r="AD289" s="71">
        <v>0.19810815272000001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0.24099999999999999</v>
      </c>
      <c r="BL289" s="71">
        <v>0</v>
      </c>
      <c r="BM289" s="71">
        <v>0</v>
      </c>
      <c r="BN289" s="72"/>
      <c r="BO289" s="71">
        <v>0</v>
      </c>
      <c r="BP289" s="71">
        <v>0</v>
      </c>
      <c r="BQ289" s="71">
        <v>0</v>
      </c>
      <c r="BR289" s="71">
        <v>1</v>
      </c>
      <c r="BS289" s="71">
        <v>0</v>
      </c>
      <c r="BT289" s="71">
        <v>0</v>
      </c>
      <c r="BU289"/>
      <c r="BV289" s="70">
        <v>0.24099999999999999</v>
      </c>
      <c r="BW289" s="70">
        <v>0</v>
      </c>
      <c r="BX289" s="70">
        <v>0</v>
      </c>
      <c r="BY289" s="70">
        <v>0</v>
      </c>
      <c r="BZ289" s="70">
        <v>0</v>
      </c>
      <c r="CA289" s="70">
        <v>0</v>
      </c>
      <c r="CB289" s="70">
        <v>0</v>
      </c>
      <c r="CC289" s="70">
        <v>0</v>
      </c>
      <c r="CD289" s="70">
        <v>0</v>
      </c>
    </row>
    <row r="290" spans="1:82">
      <c r="A290" s="70" t="s">
        <v>2046</v>
      </c>
      <c r="B290" s="70">
        <v>315</v>
      </c>
      <c r="C290" s="70">
        <v>9</v>
      </c>
      <c r="D290" s="70">
        <v>19</v>
      </c>
      <c r="E290" s="70">
        <v>2012</v>
      </c>
      <c r="F290" s="70" t="s">
        <v>179</v>
      </c>
      <c r="G290" s="70" t="s">
        <v>2037</v>
      </c>
      <c r="H290" s="70" t="s">
        <v>2038</v>
      </c>
      <c r="I290" s="148"/>
      <c r="J290" s="71">
        <v>2.5872227800739132</v>
      </c>
      <c r="K290" s="71">
        <v>0.31201065164439379</v>
      </c>
      <c r="L290" s="71">
        <v>2.2850343975520429</v>
      </c>
      <c r="M290" s="71">
        <v>3.197285658886877</v>
      </c>
      <c r="N290" s="71">
        <v>2.4050134045114171</v>
      </c>
      <c r="O290" s="71">
        <v>1.252335481124222</v>
      </c>
      <c r="P290" s="71">
        <v>4.6182959450426875</v>
      </c>
      <c r="Q290" s="71">
        <v>9.6756100211469104E-2</v>
      </c>
      <c r="R290" s="71">
        <v>0.54354440558416028</v>
      </c>
      <c r="S290" s="71">
        <v>0.13212628856</v>
      </c>
      <c r="T290" s="72"/>
      <c r="U290" s="71">
        <v>162916</v>
      </c>
      <c r="V290" s="71">
        <v>102</v>
      </c>
      <c r="W290" s="71">
        <v>48</v>
      </c>
      <c r="X290" s="71">
        <v>395</v>
      </c>
      <c r="Y290" s="71">
        <v>612</v>
      </c>
      <c r="Z290" s="71">
        <v>655</v>
      </c>
      <c r="AA290" s="71">
        <v>928</v>
      </c>
      <c r="AB290" s="71">
        <v>1269</v>
      </c>
      <c r="AC290" s="71">
        <v>92307</v>
      </c>
      <c r="AD290" s="71">
        <v>0.13212628856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0.219</v>
      </c>
      <c r="BL290" s="71">
        <v>0</v>
      </c>
      <c r="BM290" s="71">
        <v>0</v>
      </c>
      <c r="BN290" s="72"/>
      <c r="BO290" s="71">
        <v>0</v>
      </c>
      <c r="BP290" s="71">
        <v>0</v>
      </c>
      <c r="BQ290" s="71">
        <v>0</v>
      </c>
      <c r="BR290" s="71">
        <v>1</v>
      </c>
      <c r="BS290" s="71">
        <v>0</v>
      </c>
      <c r="BT290" s="71">
        <v>0</v>
      </c>
      <c r="BU290"/>
      <c r="BV290" s="70">
        <v>0.219</v>
      </c>
      <c r="BW290" s="70">
        <v>0</v>
      </c>
      <c r="BX290" s="70">
        <v>0</v>
      </c>
      <c r="BY290" s="70">
        <v>0</v>
      </c>
      <c r="BZ290" s="70">
        <v>0</v>
      </c>
      <c r="CA290" s="70">
        <v>0</v>
      </c>
      <c r="CB290" s="70">
        <v>0</v>
      </c>
      <c r="CC290" s="70">
        <v>0</v>
      </c>
      <c r="CD290" s="70">
        <v>0</v>
      </c>
    </row>
    <row r="291" spans="1:82">
      <c r="A291" s="70" t="s">
        <v>2047</v>
      </c>
      <c r="B291" s="70">
        <v>316</v>
      </c>
      <c r="C291" s="70">
        <v>10</v>
      </c>
      <c r="D291" s="70">
        <v>19</v>
      </c>
      <c r="E291" s="70">
        <v>2013</v>
      </c>
      <c r="F291" s="70" t="s">
        <v>180</v>
      </c>
      <c r="G291" s="70" t="s">
        <v>2037</v>
      </c>
      <c r="H291" s="70" t="s">
        <v>2038</v>
      </c>
      <c r="I291" s="148"/>
      <c r="J291" s="71">
        <v>3.4209409295658322</v>
      </c>
      <c r="K291" s="71">
        <v>0.28987604775059339</v>
      </c>
      <c r="L291" s="71">
        <v>2.0480909572242938</v>
      </c>
      <c r="M291" s="71">
        <v>3.3002671884197841</v>
      </c>
      <c r="N291" s="71">
        <v>2.5515222934187811</v>
      </c>
      <c r="O291" s="71">
        <v>1.1786780885724626</v>
      </c>
      <c r="P291" s="71">
        <v>4.7356049960531905</v>
      </c>
      <c r="Q291" s="71">
        <v>0.100174587468411</v>
      </c>
      <c r="R291" s="71">
        <v>0.59314668858112485</v>
      </c>
      <c r="S291" s="71">
        <v>4.2385069999999997E-2</v>
      </c>
      <c r="T291" s="72"/>
      <c r="U291" s="71">
        <v>207965</v>
      </c>
      <c r="V291" s="71">
        <v>102</v>
      </c>
      <c r="W291" s="71">
        <v>48</v>
      </c>
      <c r="X291" s="71">
        <v>395</v>
      </c>
      <c r="Y291" s="71">
        <v>649</v>
      </c>
      <c r="Z291" s="71">
        <v>644</v>
      </c>
      <c r="AA291" s="71">
        <v>948</v>
      </c>
      <c r="AB291" s="71">
        <v>1295</v>
      </c>
      <c r="AC291" s="71">
        <v>98327</v>
      </c>
      <c r="AD291" s="71">
        <v>4.2385069999999997E-2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0.222</v>
      </c>
      <c r="BL291" s="71">
        <v>0</v>
      </c>
      <c r="BM291" s="71">
        <v>0</v>
      </c>
      <c r="BN291" s="72"/>
      <c r="BO291" s="71">
        <v>0</v>
      </c>
      <c r="BP291" s="71">
        <v>0</v>
      </c>
      <c r="BQ291" s="71">
        <v>0</v>
      </c>
      <c r="BR291" s="71">
        <v>1</v>
      </c>
      <c r="BS291" s="71">
        <v>0</v>
      </c>
      <c r="BT291" s="71">
        <v>0</v>
      </c>
      <c r="BU291"/>
      <c r="BV291" s="70">
        <v>0.222</v>
      </c>
      <c r="BW291" s="70">
        <v>0</v>
      </c>
      <c r="BX291" s="70">
        <v>0</v>
      </c>
      <c r="BY291" s="70">
        <v>0</v>
      </c>
      <c r="BZ291" s="70">
        <v>0</v>
      </c>
      <c r="CA291" s="70">
        <v>0</v>
      </c>
      <c r="CB291" s="70">
        <v>0</v>
      </c>
      <c r="CC291" s="70">
        <v>0</v>
      </c>
      <c r="CD291" s="70">
        <v>0</v>
      </c>
    </row>
    <row r="292" spans="1:82">
      <c r="A292" s="70" t="s">
        <v>2048</v>
      </c>
      <c r="B292" s="70">
        <v>317</v>
      </c>
      <c r="C292" s="70">
        <v>11</v>
      </c>
      <c r="D292" s="70">
        <v>19</v>
      </c>
      <c r="E292" s="70">
        <v>2014</v>
      </c>
      <c r="F292" s="70" t="s">
        <v>181</v>
      </c>
      <c r="G292" s="1064" t="s">
        <v>2037</v>
      </c>
      <c r="H292" s="70" t="s">
        <v>2038</v>
      </c>
      <c r="I292" s="148"/>
      <c r="J292" s="71">
        <v>2.9032612461944391</v>
      </c>
      <c r="K292" s="71">
        <v>0.44004316736558768</v>
      </c>
      <c r="L292" s="71">
        <v>1.9669821902404421</v>
      </c>
      <c r="M292" s="71">
        <v>2.7461418938014348</v>
      </c>
      <c r="N292" s="71">
        <v>2.6450001227092148</v>
      </c>
      <c r="O292" s="71">
        <v>1.1434444961658994</v>
      </c>
      <c r="P292" s="71">
        <v>4.73009197320658</v>
      </c>
      <c r="Q292" s="71">
        <v>9.57404628810542E-2</v>
      </c>
      <c r="R292" s="71">
        <v>0.65736959212361368</v>
      </c>
      <c r="S292" s="71">
        <v>0.23155088416</v>
      </c>
      <c r="T292" s="72"/>
      <c r="U292" s="71">
        <v>174076</v>
      </c>
      <c r="V292" s="71">
        <v>142</v>
      </c>
      <c r="W292" s="71">
        <v>41</v>
      </c>
      <c r="X292" s="71">
        <v>372</v>
      </c>
      <c r="Y292" s="71">
        <v>671</v>
      </c>
      <c r="Z292" s="71">
        <v>658</v>
      </c>
      <c r="AA292" s="71">
        <v>942</v>
      </c>
      <c r="AB292" s="71">
        <v>1290</v>
      </c>
      <c r="AC292" s="71">
        <v>109316</v>
      </c>
      <c r="AD292" s="71">
        <v>0.23155088416</v>
      </c>
      <c r="AE292" s="72"/>
      <c r="AF292" s="71"/>
      <c r="AG292" s="71"/>
      <c r="AH292" s="71"/>
      <c r="AI292" s="71"/>
      <c r="AJ292" s="71"/>
      <c r="AK292" s="71"/>
      <c r="AL292" s="71"/>
      <c r="AM292" s="71"/>
      <c r="AN292" s="71"/>
      <c r="AO292" s="71"/>
      <c r="AP292" s="71"/>
      <c r="AQ292" s="72"/>
      <c r="AR292" s="71">
        <v>0</v>
      </c>
      <c r="AS292" s="71">
        <v>0</v>
      </c>
      <c r="AT292" s="71">
        <v>0</v>
      </c>
      <c r="AU292" s="71">
        <v>0</v>
      </c>
      <c r="AV292" s="71">
        <v>0</v>
      </c>
      <c r="AW292" s="71">
        <v>0</v>
      </c>
      <c r="AX292" s="71"/>
      <c r="AY292" s="72"/>
      <c r="AZ292" s="71">
        <v>0</v>
      </c>
      <c r="BA292" s="71">
        <v>0</v>
      </c>
      <c r="BB292" s="71">
        <v>0</v>
      </c>
      <c r="BC292" s="71">
        <v>0</v>
      </c>
      <c r="BD292" s="71">
        <v>0</v>
      </c>
      <c r="BE292" s="71">
        <v>0</v>
      </c>
      <c r="BF292" s="71"/>
      <c r="BG292" s="72"/>
      <c r="BH292" s="71">
        <v>0</v>
      </c>
      <c r="BI292" s="71">
        <v>0</v>
      </c>
      <c r="BJ292" s="71">
        <v>0</v>
      </c>
      <c r="BK292" s="71">
        <v>0.23899999999999999</v>
      </c>
      <c r="BL292" s="71">
        <v>0</v>
      </c>
      <c r="BM292" s="71">
        <v>0</v>
      </c>
      <c r="BN292" s="72"/>
      <c r="BO292" s="71">
        <v>0</v>
      </c>
      <c r="BP292" s="71">
        <v>0</v>
      </c>
      <c r="BQ292" s="71">
        <v>0</v>
      </c>
      <c r="BR292" s="71">
        <v>1</v>
      </c>
      <c r="BS292" s="71">
        <v>0</v>
      </c>
      <c r="BT292" s="71">
        <v>0</v>
      </c>
      <c r="BU292"/>
      <c r="BV292" s="70">
        <v>0.23899999999999999</v>
      </c>
      <c r="BW292" s="70">
        <v>0</v>
      </c>
      <c r="BX292" s="70">
        <v>0</v>
      </c>
      <c r="BY292" s="70">
        <v>0</v>
      </c>
      <c r="BZ292" s="70">
        <v>0</v>
      </c>
      <c r="CA292" s="70">
        <v>0</v>
      </c>
      <c r="CB292" s="70">
        <v>0</v>
      </c>
      <c r="CC292" s="70">
        <v>0</v>
      </c>
      <c r="CD292" s="70">
        <v>0</v>
      </c>
    </row>
    <row r="293" spans="1:82">
      <c r="A293" s="70" t="s">
        <v>2049</v>
      </c>
      <c r="B293" s="70">
        <v>318</v>
      </c>
      <c r="C293" s="70">
        <v>12</v>
      </c>
      <c r="D293" s="70">
        <v>19</v>
      </c>
      <c r="E293" s="70">
        <v>2015</v>
      </c>
      <c r="F293" s="70" t="s">
        <v>182</v>
      </c>
      <c r="G293" s="1064" t="s">
        <v>2037</v>
      </c>
      <c r="H293" s="70" t="s">
        <v>2038</v>
      </c>
      <c r="I293" s="148"/>
      <c r="J293" s="71">
        <v>2.6332997859759</v>
      </c>
      <c r="K293" s="71">
        <v>0.43763967338364668</v>
      </c>
      <c r="L293" s="71">
        <v>2.259168070261377</v>
      </c>
      <c r="M293" s="71">
        <v>2.486168347246668</v>
      </c>
      <c r="N293" s="71">
        <v>2.4749114421060541</v>
      </c>
      <c r="O293" s="71">
        <v>1.1790171882616693</v>
      </c>
      <c r="P293" s="71">
        <v>4.7539302070818721</v>
      </c>
      <c r="Q293" s="71">
        <v>9.3142510286690405E-2</v>
      </c>
      <c r="R293" s="71">
        <v>0.63195268487898126</v>
      </c>
      <c r="S293" s="71">
        <v>0.1386534942</v>
      </c>
      <c r="T293" s="72"/>
      <c r="U293" s="71">
        <v>153224</v>
      </c>
      <c r="V293" s="71">
        <v>142</v>
      </c>
      <c r="W293" s="71">
        <v>41</v>
      </c>
      <c r="X293" s="71">
        <v>372</v>
      </c>
      <c r="Y293" s="71">
        <v>663</v>
      </c>
      <c r="Z293" s="71">
        <v>685</v>
      </c>
      <c r="AA293" s="71">
        <v>946</v>
      </c>
      <c r="AB293" s="71">
        <v>1282</v>
      </c>
      <c r="AC293" s="71">
        <v>108022</v>
      </c>
      <c r="AD293" s="71">
        <v>0.1386534942</v>
      </c>
      <c r="AE293" s="72"/>
      <c r="AF293" s="71">
        <v>1988452.1406962969</v>
      </c>
      <c r="AG293" s="71">
        <v>280281.10243833531</v>
      </c>
      <c r="AH293" s="71">
        <v>454272.46894734091</v>
      </c>
      <c r="AI293" s="71">
        <v>2505735.6870092349</v>
      </c>
      <c r="AJ293" s="71">
        <v>2704594.8016972919</v>
      </c>
      <c r="AK293" s="71">
        <v>0</v>
      </c>
      <c r="AL293" s="71">
        <v>0</v>
      </c>
      <c r="AM293" s="71">
        <v>175692.72221226251</v>
      </c>
      <c r="AN293" s="71">
        <v>0</v>
      </c>
      <c r="AO293" s="71">
        <v>0</v>
      </c>
      <c r="AP293" s="71">
        <v>8109028.9230007622</v>
      </c>
      <c r="AQ293" s="72"/>
      <c r="AR293" s="71">
        <v>0</v>
      </c>
      <c r="AS293" s="71">
        <v>1</v>
      </c>
      <c r="AT293" s="71">
        <v>0</v>
      </c>
      <c r="AU293" s="71">
        <v>0</v>
      </c>
      <c r="AV293" s="71">
        <v>0</v>
      </c>
      <c r="AW293" s="71">
        <v>0</v>
      </c>
      <c r="AX293" s="71"/>
      <c r="AY293" s="72"/>
      <c r="AZ293" s="71">
        <v>0</v>
      </c>
      <c r="BA293" s="71">
        <v>23.9</v>
      </c>
      <c r="BB293" s="71">
        <v>0</v>
      </c>
      <c r="BC293" s="71">
        <v>0</v>
      </c>
      <c r="BD293" s="71">
        <v>0</v>
      </c>
      <c r="BE293" s="71">
        <v>0</v>
      </c>
      <c r="BF293" s="71"/>
      <c r="BG293" s="72"/>
      <c r="BH293" s="71">
        <v>0</v>
      </c>
      <c r="BI293" s="71">
        <v>0</v>
      </c>
      <c r="BJ293" s="71">
        <v>0</v>
      </c>
      <c r="BK293" s="71">
        <v>0.31900000000000001</v>
      </c>
      <c r="BL293" s="71">
        <v>0</v>
      </c>
      <c r="BM293" s="71">
        <v>0</v>
      </c>
      <c r="BN293" s="72"/>
      <c r="BO293" s="71">
        <v>0</v>
      </c>
      <c r="BP293" s="71">
        <v>0</v>
      </c>
      <c r="BQ293" s="71">
        <v>0</v>
      </c>
      <c r="BR293" s="71">
        <v>1</v>
      </c>
      <c r="BS293" s="71">
        <v>0</v>
      </c>
      <c r="BT293" s="71">
        <v>0</v>
      </c>
      <c r="BU293"/>
      <c r="BV293" s="70">
        <v>0.31900000000000001</v>
      </c>
      <c r="BW293" s="70">
        <v>0</v>
      </c>
      <c r="BX293" s="70">
        <v>0</v>
      </c>
      <c r="BY293" s="70">
        <v>0</v>
      </c>
      <c r="BZ293" s="70">
        <v>0</v>
      </c>
      <c r="CA293" s="70">
        <v>0</v>
      </c>
      <c r="CB293" s="70">
        <v>0</v>
      </c>
      <c r="CC293" s="70">
        <v>0</v>
      </c>
      <c r="CD293" s="70">
        <v>0</v>
      </c>
    </row>
    <row r="294" spans="1:82">
      <c r="A294" s="70" t="s">
        <v>2050</v>
      </c>
      <c r="B294" s="70">
        <v>319</v>
      </c>
      <c r="C294" s="70">
        <v>13</v>
      </c>
      <c r="D294" s="70">
        <v>19</v>
      </c>
      <c r="E294" s="70">
        <v>2016</v>
      </c>
      <c r="F294" s="70" t="s">
        <v>155</v>
      </c>
      <c r="G294" s="70" t="s">
        <v>2037</v>
      </c>
      <c r="H294" s="70" t="s">
        <v>2038</v>
      </c>
      <c r="I294" s="148"/>
      <c r="J294" s="71">
        <v>3.6324753650308015</v>
      </c>
      <c r="K294" s="71">
        <v>0.41732285137210795</v>
      </c>
      <c r="L294" s="71">
        <v>2.1560768875969392</v>
      </c>
      <c r="M294" s="71">
        <v>2.576744628615693</v>
      </c>
      <c r="N294" s="71">
        <v>2.4524772029575233</v>
      </c>
      <c r="O294" s="71">
        <v>1.1578986484614171</v>
      </c>
      <c r="P294" s="71">
        <v>4.9121678753353866</v>
      </c>
      <c r="Q294" s="71">
        <v>9.0479627677523086E-2</v>
      </c>
      <c r="R294" s="71">
        <v>0.64507688515029449</v>
      </c>
      <c r="S294" s="71">
        <v>0.19369719600000002</v>
      </c>
      <c r="T294" s="72"/>
      <c r="U294" s="71">
        <v>174638</v>
      </c>
      <c r="V294" s="71">
        <v>142</v>
      </c>
      <c r="W294" s="71">
        <v>41</v>
      </c>
      <c r="X294" s="71">
        <v>372</v>
      </c>
      <c r="Y294" s="71">
        <v>660</v>
      </c>
      <c r="Z294" s="71">
        <v>681</v>
      </c>
      <c r="AA294" s="71">
        <v>1011</v>
      </c>
      <c r="AB294" s="71">
        <v>1281</v>
      </c>
      <c r="AC294" s="71">
        <v>110172.7821822223</v>
      </c>
      <c r="AD294" s="71">
        <v>0.19369719599999999</v>
      </c>
      <c r="AE294" s="72"/>
      <c r="AF294" s="71">
        <v>3015648.525042986</v>
      </c>
      <c r="AG294" s="71">
        <v>244346.89740638819</v>
      </c>
      <c r="AH294" s="71">
        <v>341431.87827133748</v>
      </c>
      <c r="AI294" s="71">
        <v>2689866.3161049071</v>
      </c>
      <c r="AJ294" s="71">
        <v>2724374.3312142808</v>
      </c>
      <c r="AK294" s="71">
        <v>0</v>
      </c>
      <c r="AL294" s="71">
        <v>0</v>
      </c>
      <c r="AM294" s="71">
        <v>175692.06594230441</v>
      </c>
      <c r="AN294" s="71">
        <v>0</v>
      </c>
      <c r="AO294" s="71">
        <v>0</v>
      </c>
      <c r="AP294" s="71">
        <v>9191360.0139822047</v>
      </c>
      <c r="AQ294" s="72"/>
      <c r="AR294" s="71">
        <v>0</v>
      </c>
      <c r="AS294" s="71">
        <v>1</v>
      </c>
      <c r="AT294" s="71">
        <v>0</v>
      </c>
      <c r="AU294" s="71">
        <v>0</v>
      </c>
      <c r="AV294" s="71">
        <v>0</v>
      </c>
      <c r="AW294" s="71">
        <v>0</v>
      </c>
      <c r="AX294" s="71"/>
      <c r="AY294" s="72"/>
      <c r="AZ294" s="71">
        <v>0</v>
      </c>
      <c r="BA294" s="71">
        <v>23.9</v>
      </c>
      <c r="BB294" s="71">
        <v>0</v>
      </c>
      <c r="BC294" s="71">
        <v>0</v>
      </c>
      <c r="BD294" s="71">
        <v>0</v>
      </c>
      <c r="BE294" s="71">
        <v>0</v>
      </c>
      <c r="BF294" s="71"/>
      <c r="BG294" s="72"/>
      <c r="BH294" s="71">
        <v>0</v>
      </c>
      <c r="BI294" s="71">
        <v>0</v>
      </c>
      <c r="BJ294" s="71">
        <v>0</v>
      </c>
      <c r="BK294" s="71">
        <v>0.24399999999999999</v>
      </c>
      <c r="BL294" s="71">
        <v>0</v>
      </c>
      <c r="BM294" s="71">
        <v>0</v>
      </c>
      <c r="BN294" s="72"/>
      <c r="BO294" s="71">
        <v>0</v>
      </c>
      <c r="BP294" s="71">
        <v>0</v>
      </c>
      <c r="BQ294" s="71">
        <v>0</v>
      </c>
      <c r="BR294" s="71">
        <v>1</v>
      </c>
      <c r="BS294" s="71">
        <v>0</v>
      </c>
      <c r="BT294" s="71">
        <v>0</v>
      </c>
      <c r="BU294"/>
      <c r="BV294" s="70">
        <v>0.24399999999999999</v>
      </c>
      <c r="BW294" s="70">
        <v>0</v>
      </c>
      <c r="BX294" s="70">
        <v>0</v>
      </c>
      <c r="BY294" s="70">
        <v>0</v>
      </c>
      <c r="BZ294" s="70">
        <v>0</v>
      </c>
      <c r="CA294" s="70">
        <v>0</v>
      </c>
      <c r="CB294" s="70">
        <v>0</v>
      </c>
      <c r="CC294" s="70">
        <v>0</v>
      </c>
      <c r="CD294" s="70">
        <v>0</v>
      </c>
    </row>
    <row r="295" spans="1:82">
      <c r="A295" s="70" t="s">
        <v>2051</v>
      </c>
      <c r="B295" s="70">
        <v>320</v>
      </c>
      <c r="C295" s="70">
        <v>14</v>
      </c>
      <c r="D295" s="70">
        <v>19</v>
      </c>
      <c r="E295" s="70">
        <v>2017</v>
      </c>
      <c r="F295" s="70" t="s">
        <v>156</v>
      </c>
      <c r="G295" s="70" t="s">
        <v>2037</v>
      </c>
      <c r="H295" s="70" t="s">
        <v>2038</v>
      </c>
      <c r="I295" s="148"/>
      <c r="J295" s="71">
        <v>3.5654121049576828</v>
      </c>
      <c r="K295" s="71">
        <v>0.44926018650790289</v>
      </c>
      <c r="L295" s="71">
        <v>1.6739586763402872</v>
      </c>
      <c r="M295" s="71">
        <v>2.5873755449897358</v>
      </c>
      <c r="N295" s="71">
        <v>2.5146236048343478</v>
      </c>
      <c r="O295" s="71">
        <v>1.1640927063731099</v>
      </c>
      <c r="P295" s="71">
        <v>5.0065775812223734</v>
      </c>
      <c r="Q295" s="71">
        <v>8.7154300234165705E-2</v>
      </c>
      <c r="R295" s="71">
        <v>0.50138079559941728</v>
      </c>
      <c r="S295" s="71">
        <v>9.3229836839999997E-2</v>
      </c>
      <c r="T295" s="72"/>
      <c r="U295" s="71">
        <v>188669</v>
      </c>
      <c r="V295" s="71">
        <v>142</v>
      </c>
      <c r="W295" s="71">
        <v>41</v>
      </c>
      <c r="X295" s="71">
        <v>372</v>
      </c>
      <c r="Y295" s="71">
        <v>658</v>
      </c>
      <c r="Z295" s="71">
        <v>696</v>
      </c>
      <c r="AA295" s="71">
        <v>1037</v>
      </c>
      <c r="AB295" s="71">
        <v>1276</v>
      </c>
      <c r="AC295" s="71">
        <v>87329.999999999985</v>
      </c>
      <c r="AD295" s="71">
        <v>9.3229836839999997E-2</v>
      </c>
      <c r="AE295" s="72"/>
      <c r="AF295" s="71">
        <v>2808164.5589976171</v>
      </c>
      <c r="AG295" s="71">
        <v>264329.0034344091</v>
      </c>
      <c r="AH295" s="71">
        <v>356956.64945722913</v>
      </c>
      <c r="AI295" s="71">
        <v>2758230.0709995409</v>
      </c>
      <c r="AJ295" s="71">
        <v>2866433.4263356701</v>
      </c>
      <c r="AK295" s="71">
        <v>0</v>
      </c>
      <c r="AL295" s="71">
        <v>0</v>
      </c>
      <c r="AM295" s="71">
        <v>175280.14165584749</v>
      </c>
      <c r="AN295" s="71">
        <v>0</v>
      </c>
      <c r="AO295" s="71">
        <v>0</v>
      </c>
      <c r="AP295" s="71">
        <v>9229393.8508803137</v>
      </c>
      <c r="AQ295" s="72"/>
      <c r="AR295" s="71">
        <v>0</v>
      </c>
      <c r="AS295" s="71">
        <v>1</v>
      </c>
      <c r="AT295" s="71">
        <v>0</v>
      </c>
      <c r="AU295" s="71">
        <v>0</v>
      </c>
      <c r="AV295" s="71">
        <v>0</v>
      </c>
      <c r="AW295" s="71">
        <v>0</v>
      </c>
      <c r="AX295" s="71"/>
      <c r="AY295" s="72"/>
      <c r="AZ295" s="71">
        <v>0</v>
      </c>
      <c r="BA295" s="71">
        <v>23.9</v>
      </c>
      <c r="BB295" s="71">
        <v>0</v>
      </c>
      <c r="BC295" s="71">
        <v>0</v>
      </c>
      <c r="BD295" s="71">
        <v>0</v>
      </c>
      <c r="BE295" s="71">
        <v>0</v>
      </c>
      <c r="BF295" s="71"/>
      <c r="BG295" s="72"/>
      <c r="BH295" s="71">
        <v>0</v>
      </c>
      <c r="BI295" s="71">
        <v>0</v>
      </c>
      <c r="BJ295" s="71">
        <v>0</v>
      </c>
      <c r="BK295" s="71">
        <v>0.246</v>
      </c>
      <c r="BL295" s="71">
        <v>0</v>
      </c>
      <c r="BM295" s="71">
        <v>0</v>
      </c>
      <c r="BN295" s="72"/>
      <c r="BO295" s="71">
        <v>0</v>
      </c>
      <c r="BP295" s="71">
        <v>0</v>
      </c>
      <c r="BQ295" s="71">
        <v>0</v>
      </c>
      <c r="BR295" s="71">
        <v>1</v>
      </c>
      <c r="BS295" s="71">
        <v>0</v>
      </c>
      <c r="BT295" s="71">
        <v>0</v>
      </c>
      <c r="BU295"/>
      <c r="BV295" s="70">
        <v>0.246</v>
      </c>
      <c r="BW295" s="70">
        <v>0</v>
      </c>
      <c r="BX295" s="70">
        <v>0</v>
      </c>
      <c r="BY295" s="70">
        <v>0</v>
      </c>
      <c r="BZ295" s="70">
        <v>0</v>
      </c>
      <c r="CA295" s="70">
        <v>0</v>
      </c>
      <c r="CB295" s="70">
        <v>0</v>
      </c>
      <c r="CC295" s="70">
        <v>0</v>
      </c>
      <c r="CD295" s="70">
        <v>0</v>
      </c>
    </row>
    <row r="296" spans="1:82">
      <c r="A296" s="70" t="s">
        <v>2052</v>
      </c>
      <c r="B296" s="70">
        <v>321</v>
      </c>
      <c r="C296" s="70">
        <v>15</v>
      </c>
      <c r="D296" s="70">
        <v>19</v>
      </c>
      <c r="E296" s="70">
        <v>2018</v>
      </c>
      <c r="F296" s="70" t="s">
        <v>183</v>
      </c>
      <c r="G296" s="70" t="s">
        <v>2037</v>
      </c>
      <c r="H296" s="70" t="s">
        <v>2038</v>
      </c>
      <c r="I296" s="148"/>
      <c r="J296" s="71">
        <v>6.4900051875558926</v>
      </c>
      <c r="K296" s="71">
        <v>0.42862793967028279</v>
      </c>
      <c r="L296" s="71">
        <v>1.5758242185492337</v>
      </c>
      <c r="M296" s="71">
        <v>2.9936396219240757</v>
      </c>
      <c r="N296" s="71">
        <v>2.2404374636359652</v>
      </c>
      <c r="O296" s="71">
        <v>1.1471453154394085</v>
      </c>
      <c r="P296" s="71">
        <v>4.9280616086227518</v>
      </c>
      <c r="Q296" s="71">
        <v>7.9099280058488597E-2</v>
      </c>
      <c r="R296" s="71">
        <v>0.53961939894502298</v>
      </c>
      <c r="S296" s="71">
        <v>0.12099547647999997</v>
      </c>
      <c r="T296" s="72"/>
      <c r="U296" s="71">
        <v>353989</v>
      </c>
      <c r="V296" s="71">
        <v>142</v>
      </c>
      <c r="W296" s="71">
        <v>41</v>
      </c>
      <c r="X296" s="71">
        <v>372</v>
      </c>
      <c r="Y296" s="71">
        <v>653</v>
      </c>
      <c r="Z296" s="71">
        <v>699</v>
      </c>
      <c r="AA296" s="71">
        <v>1031</v>
      </c>
      <c r="AB296" s="71">
        <v>1248</v>
      </c>
      <c r="AC296" s="71">
        <v>93621.999999999985</v>
      </c>
      <c r="AD296" s="71">
        <v>0.12099547648</v>
      </c>
      <c r="AE296" s="72"/>
      <c r="AF296" s="71">
        <v>4155636.6967182099</v>
      </c>
      <c r="AG296" s="71">
        <v>236695.0993107392</v>
      </c>
      <c r="AH296" s="71">
        <v>329737.38600769843</v>
      </c>
      <c r="AI296" s="71">
        <v>3234506.2829666911</v>
      </c>
      <c r="AJ296" s="71">
        <v>2411687.365520786</v>
      </c>
      <c r="AK296" s="71">
        <v>0</v>
      </c>
      <c r="AL296" s="71">
        <v>0</v>
      </c>
      <c r="AM296" s="71">
        <v>171788.58616813779</v>
      </c>
      <c r="AN296" s="71">
        <v>0</v>
      </c>
      <c r="AO296" s="71">
        <v>0</v>
      </c>
      <c r="AP296" s="71">
        <v>10540051.416692263</v>
      </c>
      <c r="AQ296" s="72"/>
      <c r="AR296" s="71">
        <v>0</v>
      </c>
      <c r="AS296" s="71">
        <v>1</v>
      </c>
      <c r="AT296" s="71">
        <v>0</v>
      </c>
      <c r="AU296" s="71">
        <v>0</v>
      </c>
      <c r="AV296" s="71">
        <v>0</v>
      </c>
      <c r="AW296" s="71">
        <v>0</v>
      </c>
      <c r="AX296" s="71"/>
      <c r="AY296" s="72"/>
      <c r="AZ296" s="71">
        <v>0</v>
      </c>
      <c r="BA296" s="71">
        <v>24</v>
      </c>
      <c r="BB296" s="71">
        <v>0</v>
      </c>
      <c r="BC296" s="71">
        <v>0</v>
      </c>
      <c r="BD296" s="71">
        <v>0</v>
      </c>
      <c r="BE296" s="71">
        <v>0</v>
      </c>
      <c r="BF296" s="71"/>
      <c r="BG296" s="72"/>
      <c r="BH296" s="71">
        <v>0</v>
      </c>
      <c r="BI296" s="71">
        <v>0</v>
      </c>
      <c r="BJ296" s="71">
        <v>0</v>
      </c>
      <c r="BK296" s="71">
        <v>0.26300000000000001</v>
      </c>
      <c r="BL296" s="71">
        <v>0</v>
      </c>
      <c r="BM296" s="71">
        <v>0</v>
      </c>
      <c r="BN296" s="72"/>
      <c r="BO296" s="71">
        <v>0</v>
      </c>
      <c r="BP296" s="71">
        <v>0</v>
      </c>
      <c r="BQ296" s="71">
        <v>0</v>
      </c>
      <c r="BR296" s="71">
        <v>1</v>
      </c>
      <c r="BS296" s="71">
        <v>0</v>
      </c>
      <c r="BT296" s="71">
        <v>0</v>
      </c>
      <c r="BU296"/>
      <c r="BV296" s="70">
        <v>0.26300000000000001</v>
      </c>
      <c r="BW296" s="70">
        <v>0</v>
      </c>
      <c r="BX296" s="70">
        <v>0</v>
      </c>
      <c r="BY296" s="70">
        <v>0</v>
      </c>
      <c r="BZ296" s="70">
        <v>0</v>
      </c>
      <c r="CA296" s="70">
        <v>0</v>
      </c>
      <c r="CB296" s="70">
        <v>0</v>
      </c>
      <c r="CC296" s="70">
        <v>0</v>
      </c>
      <c r="CD296" s="70">
        <v>0</v>
      </c>
    </row>
    <row r="297" spans="1:82">
      <c r="A297" s="70" t="s">
        <v>2053</v>
      </c>
      <c r="B297" s="70">
        <v>322</v>
      </c>
      <c r="C297" s="70">
        <v>16</v>
      </c>
      <c r="D297" s="70">
        <v>19</v>
      </c>
      <c r="E297" s="70">
        <v>2019</v>
      </c>
      <c r="F297" s="70" t="s">
        <v>158</v>
      </c>
      <c r="G297" s="70" t="s">
        <v>2037</v>
      </c>
      <c r="H297" s="70" t="s">
        <v>2038</v>
      </c>
      <c r="I297" s="148"/>
      <c r="J297" s="71">
        <v>4.8398290394534582</v>
      </c>
      <c r="K297" s="71">
        <v>0.40105758203438774</v>
      </c>
      <c r="L297" s="71">
        <v>1.6025241651853583</v>
      </c>
      <c r="M297" s="71">
        <v>2.4638032951815614</v>
      </c>
      <c r="N297" s="71">
        <v>2.3075814101494276</v>
      </c>
      <c r="O297" s="71">
        <v>1.1516339040232257</v>
      </c>
      <c r="P297" s="71">
        <v>4.9266992161887275</v>
      </c>
      <c r="Q297" s="71">
        <v>7.78782970644957E-2</v>
      </c>
      <c r="R297" s="71">
        <v>0.54588341027285781</v>
      </c>
      <c r="S297" s="71">
        <v>0.17067358560000001</v>
      </c>
      <c r="T297" s="72"/>
      <c r="U297" s="71">
        <v>265316</v>
      </c>
      <c r="V297" s="71">
        <v>142</v>
      </c>
      <c r="W297" s="71">
        <v>41</v>
      </c>
      <c r="X297" s="71">
        <v>372</v>
      </c>
      <c r="Y297" s="71">
        <v>685</v>
      </c>
      <c r="Z297" s="71">
        <v>721</v>
      </c>
      <c r="AA297" s="71">
        <v>1023</v>
      </c>
      <c r="AB297" s="71">
        <v>1262</v>
      </c>
      <c r="AC297" s="71">
        <v>96260</v>
      </c>
      <c r="AD297" s="71">
        <v>0.17067358560000001</v>
      </c>
      <c r="AE297" s="72"/>
      <c r="AF297" s="71">
        <v>3945143.1010498139</v>
      </c>
      <c r="AG297" s="71">
        <v>230098.07772609219</v>
      </c>
      <c r="AH297" s="71">
        <v>364282.72225722531</v>
      </c>
      <c r="AI297" s="71">
        <v>2553957.221768965</v>
      </c>
      <c r="AJ297" s="71">
        <v>2524068.2330550798</v>
      </c>
      <c r="AK297" s="71">
        <v>0</v>
      </c>
      <c r="AL297" s="71">
        <v>0</v>
      </c>
      <c r="AM297" s="71">
        <v>171874.89966908644</v>
      </c>
      <c r="AN297" s="71">
        <v>0</v>
      </c>
      <c r="AO297" s="71">
        <v>0</v>
      </c>
      <c r="AP297" s="71">
        <v>9789424.2555262633</v>
      </c>
      <c r="AQ297" s="72"/>
      <c r="AR297" s="71">
        <v>1</v>
      </c>
      <c r="AS297" s="71">
        <v>1</v>
      </c>
      <c r="AT297" s="71">
        <v>0</v>
      </c>
      <c r="AU297" s="71">
        <v>0</v>
      </c>
      <c r="AV297" s="71">
        <v>0</v>
      </c>
      <c r="AW297" s="71">
        <v>0</v>
      </c>
      <c r="AX297" s="71"/>
      <c r="AY297" s="72"/>
      <c r="AZ297" s="71">
        <v>3</v>
      </c>
      <c r="BA297" s="71">
        <v>23.9</v>
      </c>
      <c r="BB297" s="71">
        <v>0</v>
      </c>
      <c r="BC297" s="71">
        <v>0</v>
      </c>
      <c r="BD297" s="71">
        <v>0</v>
      </c>
      <c r="BE297" s="71">
        <v>0</v>
      </c>
      <c r="BF297" s="71"/>
      <c r="BG297" s="72"/>
      <c r="BH297" s="71">
        <v>0</v>
      </c>
      <c r="BI297" s="71">
        <v>0</v>
      </c>
      <c r="BJ297" s="71">
        <v>0</v>
      </c>
      <c r="BK297" s="71">
        <v>0.249</v>
      </c>
      <c r="BL297" s="71">
        <v>0</v>
      </c>
      <c r="BM297" s="71">
        <v>0</v>
      </c>
      <c r="BN297" s="72"/>
      <c r="BO297" s="71">
        <v>0</v>
      </c>
      <c r="BP297" s="71">
        <v>0</v>
      </c>
      <c r="BQ297" s="71">
        <v>0</v>
      </c>
      <c r="BR297" s="71">
        <v>1</v>
      </c>
      <c r="BS297" s="71">
        <v>0</v>
      </c>
      <c r="BT297" s="71">
        <v>0</v>
      </c>
      <c r="BU297"/>
      <c r="BV297" s="70">
        <v>0.249</v>
      </c>
      <c r="BW297" s="70">
        <v>0</v>
      </c>
      <c r="BX297" s="70">
        <v>0</v>
      </c>
      <c r="BY297" s="70">
        <v>0</v>
      </c>
      <c r="BZ297" s="70">
        <v>0</v>
      </c>
      <c r="CA297" s="70">
        <v>0</v>
      </c>
      <c r="CB297" s="70">
        <v>0</v>
      </c>
      <c r="CC297" s="70">
        <v>0</v>
      </c>
      <c r="CD297" s="70">
        <v>0</v>
      </c>
    </row>
    <row r="298" spans="1:82">
      <c r="A298" s="70" t="s">
        <v>2054</v>
      </c>
      <c r="B298" s="70">
        <v>323</v>
      </c>
      <c r="C298" s="70">
        <v>17</v>
      </c>
      <c r="D298" s="70">
        <v>19</v>
      </c>
      <c r="E298" s="70">
        <v>2020</v>
      </c>
      <c r="F298" s="70" t="s">
        <v>159</v>
      </c>
      <c r="G298" s="70" t="s">
        <v>2037</v>
      </c>
      <c r="H298" s="70" t="s">
        <v>2038</v>
      </c>
      <c r="I298" s="148"/>
      <c r="J298" s="71">
        <v>4.0273296671063612</v>
      </c>
      <c r="K298" s="71">
        <v>0.23449701937521999</v>
      </c>
      <c r="L298" s="71">
        <v>2.1036386942574845</v>
      </c>
      <c r="M298" s="71">
        <v>1.8681649608988187</v>
      </c>
      <c r="N298" s="71">
        <v>2.1546567823515286</v>
      </c>
      <c r="O298" s="71">
        <v>1.0187901807954889</v>
      </c>
      <c r="P298" s="71">
        <v>4.8254719318611778</v>
      </c>
      <c r="Q298" s="71">
        <v>7.4113629312442295E-2</v>
      </c>
      <c r="R298" s="71">
        <v>0.57384855831099046</v>
      </c>
      <c r="S298" s="71">
        <v>0.23213833580000001</v>
      </c>
      <c r="T298" s="72"/>
      <c r="U298" s="71">
        <v>257986</v>
      </c>
      <c r="V298" s="71">
        <v>98</v>
      </c>
      <c r="W298" s="71">
        <v>53</v>
      </c>
      <c r="X298" s="71">
        <v>365</v>
      </c>
      <c r="Y298" s="71">
        <v>686</v>
      </c>
      <c r="Z298" s="71">
        <v>728</v>
      </c>
      <c r="AA298" s="71">
        <v>1065</v>
      </c>
      <c r="AB298" s="71">
        <v>1257</v>
      </c>
      <c r="AC298" s="71">
        <v>101725.99999999999</v>
      </c>
      <c r="AD298" s="71">
        <v>0.23213833580000001</v>
      </c>
      <c r="AE298" s="72"/>
      <c r="AF298" s="71">
        <v>3435817.3279775288</v>
      </c>
      <c r="AG298" s="71">
        <v>134192.12040990606</v>
      </c>
      <c r="AH298" s="71">
        <v>527387.38295151596</v>
      </c>
      <c r="AI298" s="71">
        <v>2098238.7904955521</v>
      </c>
      <c r="AJ298" s="71">
        <v>2646692.7453242848</v>
      </c>
      <c r="AK298" s="71"/>
      <c r="AL298" s="71"/>
      <c r="AM298" s="71">
        <v>164052.46556128038</v>
      </c>
      <c r="AN298" s="71"/>
      <c r="AO298" s="71"/>
      <c r="AP298" s="71">
        <v>9006380.8327200692</v>
      </c>
      <c r="AQ298" s="72"/>
      <c r="AR298" s="71">
        <v>1</v>
      </c>
      <c r="AS298" s="71">
        <v>1</v>
      </c>
      <c r="AT298" s="71">
        <v>0</v>
      </c>
      <c r="AU298" s="71">
        <v>0</v>
      </c>
      <c r="AV298" s="71">
        <v>0</v>
      </c>
      <c r="AW298" s="71">
        <v>0</v>
      </c>
      <c r="AX298" s="71"/>
      <c r="AY298" s="72"/>
      <c r="AZ298" s="71">
        <v>3</v>
      </c>
      <c r="BA298" s="71">
        <v>23.9</v>
      </c>
      <c r="BB298" s="71">
        <v>0</v>
      </c>
      <c r="BC298" s="71">
        <v>0</v>
      </c>
      <c r="BD298" s="71">
        <v>0</v>
      </c>
      <c r="BE298" s="71">
        <v>0</v>
      </c>
      <c r="BF298" s="71"/>
      <c r="BG298" s="72"/>
      <c r="BH298" s="71">
        <v>0</v>
      </c>
      <c r="BI298" s="71">
        <v>0</v>
      </c>
      <c r="BJ298" s="71">
        <v>0</v>
      </c>
      <c r="BK298" s="71">
        <v>0.23899999999999999</v>
      </c>
      <c r="BL298" s="71">
        <v>0</v>
      </c>
      <c r="BM298" s="71">
        <v>0</v>
      </c>
      <c r="BN298" s="72"/>
      <c r="BO298" s="71">
        <v>0</v>
      </c>
      <c r="BP298" s="71">
        <v>0</v>
      </c>
      <c r="BQ298" s="71">
        <v>0</v>
      </c>
      <c r="BR298" s="71">
        <v>1</v>
      </c>
      <c r="BS298" s="71">
        <v>0</v>
      </c>
      <c r="BT298" s="71">
        <v>0</v>
      </c>
      <c r="BU298"/>
      <c r="BV298" s="70">
        <v>0.23899999999999999</v>
      </c>
      <c r="BW298" s="70">
        <v>0</v>
      </c>
      <c r="BX298" s="70">
        <v>0</v>
      </c>
      <c r="BY298" s="70">
        <v>0</v>
      </c>
      <c r="BZ298" s="70">
        <v>0</v>
      </c>
      <c r="CA298" s="70">
        <v>0</v>
      </c>
      <c r="CB298" s="70">
        <v>0</v>
      </c>
      <c r="CC298" s="70">
        <v>0</v>
      </c>
      <c r="CD298" s="70">
        <v>0</v>
      </c>
    </row>
    <row r="299" spans="1:82">
      <c r="A299" s="70" t="s">
        <v>2055</v>
      </c>
      <c r="B299" s="70">
        <v>323</v>
      </c>
      <c r="C299" s="70">
        <v>18</v>
      </c>
      <c r="D299" s="70">
        <v>19</v>
      </c>
      <c r="E299" s="70">
        <v>2021</v>
      </c>
      <c r="F299" s="70" t="s">
        <v>160</v>
      </c>
      <c r="G299" s="70" t="s">
        <v>2037</v>
      </c>
      <c r="H299" s="70" t="s">
        <v>2038</v>
      </c>
      <c r="I299" s="148"/>
      <c r="J299" s="71">
        <v>4.0343388537024767</v>
      </c>
      <c r="K299" s="71">
        <v>0.24832560167622514</v>
      </c>
      <c r="L299" s="71">
        <v>2.2676644234350003</v>
      </c>
      <c r="M299" s="71">
        <v>2.0221998301541193</v>
      </c>
      <c r="N299" s="71">
        <v>2.219819175656601</v>
      </c>
      <c r="O299" s="71">
        <v>0.98537335875454479</v>
      </c>
      <c r="P299" s="71">
        <v>4.8928802264142268</v>
      </c>
      <c r="Q299" s="71">
        <v>7.1816142098846403E-2</v>
      </c>
      <c r="R299" s="71">
        <v>0.47340136725904647</v>
      </c>
      <c r="S299" s="71">
        <v>0.39955744759999989</v>
      </c>
      <c r="T299" s="72"/>
      <c r="U299" s="71">
        <v>273735</v>
      </c>
      <c r="V299" s="71">
        <v>98</v>
      </c>
      <c r="W299" s="71">
        <v>53</v>
      </c>
      <c r="X299" s="71">
        <v>365</v>
      </c>
      <c r="Y299" s="71">
        <v>670</v>
      </c>
      <c r="Z299" s="71">
        <v>725</v>
      </c>
      <c r="AA299" s="71">
        <v>1053</v>
      </c>
      <c r="AB299" s="71">
        <v>1230</v>
      </c>
      <c r="AC299" s="71">
        <v>81411.999999999985</v>
      </c>
      <c r="AD299" s="71">
        <v>0.39955744759999989</v>
      </c>
      <c r="AE299" s="72"/>
      <c r="AF299" s="71">
        <v>3408816.1277479199</v>
      </c>
      <c r="AG299" s="71">
        <v>143808.0542290202</v>
      </c>
      <c r="AH299" s="71">
        <v>557635.88761362399</v>
      </c>
      <c r="AI299" s="71">
        <v>2311779.2429852495</v>
      </c>
      <c r="AJ299" s="71">
        <v>2673516.3298793281</v>
      </c>
      <c r="AK299" s="71">
        <v>0</v>
      </c>
      <c r="AL299" s="71">
        <v>0</v>
      </c>
      <c r="AM299" s="71">
        <v>161454.58200359758</v>
      </c>
      <c r="AN299" s="71">
        <v>0</v>
      </c>
      <c r="AO299" s="71">
        <v>0</v>
      </c>
      <c r="AP299" s="71">
        <v>9257010.2244587392</v>
      </c>
      <c r="AQ299" s="72"/>
      <c r="AR299" s="71">
        <v>1</v>
      </c>
      <c r="AS299" s="71">
        <v>1</v>
      </c>
      <c r="AT299" s="71">
        <v>0</v>
      </c>
      <c r="AU299" s="71">
        <v>0</v>
      </c>
      <c r="AV299" s="71">
        <v>0</v>
      </c>
      <c r="AW299" s="71">
        <v>0</v>
      </c>
      <c r="AX299" s="71"/>
      <c r="AY299" s="72"/>
      <c r="AZ299" s="71">
        <v>3</v>
      </c>
      <c r="BA299" s="71">
        <v>23.9</v>
      </c>
      <c r="BB299" s="71">
        <v>0</v>
      </c>
      <c r="BC299" s="71">
        <v>0</v>
      </c>
      <c r="BD299" s="71">
        <v>0</v>
      </c>
      <c r="BE299" s="71">
        <v>0</v>
      </c>
      <c r="BF299" s="71"/>
      <c r="BG299" s="72"/>
      <c r="BH299" s="71">
        <v>0</v>
      </c>
      <c r="BI299" s="71">
        <v>0</v>
      </c>
      <c r="BJ299" s="71">
        <v>0</v>
      </c>
      <c r="BK299" s="71">
        <v>0.22700000000000001</v>
      </c>
      <c r="BL299" s="71">
        <v>0</v>
      </c>
      <c r="BM299" s="71">
        <v>0</v>
      </c>
      <c r="BN299" s="72"/>
      <c r="BO299" s="71">
        <v>0</v>
      </c>
      <c r="BP299" s="71">
        <v>0</v>
      </c>
      <c r="BQ299" s="71">
        <v>0</v>
      </c>
      <c r="BR299" s="71">
        <v>1</v>
      </c>
      <c r="BS299" s="71">
        <v>0</v>
      </c>
      <c r="BT299" s="71">
        <v>0</v>
      </c>
      <c r="BU299"/>
      <c r="BV299" s="70">
        <v>0.22700000000000001</v>
      </c>
      <c r="BW299" s="70">
        <v>0</v>
      </c>
      <c r="BX299" s="70">
        <v>0</v>
      </c>
      <c r="BY299" s="70">
        <v>0</v>
      </c>
      <c r="BZ299" s="70">
        <v>0</v>
      </c>
      <c r="CA299" s="70">
        <v>0</v>
      </c>
      <c r="CB299" s="70">
        <v>0</v>
      </c>
      <c r="CC299" s="70">
        <v>0</v>
      </c>
      <c r="CD299" s="70">
        <v>0</v>
      </c>
    </row>
    <row r="300" spans="1:82">
      <c r="A300" s="70" t="s">
        <v>2056</v>
      </c>
      <c r="B300" s="70">
        <v>323</v>
      </c>
      <c r="C300" s="70">
        <v>19</v>
      </c>
      <c r="D300" s="70">
        <v>19</v>
      </c>
      <c r="E300" s="70">
        <v>2022</v>
      </c>
      <c r="F300" s="70" t="s">
        <v>161</v>
      </c>
      <c r="G300" s="70" t="s">
        <v>2037</v>
      </c>
      <c r="H300" s="70" t="s">
        <v>2038</v>
      </c>
      <c r="I300" s="148"/>
      <c r="J300" s="71">
        <v>3.3923924318030254</v>
      </c>
      <c r="K300" s="71">
        <v>0.27038856757766955</v>
      </c>
      <c r="L300" s="71">
        <v>1.8482280803841895</v>
      </c>
      <c r="M300" s="71">
        <v>2.3136217399377714</v>
      </c>
      <c r="N300" s="71">
        <v>2.2382032778547378</v>
      </c>
      <c r="O300" s="71">
        <v>1.054283442125892</v>
      </c>
      <c r="P300" s="71">
        <v>4.7873732230747619</v>
      </c>
      <c r="Q300" s="71">
        <v>7.1232509433571956E-2</v>
      </c>
      <c r="R300" s="71">
        <v>0.43971153459284956</v>
      </c>
      <c r="S300" s="71">
        <v>0.27771751119999999</v>
      </c>
      <c r="T300" s="72"/>
      <c r="U300" s="71">
        <v>233172</v>
      </c>
      <c r="V300" s="71">
        <v>98</v>
      </c>
      <c r="W300" s="71">
        <v>53</v>
      </c>
      <c r="X300" s="71">
        <v>365</v>
      </c>
      <c r="Y300" s="71">
        <v>680</v>
      </c>
      <c r="Z300" s="71">
        <v>737</v>
      </c>
      <c r="AA300" s="71">
        <v>1046</v>
      </c>
      <c r="AB300" s="71">
        <v>1210</v>
      </c>
      <c r="AC300" s="71">
        <v>76568</v>
      </c>
      <c r="AD300" s="71">
        <v>0.27771751119999999</v>
      </c>
      <c r="AE300" s="72"/>
      <c r="AF300" s="71">
        <v>2801464.8972623744</v>
      </c>
      <c r="AG300" s="71">
        <v>163061.35560313103</v>
      </c>
      <c r="AH300" s="71">
        <v>522965.65337650914</v>
      </c>
      <c r="AI300" s="71">
        <v>2585380.8142442969</v>
      </c>
      <c r="AJ300" s="71">
        <v>2764811.307193683</v>
      </c>
      <c r="AK300" s="71">
        <v>0</v>
      </c>
      <c r="AL300" s="71">
        <v>0</v>
      </c>
      <c r="AM300" s="71">
        <v>156244.02623260982</v>
      </c>
      <c r="AN300" s="71">
        <v>0</v>
      </c>
      <c r="AO300" s="71">
        <v>0</v>
      </c>
      <c r="AP300" s="71">
        <v>8993928.0539126042</v>
      </c>
      <c r="AQ300" s="72"/>
      <c r="AR300" s="71">
        <v>1</v>
      </c>
      <c r="AS300" s="71">
        <v>1</v>
      </c>
      <c r="AT300" s="71">
        <v>0</v>
      </c>
      <c r="AU300" s="71">
        <v>0</v>
      </c>
      <c r="AV300" s="71">
        <v>0</v>
      </c>
      <c r="AW300" s="71">
        <v>0</v>
      </c>
      <c r="AX300" s="71"/>
      <c r="AY300" s="72"/>
      <c r="AZ300" s="71">
        <v>3</v>
      </c>
      <c r="BA300" s="71">
        <v>23.9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2057</v>
      </c>
      <c r="B301" s="70">
        <v>323</v>
      </c>
      <c r="C301" s="70">
        <v>20</v>
      </c>
      <c r="D301" s="70">
        <v>19</v>
      </c>
      <c r="E301" s="70">
        <v>2023</v>
      </c>
      <c r="F301" s="70" t="s">
        <v>1539</v>
      </c>
      <c r="G301" s="70" t="s">
        <v>2037</v>
      </c>
      <c r="H301" s="70" t="s">
        <v>2038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1</v>
      </c>
      <c r="AT301" s="71">
        <v>0</v>
      </c>
      <c r="AU301" s="71">
        <v>0</v>
      </c>
      <c r="AV301" s="71">
        <v>0</v>
      </c>
      <c r="AW301" s="71">
        <v>0</v>
      </c>
      <c r="AX301" s="71"/>
      <c r="AY301" s="72"/>
      <c r="AZ301" s="71">
        <v>3</v>
      </c>
      <c r="BA301" s="71">
        <v>23.9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2058</v>
      </c>
      <c r="B302" s="70">
        <v>323</v>
      </c>
      <c r="C302" s="70">
        <v>21</v>
      </c>
      <c r="D302" s="70">
        <v>19</v>
      </c>
      <c r="E302" s="70">
        <v>2024</v>
      </c>
      <c r="F302" s="70" t="s">
        <v>1554</v>
      </c>
      <c r="G302" s="70" t="s">
        <v>2037</v>
      </c>
      <c r="H302" s="70" t="s">
        <v>2038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2059</v>
      </c>
      <c r="B303" s="70">
        <v>222</v>
      </c>
      <c r="C303" s="70">
        <v>1</v>
      </c>
      <c r="D303" s="70">
        <v>14</v>
      </c>
      <c r="E303" s="70">
        <v>1990</v>
      </c>
      <c r="F303" s="70" t="s">
        <v>787</v>
      </c>
      <c r="G303" s="70" t="s">
        <v>2060</v>
      </c>
      <c r="H303" s="70" t="s">
        <v>2061</v>
      </c>
      <c r="I303" s="148"/>
      <c r="J303" s="71">
        <v>0</v>
      </c>
      <c r="K303" s="71">
        <v>0.51203784347267522</v>
      </c>
      <c r="L303" s="71">
        <v>2.6291074431821322</v>
      </c>
      <c r="M303" s="71">
        <v>0.80320391855726936</v>
      </c>
      <c r="N303" s="71">
        <v>1.3646072064621571</v>
      </c>
      <c r="O303" s="71">
        <v>1.225348094081248</v>
      </c>
      <c r="P303" s="71">
        <v>3.031162990312589</v>
      </c>
      <c r="Q303" s="71">
        <v>0.105071206865735</v>
      </c>
      <c r="R303" s="71">
        <v>0</v>
      </c>
      <c r="S303" s="71">
        <v>0.1072753107387089</v>
      </c>
      <c r="T303" s="72"/>
      <c r="U303" s="71">
        <v>0</v>
      </c>
      <c r="V303" s="71">
        <v>134</v>
      </c>
      <c r="W303" s="71">
        <v>35</v>
      </c>
      <c r="X303" s="71">
        <v>323</v>
      </c>
      <c r="Y303" s="71">
        <v>607</v>
      </c>
      <c r="Z303" s="71">
        <v>504</v>
      </c>
      <c r="AA303" s="71">
        <v>736</v>
      </c>
      <c r="AB303" s="71">
        <v>1706</v>
      </c>
      <c r="AC303" s="71">
        <v>0</v>
      </c>
      <c r="AD303" s="71">
        <v>0.1072753107387089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2062</v>
      </c>
      <c r="B304" s="70">
        <v>223</v>
      </c>
      <c r="C304" s="70">
        <v>2</v>
      </c>
      <c r="D304" s="70">
        <v>14</v>
      </c>
      <c r="E304" s="70">
        <v>2005</v>
      </c>
      <c r="F304" s="70" t="s">
        <v>789</v>
      </c>
      <c r="G304" s="70" t="s">
        <v>2060</v>
      </c>
      <c r="H304" s="70" t="s">
        <v>2061</v>
      </c>
      <c r="I304" s="148"/>
      <c r="J304" s="71">
        <v>0</v>
      </c>
      <c r="K304" s="71">
        <v>0.32368911185302263</v>
      </c>
      <c r="L304" s="71">
        <v>0</v>
      </c>
      <c r="M304" s="71">
        <v>0.49561686590795739</v>
      </c>
      <c r="N304" s="71">
        <v>1.6112547968637889</v>
      </c>
      <c r="O304" s="71">
        <v>1.546328762260605</v>
      </c>
      <c r="P304" s="71">
        <v>3.374233213890963</v>
      </c>
      <c r="Q304" s="71">
        <v>9.1788505793263003E-2</v>
      </c>
      <c r="R304" s="71">
        <v>0</v>
      </c>
      <c r="S304" s="71">
        <v>6.6081155267046596E-2</v>
      </c>
      <c r="T304" s="72"/>
      <c r="U304" s="71">
        <v>0</v>
      </c>
      <c r="V304" s="71">
        <v>102</v>
      </c>
      <c r="W304" s="71">
        <v>0</v>
      </c>
      <c r="X304" s="71">
        <v>106</v>
      </c>
      <c r="Y304" s="71">
        <v>648</v>
      </c>
      <c r="Z304" s="71">
        <v>736</v>
      </c>
      <c r="AA304" s="71">
        <v>671</v>
      </c>
      <c r="AB304" s="71">
        <v>1558</v>
      </c>
      <c r="AC304" s="71">
        <v>0</v>
      </c>
      <c r="AD304" s="71">
        <v>6.6081155267046596E-2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2063</v>
      </c>
      <c r="B305" s="70">
        <v>224</v>
      </c>
      <c r="C305" s="70">
        <v>3</v>
      </c>
      <c r="D305" s="70">
        <v>14</v>
      </c>
      <c r="E305" s="70">
        <v>2006</v>
      </c>
      <c r="F305" s="70" t="s">
        <v>790</v>
      </c>
      <c r="G305" s="70" t="s">
        <v>2060</v>
      </c>
      <c r="H305" s="70" t="s">
        <v>2061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2064</v>
      </c>
      <c r="B306" s="70">
        <v>225</v>
      </c>
      <c r="C306" s="70">
        <v>4</v>
      </c>
      <c r="D306" s="70">
        <v>14</v>
      </c>
      <c r="E306" s="70">
        <v>2007</v>
      </c>
      <c r="F306" s="70" t="s">
        <v>791</v>
      </c>
      <c r="G306" s="70" t="s">
        <v>2060</v>
      </c>
      <c r="H306" s="70" t="s">
        <v>2061</v>
      </c>
      <c r="I306" s="148"/>
      <c r="J306" s="71">
        <v>0</v>
      </c>
      <c r="K306" s="71">
        <v>0.312110003418483</v>
      </c>
      <c r="L306" s="71">
        <v>2.9640450852952109</v>
      </c>
      <c r="M306" s="71">
        <v>0.83149780343611257</v>
      </c>
      <c r="N306" s="71">
        <v>1.861380013809925</v>
      </c>
      <c r="O306" s="71">
        <v>1.4794116826636881</v>
      </c>
      <c r="P306" s="71">
        <v>3.314119415341672</v>
      </c>
      <c r="Q306" s="71">
        <v>9.3865271085581098E-2</v>
      </c>
      <c r="R306" s="71">
        <v>0</v>
      </c>
      <c r="S306" s="71">
        <v>0.1864585552869715</v>
      </c>
      <c r="T306" s="72"/>
      <c r="U306" s="71">
        <v>0</v>
      </c>
      <c r="V306" s="71">
        <v>100</v>
      </c>
      <c r="W306" s="71">
        <v>27</v>
      </c>
      <c r="X306" s="71">
        <v>211</v>
      </c>
      <c r="Y306" s="71">
        <v>650</v>
      </c>
      <c r="Z306" s="71">
        <v>732</v>
      </c>
      <c r="AA306" s="71">
        <v>649</v>
      </c>
      <c r="AB306" s="71">
        <v>1509</v>
      </c>
      <c r="AC306" s="71">
        <v>0</v>
      </c>
      <c r="AD306" s="71">
        <v>0.1864585552869715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2065</v>
      </c>
      <c r="B307" s="70">
        <v>226</v>
      </c>
      <c r="C307" s="70">
        <v>5</v>
      </c>
      <c r="D307" s="70">
        <v>14</v>
      </c>
      <c r="E307" s="70">
        <v>2008</v>
      </c>
      <c r="F307" s="70" t="s">
        <v>792</v>
      </c>
      <c r="G307" s="70" t="s">
        <v>2060</v>
      </c>
      <c r="H307" s="70" t="s">
        <v>2061</v>
      </c>
      <c r="I307" s="148"/>
      <c r="J307" s="71">
        <v>0</v>
      </c>
      <c r="K307" s="71">
        <v>0.22225718483089649</v>
      </c>
      <c r="L307" s="71">
        <v>2.366565115649542</v>
      </c>
      <c r="M307" s="71">
        <v>0.87847035125668349</v>
      </c>
      <c r="N307" s="71">
        <v>1.6615801358634139</v>
      </c>
      <c r="O307" s="71">
        <v>1.4468203131026749</v>
      </c>
      <c r="P307" s="71">
        <v>3.208328849785643</v>
      </c>
      <c r="Q307" s="71">
        <v>9.1183626004242999E-2</v>
      </c>
      <c r="R307" s="71">
        <v>0</v>
      </c>
      <c r="S307" s="71">
        <v>0.21245349908055461</v>
      </c>
      <c r="T307" s="72"/>
      <c r="U307" s="71">
        <v>0</v>
      </c>
      <c r="V307" s="71">
        <v>100</v>
      </c>
      <c r="W307" s="71">
        <v>27</v>
      </c>
      <c r="X307" s="71">
        <v>211</v>
      </c>
      <c r="Y307" s="71">
        <v>652</v>
      </c>
      <c r="Z307" s="71">
        <v>741</v>
      </c>
      <c r="AA307" s="71">
        <v>629</v>
      </c>
      <c r="AB307" s="71">
        <v>1490</v>
      </c>
      <c r="AC307" s="71">
        <v>0</v>
      </c>
      <c r="AD307" s="71">
        <v>0.21245349908055461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2066</v>
      </c>
      <c r="B308" s="70">
        <v>227</v>
      </c>
      <c r="C308" s="70">
        <v>6</v>
      </c>
      <c r="D308" s="70">
        <v>14</v>
      </c>
      <c r="E308" s="70">
        <v>2009</v>
      </c>
      <c r="F308" s="70" t="s">
        <v>176</v>
      </c>
      <c r="G308" s="70" t="s">
        <v>2060</v>
      </c>
      <c r="H308" s="70" t="s">
        <v>2061</v>
      </c>
      <c r="I308" s="148"/>
      <c r="J308" s="71">
        <v>0</v>
      </c>
      <c r="K308" s="71">
        <v>0.32619995571883559</v>
      </c>
      <c r="L308" s="71">
        <v>7.9717556145778996</v>
      </c>
      <c r="M308" s="71">
        <v>1.1339901429862691</v>
      </c>
      <c r="N308" s="71">
        <v>1.638728563835397</v>
      </c>
      <c r="O308" s="71">
        <v>1.4598701167238779</v>
      </c>
      <c r="P308" s="71">
        <v>3.214591600311195</v>
      </c>
      <c r="Q308" s="71">
        <v>8.66298745178994E-2</v>
      </c>
      <c r="R308" s="71">
        <v>0</v>
      </c>
      <c r="S308" s="71">
        <v>0.1920570943863017</v>
      </c>
      <c r="T308" s="72"/>
      <c r="U308" s="71">
        <v>0</v>
      </c>
      <c r="V308" s="71">
        <v>105</v>
      </c>
      <c r="W308" s="71">
        <v>140</v>
      </c>
      <c r="X308" s="71">
        <v>262</v>
      </c>
      <c r="Y308" s="71">
        <v>659</v>
      </c>
      <c r="Z308" s="71">
        <v>738</v>
      </c>
      <c r="AA308" s="71">
        <v>647</v>
      </c>
      <c r="AB308" s="71">
        <v>1486</v>
      </c>
      <c r="AC308" s="71">
        <v>0</v>
      </c>
      <c r="AD308" s="71">
        <v>0.1920570943863017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2067</v>
      </c>
      <c r="B309" s="70">
        <v>228</v>
      </c>
      <c r="C309" s="70">
        <v>7</v>
      </c>
      <c r="D309" s="70">
        <v>14</v>
      </c>
      <c r="E309" s="70">
        <v>2010</v>
      </c>
      <c r="F309" s="70" t="s">
        <v>177</v>
      </c>
      <c r="G309" s="70" t="s">
        <v>2060</v>
      </c>
      <c r="H309" s="70" t="s">
        <v>2061</v>
      </c>
      <c r="I309" s="148"/>
      <c r="J309" s="71">
        <v>0</v>
      </c>
      <c r="K309" s="71">
        <v>0.26722877376987247</v>
      </c>
      <c r="L309" s="71">
        <v>7.0898704294328612</v>
      </c>
      <c r="M309" s="71">
        <v>1.055262267985891</v>
      </c>
      <c r="N309" s="71">
        <v>1.564468260348697</v>
      </c>
      <c r="O309" s="71">
        <v>1.48462167803734</v>
      </c>
      <c r="P309" s="71">
        <v>3.2306837538524071</v>
      </c>
      <c r="Q309" s="71">
        <v>8.8703212721114602E-2</v>
      </c>
      <c r="R309" s="71">
        <v>0</v>
      </c>
      <c r="S309" s="71">
        <v>0.2498589270612773</v>
      </c>
      <c r="T309" s="72"/>
      <c r="U309" s="71">
        <v>0</v>
      </c>
      <c r="V309" s="71">
        <v>105</v>
      </c>
      <c r="W309" s="71">
        <v>140</v>
      </c>
      <c r="X309" s="71">
        <v>262</v>
      </c>
      <c r="Y309" s="71">
        <v>653</v>
      </c>
      <c r="Z309" s="71">
        <v>754</v>
      </c>
      <c r="AA309" s="71">
        <v>634</v>
      </c>
      <c r="AB309" s="71">
        <v>1458</v>
      </c>
      <c r="AC309" s="71">
        <v>0</v>
      </c>
      <c r="AD309" s="71">
        <v>0.2498589270612773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2068</v>
      </c>
      <c r="B310" s="70">
        <v>229</v>
      </c>
      <c r="C310" s="70">
        <v>8</v>
      </c>
      <c r="D310" s="70">
        <v>14</v>
      </c>
      <c r="E310" s="70">
        <v>2011</v>
      </c>
      <c r="F310" s="70" t="s">
        <v>178</v>
      </c>
      <c r="G310" s="70" t="s">
        <v>2060</v>
      </c>
      <c r="H310" s="70" t="s">
        <v>2061</v>
      </c>
      <c r="I310" s="148"/>
      <c r="J310" s="71">
        <v>0</v>
      </c>
      <c r="K310" s="71">
        <v>0.38916368461591438</v>
      </c>
      <c r="L310" s="71">
        <v>6.8266246840560632</v>
      </c>
      <c r="M310" s="71">
        <v>1.479815840944587</v>
      </c>
      <c r="N310" s="71">
        <v>2.1125167409970129</v>
      </c>
      <c r="O310" s="71">
        <v>1.4337828060995075</v>
      </c>
      <c r="P310" s="71">
        <v>3.1967036988727999</v>
      </c>
      <c r="Q310" s="71">
        <v>0.10056370090462299</v>
      </c>
      <c r="R310" s="71">
        <v>0</v>
      </c>
      <c r="S310" s="71">
        <v>0.1952708600789563</v>
      </c>
      <c r="T310" s="72"/>
      <c r="U310" s="71">
        <v>0</v>
      </c>
      <c r="V310" s="71">
        <v>105</v>
      </c>
      <c r="W310" s="71">
        <v>140</v>
      </c>
      <c r="X310" s="71">
        <v>262</v>
      </c>
      <c r="Y310" s="71">
        <v>649</v>
      </c>
      <c r="Z310" s="71">
        <v>744</v>
      </c>
      <c r="AA310" s="71">
        <v>646</v>
      </c>
      <c r="AB310" s="71">
        <v>1433</v>
      </c>
      <c r="AC310" s="71">
        <v>0</v>
      </c>
      <c r="AD310" s="71">
        <v>0.1952708600789563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2069</v>
      </c>
      <c r="B311" s="70">
        <v>230</v>
      </c>
      <c r="C311" s="70">
        <v>9</v>
      </c>
      <c r="D311" s="70">
        <v>14</v>
      </c>
      <c r="E311" s="70">
        <v>2012</v>
      </c>
      <c r="F311" s="70" t="s">
        <v>179</v>
      </c>
      <c r="G311" s="1064" t="s">
        <v>2060</v>
      </c>
      <c r="H311" s="70" t="s">
        <v>2061</v>
      </c>
      <c r="I311" s="148"/>
      <c r="J311" s="71">
        <v>0</v>
      </c>
      <c r="K311" s="71">
        <v>0.4699267939924246</v>
      </c>
      <c r="L311" s="71">
        <v>6.6745496296318372</v>
      </c>
      <c r="M311" s="71">
        <v>1.5111586434513511</v>
      </c>
      <c r="N311" s="71">
        <v>2.6223180795755812</v>
      </c>
      <c r="O311" s="71">
        <v>1.4339719249513994</v>
      </c>
      <c r="P311" s="71">
        <v>3.1750784622168475</v>
      </c>
      <c r="Q311" s="71">
        <v>0.108650467140538</v>
      </c>
      <c r="R311" s="71">
        <v>0</v>
      </c>
      <c r="S311" s="71">
        <v>0.26593191873491351</v>
      </c>
      <c r="T311" s="72"/>
      <c r="U311" s="71">
        <v>0</v>
      </c>
      <c r="V311" s="71">
        <v>105</v>
      </c>
      <c r="W311" s="71">
        <v>140</v>
      </c>
      <c r="X311" s="71">
        <v>262</v>
      </c>
      <c r="Y311" s="71">
        <v>652</v>
      </c>
      <c r="Z311" s="71">
        <v>750</v>
      </c>
      <c r="AA311" s="71">
        <v>638</v>
      </c>
      <c r="AB311" s="71">
        <v>1425</v>
      </c>
      <c r="AC311" s="71">
        <v>0</v>
      </c>
      <c r="AD311" s="71">
        <v>0.26593191873491351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2070</v>
      </c>
      <c r="B312" s="70">
        <v>231</v>
      </c>
      <c r="C312" s="70">
        <v>10</v>
      </c>
      <c r="D312" s="70">
        <v>14</v>
      </c>
      <c r="E312" s="70">
        <v>2013</v>
      </c>
      <c r="F312" s="70" t="s">
        <v>180</v>
      </c>
      <c r="G312" s="1064" t="s">
        <v>2060</v>
      </c>
      <c r="H312" s="70" t="s">
        <v>2061</v>
      </c>
      <c r="I312" s="148"/>
      <c r="J312" s="71">
        <v>0</v>
      </c>
      <c r="K312" s="71">
        <v>0.47335770973176761</v>
      </c>
      <c r="L312" s="71">
        <v>6.875413658518827</v>
      </c>
      <c r="M312" s="71">
        <v>1.5662782708677141</v>
      </c>
      <c r="N312" s="71">
        <v>2.6393472730599088</v>
      </c>
      <c r="O312" s="71">
        <v>1.4275914737368336</v>
      </c>
      <c r="P312" s="71">
        <v>3.1670607252085676</v>
      </c>
      <c r="Q312" s="71">
        <v>0.109225110042778</v>
      </c>
      <c r="R312" s="71">
        <v>0</v>
      </c>
      <c r="S312" s="71">
        <v>0.2445110901493622</v>
      </c>
      <c r="T312" s="72"/>
      <c r="U312" s="71">
        <v>0</v>
      </c>
      <c r="V312" s="71">
        <v>105</v>
      </c>
      <c r="W312" s="71">
        <v>140</v>
      </c>
      <c r="X312" s="71">
        <v>262</v>
      </c>
      <c r="Y312" s="71">
        <v>642</v>
      </c>
      <c r="Z312" s="71">
        <v>780</v>
      </c>
      <c r="AA312" s="71">
        <v>634</v>
      </c>
      <c r="AB312" s="71">
        <v>1412</v>
      </c>
      <c r="AC312" s="71">
        <v>0</v>
      </c>
      <c r="AD312" s="71">
        <v>0.2445110901493622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2071</v>
      </c>
      <c r="B313" s="70">
        <v>232</v>
      </c>
      <c r="C313" s="70">
        <v>11</v>
      </c>
      <c r="D313" s="70">
        <v>14</v>
      </c>
      <c r="E313" s="70">
        <v>2014</v>
      </c>
      <c r="F313" s="70" t="s">
        <v>181</v>
      </c>
      <c r="G313" s="70" t="s">
        <v>2060</v>
      </c>
      <c r="H313" s="70" t="s">
        <v>2061</v>
      </c>
      <c r="I313" s="148"/>
      <c r="J313" s="71">
        <v>0</v>
      </c>
      <c r="K313" s="71">
        <v>0.38479241971536138</v>
      </c>
      <c r="L313" s="71">
        <v>3.8076875731044049</v>
      </c>
      <c r="M313" s="71">
        <v>1.9028635878987601</v>
      </c>
      <c r="N313" s="71">
        <v>2.6160652210920978</v>
      </c>
      <c r="O313" s="71">
        <v>1.3519754073207746</v>
      </c>
      <c r="P313" s="71">
        <v>3.0881173710425123</v>
      </c>
      <c r="Q313" s="71">
        <v>0.103904378320523</v>
      </c>
      <c r="R313" s="71">
        <v>0</v>
      </c>
      <c r="S313" s="71">
        <v>0.34809152202914517</v>
      </c>
      <c r="T313" s="72"/>
      <c r="U313" s="71">
        <v>0</v>
      </c>
      <c r="V313" s="71">
        <v>97</v>
      </c>
      <c r="W313" s="71">
        <v>71</v>
      </c>
      <c r="X313" s="71">
        <v>325</v>
      </c>
      <c r="Y313" s="71">
        <v>638</v>
      </c>
      <c r="Z313" s="71">
        <v>778</v>
      </c>
      <c r="AA313" s="71">
        <v>615</v>
      </c>
      <c r="AB313" s="71">
        <v>1400</v>
      </c>
      <c r="AC313" s="71">
        <v>0</v>
      </c>
      <c r="AD313" s="71">
        <v>0.34809152202914517</v>
      </c>
      <c r="AE313" s="72"/>
      <c r="AF313" s="71"/>
      <c r="AG313" s="71"/>
      <c r="AH313" s="71"/>
      <c r="AI313" s="71"/>
      <c r="AJ313" s="71"/>
      <c r="AK313" s="71"/>
      <c r="AL313" s="71"/>
      <c r="AM313" s="71"/>
      <c r="AN313" s="71"/>
      <c r="AO313" s="71"/>
      <c r="AP313" s="71"/>
      <c r="AQ313" s="72"/>
      <c r="AR313" s="71">
        <v>24</v>
      </c>
      <c r="AS313" s="71">
        <v>5</v>
      </c>
      <c r="AT313" s="71">
        <v>0</v>
      </c>
      <c r="AU313" s="71">
        <v>0</v>
      </c>
      <c r="AV313" s="71">
        <v>0</v>
      </c>
      <c r="AW313" s="71">
        <v>0</v>
      </c>
      <c r="AX313" s="71"/>
      <c r="AY313" s="72"/>
      <c r="AZ313" s="71">
        <v>121.652</v>
      </c>
      <c r="BA313" s="71">
        <v>115.22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2072</v>
      </c>
      <c r="B314" s="70">
        <v>233</v>
      </c>
      <c r="C314" s="70">
        <v>12</v>
      </c>
      <c r="D314" s="70">
        <v>14</v>
      </c>
      <c r="E314" s="70">
        <v>2015</v>
      </c>
      <c r="F314" s="70" t="s">
        <v>182</v>
      </c>
      <c r="G314" s="70" t="s">
        <v>2060</v>
      </c>
      <c r="H314" s="70" t="s">
        <v>2061</v>
      </c>
      <c r="I314" s="148"/>
      <c r="J314" s="71">
        <v>0</v>
      </c>
      <c r="K314" s="71">
        <v>0.4271716163183274</v>
      </c>
      <c r="L314" s="71">
        <v>4.5373844940471937</v>
      </c>
      <c r="M314" s="71">
        <v>1.819506530592601</v>
      </c>
      <c r="N314" s="71">
        <v>2.232170085081338</v>
      </c>
      <c r="O314" s="71">
        <v>1.3459729068914239</v>
      </c>
      <c r="P314" s="71">
        <v>3.0453294984055113</v>
      </c>
      <c r="Q314" s="71">
        <v>0.101497727668101</v>
      </c>
      <c r="R314" s="71">
        <v>0</v>
      </c>
      <c r="S314" s="71">
        <v>0.27989017767063329</v>
      </c>
      <c r="T314" s="72"/>
      <c r="U314" s="71">
        <v>0</v>
      </c>
      <c r="V314" s="71">
        <v>97</v>
      </c>
      <c r="W314" s="71">
        <v>71</v>
      </c>
      <c r="X314" s="71">
        <v>325</v>
      </c>
      <c r="Y314" s="71">
        <v>644</v>
      </c>
      <c r="Z314" s="71">
        <v>782</v>
      </c>
      <c r="AA314" s="71">
        <v>606</v>
      </c>
      <c r="AB314" s="71">
        <v>1397</v>
      </c>
      <c r="AC314" s="71">
        <v>0</v>
      </c>
      <c r="AD314" s="71">
        <v>0.27989017767063329</v>
      </c>
      <c r="AE314" s="72"/>
      <c r="AF314" s="71">
        <v>0</v>
      </c>
      <c r="AG314" s="71">
        <v>339134.17660507502</v>
      </c>
      <c r="AH314" s="71">
        <v>556146.86453802953</v>
      </c>
      <c r="AI314" s="71">
        <v>2018467.4963288819</v>
      </c>
      <c r="AJ314" s="71">
        <v>3170320.7751744022</v>
      </c>
      <c r="AK314" s="71">
        <v>0</v>
      </c>
      <c r="AL314" s="71">
        <v>0</v>
      </c>
      <c r="AM314" s="71">
        <v>191452.98980540611</v>
      </c>
      <c r="AN314" s="71">
        <v>0</v>
      </c>
      <c r="AO314" s="71">
        <v>0</v>
      </c>
      <c r="AP314" s="71">
        <v>6275522.302451795</v>
      </c>
      <c r="AQ314" s="72"/>
      <c r="AR314" s="71">
        <v>29</v>
      </c>
      <c r="AS314" s="71">
        <v>6</v>
      </c>
      <c r="AT314" s="71">
        <v>0</v>
      </c>
      <c r="AU314" s="71">
        <v>0</v>
      </c>
      <c r="AV314" s="71">
        <v>0</v>
      </c>
      <c r="AW314" s="71">
        <v>0</v>
      </c>
      <c r="AX314" s="71"/>
      <c r="AY314" s="72"/>
      <c r="AZ314" s="71">
        <v>148.75200000000001</v>
      </c>
      <c r="BA314" s="71">
        <v>159.22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2073</v>
      </c>
      <c r="B315" s="70">
        <v>234</v>
      </c>
      <c r="C315" s="70">
        <v>13</v>
      </c>
      <c r="D315" s="70">
        <v>14</v>
      </c>
      <c r="E315" s="70">
        <v>2016</v>
      </c>
      <c r="F315" s="70" t="s">
        <v>155</v>
      </c>
      <c r="G315" s="70" t="s">
        <v>2060</v>
      </c>
      <c r="H315" s="70" t="s">
        <v>2061</v>
      </c>
      <c r="I315" s="148"/>
      <c r="J315" s="71">
        <v>0</v>
      </c>
      <c r="K315" s="71">
        <v>0.36730409191623148</v>
      </c>
      <c r="L315" s="71">
        <v>4.3544030063202861</v>
      </c>
      <c r="M315" s="71">
        <v>1.3241420983365477</v>
      </c>
      <c r="N315" s="71">
        <v>1.6237774398152476</v>
      </c>
      <c r="O315" s="71">
        <v>1.3551324857911153</v>
      </c>
      <c r="P315" s="71">
        <v>2.9103744385023704</v>
      </c>
      <c r="Q315" s="71">
        <v>9.5282605571411896E-2</v>
      </c>
      <c r="R315" s="71">
        <v>0</v>
      </c>
      <c r="S315" s="71">
        <v>0.25387813390750369</v>
      </c>
      <c r="T315" s="72"/>
      <c r="U315" s="71">
        <v>0</v>
      </c>
      <c r="V315" s="71">
        <v>97</v>
      </c>
      <c r="W315" s="71">
        <v>71</v>
      </c>
      <c r="X315" s="71">
        <v>325</v>
      </c>
      <c r="Y315" s="71">
        <v>634</v>
      </c>
      <c r="Z315" s="71">
        <v>797</v>
      </c>
      <c r="AA315" s="71">
        <v>599</v>
      </c>
      <c r="AB315" s="71">
        <v>1349</v>
      </c>
      <c r="AC315" s="71">
        <v>0</v>
      </c>
      <c r="AD315" s="71">
        <v>0.25387813390750369</v>
      </c>
      <c r="AE315" s="72"/>
      <c r="AF315" s="71">
        <v>0</v>
      </c>
      <c r="AG315" s="71">
        <v>333611.35260830622</v>
      </c>
      <c r="AH315" s="71">
        <v>479615.26719316468</v>
      </c>
      <c r="AI315" s="71">
        <v>1904648.6294195631</v>
      </c>
      <c r="AJ315" s="71">
        <v>2890089.0424272539</v>
      </c>
      <c r="AK315" s="71">
        <v>0</v>
      </c>
      <c r="AL315" s="71">
        <v>0</v>
      </c>
      <c r="AM315" s="71">
        <v>185018.42073081079</v>
      </c>
      <c r="AN315" s="71">
        <v>0</v>
      </c>
      <c r="AO315" s="71">
        <v>0</v>
      </c>
      <c r="AP315" s="71">
        <v>5792982.7123790979</v>
      </c>
      <c r="AQ315" s="72"/>
      <c r="AR315" s="71">
        <v>30</v>
      </c>
      <c r="AS315" s="71">
        <v>6</v>
      </c>
      <c r="AT315" s="71">
        <v>0</v>
      </c>
      <c r="AU315" s="71">
        <v>0</v>
      </c>
      <c r="AV315" s="71">
        <v>0</v>
      </c>
      <c r="AW315" s="71">
        <v>0</v>
      </c>
      <c r="AX315" s="71"/>
      <c r="AY315" s="72"/>
      <c r="AZ315" s="71">
        <v>151.75200000000001</v>
      </c>
      <c r="BA315" s="71">
        <v>159.22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2074</v>
      </c>
      <c r="B316" s="70">
        <v>235</v>
      </c>
      <c r="C316" s="70">
        <v>14</v>
      </c>
      <c r="D316" s="70">
        <v>14</v>
      </c>
      <c r="E316" s="70">
        <v>2017</v>
      </c>
      <c r="F316" s="70" t="s">
        <v>156</v>
      </c>
      <c r="G316" s="70" t="s">
        <v>2060</v>
      </c>
      <c r="H316" s="70" t="s">
        <v>2061</v>
      </c>
      <c r="I316" s="148"/>
      <c r="J316" s="71">
        <v>0</v>
      </c>
      <c r="K316" s="71">
        <v>0.38344039982533279</v>
      </c>
      <c r="L316" s="71">
        <v>4.1333823500597191</v>
      </c>
      <c r="M316" s="71">
        <v>1.2617192921628262</v>
      </c>
      <c r="N316" s="71">
        <v>1.9678087544080358</v>
      </c>
      <c r="O316" s="71">
        <v>1.3229846706050714</v>
      </c>
      <c r="P316" s="71">
        <v>2.9160779740195895</v>
      </c>
      <c r="Q316" s="71">
        <v>9.0023015445635096E-2</v>
      </c>
      <c r="R316" s="71">
        <v>0</v>
      </c>
      <c r="S316" s="71">
        <v>0.26510650276600761</v>
      </c>
      <c r="T316" s="72"/>
      <c r="U316" s="71">
        <v>0</v>
      </c>
      <c r="V316" s="71">
        <v>97</v>
      </c>
      <c r="W316" s="71">
        <v>71</v>
      </c>
      <c r="X316" s="71">
        <v>325</v>
      </c>
      <c r="Y316" s="71">
        <v>629</v>
      </c>
      <c r="Z316" s="71">
        <v>791</v>
      </c>
      <c r="AA316" s="71">
        <v>604</v>
      </c>
      <c r="AB316" s="71">
        <v>1318</v>
      </c>
      <c r="AC316" s="71">
        <v>0</v>
      </c>
      <c r="AD316" s="71">
        <v>0.26510650276600761</v>
      </c>
      <c r="AE316" s="72"/>
      <c r="AF316" s="71">
        <v>0</v>
      </c>
      <c r="AG316" s="71">
        <v>340500.67054677982</v>
      </c>
      <c r="AH316" s="71">
        <v>590537.09244283382</v>
      </c>
      <c r="AI316" s="71">
        <v>1862833.7841321831</v>
      </c>
      <c r="AJ316" s="71">
        <v>3083874.206036285</v>
      </c>
      <c r="AK316" s="71">
        <v>0</v>
      </c>
      <c r="AL316" s="71">
        <v>0</v>
      </c>
      <c r="AM316" s="71">
        <v>181049.5507072155</v>
      </c>
      <c r="AN316" s="71">
        <v>0</v>
      </c>
      <c r="AO316" s="71">
        <v>0</v>
      </c>
      <c r="AP316" s="71">
        <v>6058795.3038652968</v>
      </c>
      <c r="AQ316" s="72"/>
      <c r="AR316" s="71">
        <v>31</v>
      </c>
      <c r="AS316" s="71">
        <v>6</v>
      </c>
      <c r="AT316" s="71">
        <v>0</v>
      </c>
      <c r="AU316" s="71">
        <v>0</v>
      </c>
      <c r="AV316" s="71">
        <v>0</v>
      </c>
      <c r="AW316" s="71">
        <v>0</v>
      </c>
      <c r="AX316" s="71"/>
      <c r="AY316" s="72"/>
      <c r="AZ316" s="71">
        <v>155.75200000000001</v>
      </c>
      <c r="BA316" s="71">
        <v>159.22</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2075</v>
      </c>
      <c r="B317" s="70">
        <v>236</v>
      </c>
      <c r="C317" s="70">
        <v>15</v>
      </c>
      <c r="D317" s="70">
        <v>14</v>
      </c>
      <c r="E317" s="70">
        <v>2018</v>
      </c>
      <c r="F317" s="70" t="s">
        <v>183</v>
      </c>
      <c r="G317" s="70" t="s">
        <v>2060</v>
      </c>
      <c r="H317" s="70" t="s">
        <v>2061</v>
      </c>
      <c r="I317" s="148"/>
      <c r="J317" s="71">
        <v>0</v>
      </c>
      <c r="K317" s="71">
        <v>0.38483293738971658</v>
      </c>
      <c r="L317" s="71">
        <v>3.6877528304705618</v>
      </c>
      <c r="M317" s="71">
        <v>1.2146488704975016</v>
      </c>
      <c r="N317" s="71">
        <v>1.496278237550863</v>
      </c>
      <c r="O317" s="71">
        <v>1.3046931699203574</v>
      </c>
      <c r="P317" s="71">
        <v>2.8679311010413686</v>
      </c>
      <c r="Q317" s="71">
        <v>8.2395083394258994E-2</v>
      </c>
      <c r="R317" s="71">
        <v>0</v>
      </c>
      <c r="S317" s="71">
        <v>0.25207643458329299</v>
      </c>
      <c r="T317" s="72"/>
      <c r="U317" s="71">
        <v>0</v>
      </c>
      <c r="V317" s="71">
        <v>97</v>
      </c>
      <c r="W317" s="71">
        <v>71</v>
      </c>
      <c r="X317" s="71">
        <v>325</v>
      </c>
      <c r="Y317" s="71">
        <v>626</v>
      </c>
      <c r="Z317" s="71">
        <v>795</v>
      </c>
      <c r="AA317" s="71">
        <v>600</v>
      </c>
      <c r="AB317" s="71">
        <v>1300</v>
      </c>
      <c r="AC317" s="71">
        <v>0</v>
      </c>
      <c r="AD317" s="71">
        <v>0.25207643458329299</v>
      </c>
      <c r="AE317" s="72"/>
      <c r="AF317" s="71">
        <v>0</v>
      </c>
      <c r="AG317" s="71">
        <v>344859.54887578281</v>
      </c>
      <c r="AH317" s="71">
        <v>534400.00312341971</v>
      </c>
      <c r="AI317" s="71">
        <v>1757765.961751553</v>
      </c>
      <c r="AJ317" s="71">
        <v>2514941.1322038802</v>
      </c>
      <c r="AK317" s="71">
        <v>0</v>
      </c>
      <c r="AL317" s="71">
        <v>0</v>
      </c>
      <c r="AM317" s="71">
        <v>178946.44392514351</v>
      </c>
      <c r="AN317" s="71">
        <v>0</v>
      </c>
      <c r="AO317" s="71">
        <v>0</v>
      </c>
      <c r="AP317" s="71">
        <v>5330913.0898797782</v>
      </c>
      <c r="AQ317" s="72"/>
      <c r="AR317" s="71">
        <v>31</v>
      </c>
      <c r="AS317" s="71">
        <v>6</v>
      </c>
      <c r="AT317" s="71">
        <v>0</v>
      </c>
      <c r="AU317" s="71">
        <v>0</v>
      </c>
      <c r="AV317" s="71">
        <v>0</v>
      </c>
      <c r="AW317" s="71">
        <v>0</v>
      </c>
      <c r="AX317" s="71"/>
      <c r="AY317" s="72"/>
      <c r="AZ317" s="71">
        <v>155.452</v>
      </c>
      <c r="BA317" s="71">
        <v>159.32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2076</v>
      </c>
      <c r="B318" s="70">
        <v>237</v>
      </c>
      <c r="C318" s="70">
        <v>16</v>
      </c>
      <c r="D318" s="70">
        <v>14</v>
      </c>
      <c r="E318" s="70">
        <v>2019</v>
      </c>
      <c r="F318" s="70" t="s">
        <v>158</v>
      </c>
      <c r="G318" s="70" t="s">
        <v>2060</v>
      </c>
      <c r="H318" s="70" t="s">
        <v>2061</v>
      </c>
      <c r="I318" s="148"/>
      <c r="J318" s="71">
        <v>0</v>
      </c>
      <c r="K318" s="71">
        <v>0.29236850946182535</v>
      </c>
      <c r="L318" s="71">
        <v>3.6609892010892562</v>
      </c>
      <c r="M318" s="71">
        <v>1.0118248988628429</v>
      </c>
      <c r="N318" s="71">
        <v>1.073968294760115</v>
      </c>
      <c r="O318" s="71">
        <v>1.265040294017191</v>
      </c>
      <c r="P318" s="71">
        <v>2.894375590351344</v>
      </c>
      <c r="Q318" s="71">
        <v>7.8371978820847496E-2</v>
      </c>
      <c r="R318" s="71">
        <v>0</v>
      </c>
      <c r="S318" s="71">
        <v>0.14264534413913899</v>
      </c>
      <c r="T318" s="72"/>
      <c r="U318" s="71">
        <v>0</v>
      </c>
      <c r="V318" s="71">
        <v>97</v>
      </c>
      <c r="W318" s="71">
        <v>71</v>
      </c>
      <c r="X318" s="71">
        <v>325</v>
      </c>
      <c r="Y318" s="71">
        <v>627</v>
      </c>
      <c r="Z318" s="71">
        <v>792</v>
      </c>
      <c r="AA318" s="71">
        <v>601</v>
      </c>
      <c r="AB318" s="71">
        <v>1270</v>
      </c>
      <c r="AC318" s="71">
        <v>0</v>
      </c>
      <c r="AD318" s="71">
        <v>0.14264534413913901</v>
      </c>
      <c r="AE318" s="72"/>
      <c r="AF318" s="71">
        <v>0</v>
      </c>
      <c r="AG318" s="71">
        <v>237498.02519642489</v>
      </c>
      <c r="AH318" s="71">
        <v>592615.9757257977</v>
      </c>
      <c r="AI318" s="71">
        <v>1828040.487695697</v>
      </c>
      <c r="AJ318" s="71">
        <v>2152271.894093072</v>
      </c>
      <c r="AK318" s="71">
        <v>0</v>
      </c>
      <c r="AL318" s="71">
        <v>0</v>
      </c>
      <c r="AM318" s="71">
        <v>172964.43944511868</v>
      </c>
      <c r="AN318" s="71">
        <v>0</v>
      </c>
      <c r="AO318" s="71">
        <v>0</v>
      </c>
      <c r="AP318" s="71">
        <v>4983390.8221561098</v>
      </c>
      <c r="AQ318" s="72"/>
      <c r="AR318" s="71">
        <v>33</v>
      </c>
      <c r="AS318" s="71">
        <v>6</v>
      </c>
      <c r="AT318" s="71">
        <v>0</v>
      </c>
      <c r="AU318" s="71">
        <v>0</v>
      </c>
      <c r="AV318" s="71">
        <v>0</v>
      </c>
      <c r="AW318" s="71">
        <v>0</v>
      </c>
      <c r="AX318" s="71"/>
      <c r="AY318" s="72"/>
      <c r="AZ318" s="71">
        <v>163.952</v>
      </c>
      <c r="BA318" s="71">
        <v>159.22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2077</v>
      </c>
      <c r="B319" s="70">
        <v>238</v>
      </c>
      <c r="C319" s="70">
        <v>17</v>
      </c>
      <c r="D319" s="70">
        <v>14</v>
      </c>
      <c r="E319" s="70">
        <v>2020</v>
      </c>
      <c r="F319" s="70" t="s">
        <v>159</v>
      </c>
      <c r="G319" s="70" t="s">
        <v>2060</v>
      </c>
      <c r="H319" s="70" t="s">
        <v>2061</v>
      </c>
      <c r="I319" s="148"/>
      <c r="J319" s="71">
        <v>0</v>
      </c>
      <c r="K319" s="71">
        <v>0.34309754410630583</v>
      </c>
      <c r="L319" s="71">
        <v>2.8335681500635745</v>
      </c>
      <c r="M319" s="71">
        <v>1.1692058773451963</v>
      </c>
      <c r="N319" s="71">
        <v>1.8523756201479635</v>
      </c>
      <c r="O319" s="71">
        <v>1.088762033872102</v>
      </c>
      <c r="P319" s="71">
        <v>2.6913899788972202</v>
      </c>
      <c r="Q319" s="71">
        <v>7.35240220784531E-2</v>
      </c>
      <c r="R319" s="71">
        <v>0</v>
      </c>
      <c r="S319" s="71">
        <v>0.28418577679417673</v>
      </c>
      <c r="T319" s="72"/>
      <c r="U319" s="71">
        <v>0</v>
      </c>
      <c r="V319" s="71">
        <v>84</v>
      </c>
      <c r="W319" s="71">
        <v>48</v>
      </c>
      <c r="X319" s="71">
        <v>275</v>
      </c>
      <c r="Y319" s="71">
        <v>605</v>
      </c>
      <c r="Z319" s="71">
        <v>778</v>
      </c>
      <c r="AA319" s="71">
        <v>594</v>
      </c>
      <c r="AB319" s="71">
        <v>1247</v>
      </c>
      <c r="AC319" s="71">
        <v>0</v>
      </c>
      <c r="AD319" s="71">
        <v>0.28418577679417673</v>
      </c>
      <c r="AE319" s="72"/>
      <c r="AF319" s="71">
        <v>0</v>
      </c>
      <c r="AG319" s="71">
        <v>288387.91794409929</v>
      </c>
      <c r="AH319" s="71">
        <v>486935.99342380901</v>
      </c>
      <c r="AI319" s="71">
        <v>1638631.0015255369</v>
      </c>
      <c r="AJ319" s="71">
        <v>2872404.329255464</v>
      </c>
      <c r="AK319" s="71"/>
      <c r="AL319" s="71"/>
      <c r="AM319" s="71">
        <v>162747.35445896309</v>
      </c>
      <c r="AN319" s="71"/>
      <c r="AO319" s="71"/>
      <c r="AP319" s="71">
        <v>5449106.5966078732</v>
      </c>
      <c r="AQ319" s="72"/>
      <c r="AR319" s="71">
        <v>33</v>
      </c>
      <c r="AS319" s="71">
        <v>6</v>
      </c>
      <c r="AT319" s="71">
        <v>0</v>
      </c>
      <c r="AU319" s="71">
        <v>0</v>
      </c>
      <c r="AV319" s="71">
        <v>0</v>
      </c>
      <c r="AW319" s="71">
        <v>0</v>
      </c>
      <c r="AX319" s="71"/>
      <c r="AY319" s="72"/>
      <c r="AZ319" s="71">
        <v>163.93199999999999</v>
      </c>
      <c r="BA319" s="71">
        <v>159.22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2078</v>
      </c>
      <c r="B320" s="70">
        <v>238</v>
      </c>
      <c r="C320" s="70">
        <v>18</v>
      </c>
      <c r="D320" s="70">
        <v>14</v>
      </c>
      <c r="E320" s="70">
        <v>2021</v>
      </c>
      <c r="F320" s="70" t="s">
        <v>160</v>
      </c>
      <c r="G320" s="70" t="s">
        <v>2060</v>
      </c>
      <c r="H320" s="70" t="s">
        <v>2061</v>
      </c>
      <c r="I320" s="148"/>
      <c r="J320" s="71">
        <v>0</v>
      </c>
      <c r="K320" s="71">
        <v>0.35042109915104364</v>
      </c>
      <c r="L320" s="71">
        <v>2.757015546599189</v>
      </c>
      <c r="M320" s="71">
        <v>1.1309746057682488</v>
      </c>
      <c r="N320" s="71">
        <v>1.47929324670494</v>
      </c>
      <c r="O320" s="71">
        <v>1.0560484134514223</v>
      </c>
      <c r="P320" s="71">
        <v>2.7368532320588601</v>
      </c>
      <c r="Q320" s="71">
        <v>7.1349045239666897E-2</v>
      </c>
      <c r="R320" s="71">
        <v>0</v>
      </c>
      <c r="S320" s="71">
        <v>0.27889644180216833</v>
      </c>
      <c r="T320" s="72"/>
      <c r="U320" s="71">
        <v>0</v>
      </c>
      <c r="V320" s="71">
        <v>84</v>
      </c>
      <c r="W320" s="71">
        <v>48</v>
      </c>
      <c r="X320" s="71">
        <v>275</v>
      </c>
      <c r="Y320" s="71">
        <v>605</v>
      </c>
      <c r="Z320" s="71">
        <v>777</v>
      </c>
      <c r="AA320" s="71">
        <v>589</v>
      </c>
      <c r="AB320" s="71">
        <v>1222</v>
      </c>
      <c r="AC320" s="71">
        <v>0</v>
      </c>
      <c r="AD320" s="71">
        <v>0.27889644180216833</v>
      </c>
      <c r="AE320" s="72"/>
      <c r="AF320" s="71">
        <v>0</v>
      </c>
      <c r="AG320" s="71">
        <v>308207.8945139384</v>
      </c>
      <c r="AH320" s="71">
        <v>468746.68382845173</v>
      </c>
      <c r="AI320" s="71">
        <v>1750470.8111616103</v>
      </c>
      <c r="AJ320" s="71">
        <v>2349234.6699149539</v>
      </c>
      <c r="AK320" s="71">
        <v>0</v>
      </c>
      <c r="AL320" s="71">
        <v>0</v>
      </c>
      <c r="AM320" s="71">
        <v>160404.47090113515</v>
      </c>
      <c r="AN320" s="71">
        <v>0</v>
      </c>
      <c r="AO320" s="71">
        <v>0</v>
      </c>
      <c r="AP320" s="71">
        <v>5037064.5303200893</v>
      </c>
      <c r="AQ320" s="72"/>
      <c r="AR320" s="71">
        <v>36</v>
      </c>
      <c r="AS320" s="71">
        <v>6</v>
      </c>
      <c r="AT320" s="71">
        <v>0</v>
      </c>
      <c r="AU320" s="71">
        <v>0</v>
      </c>
      <c r="AV320" s="71">
        <v>0</v>
      </c>
      <c r="AW320" s="71">
        <v>0</v>
      </c>
      <c r="AX320" s="71"/>
      <c r="AY320" s="72"/>
      <c r="AZ320" s="71">
        <v>187.38200000000001</v>
      </c>
      <c r="BA320" s="71">
        <v>159.22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2079</v>
      </c>
      <c r="B321" s="70">
        <v>238</v>
      </c>
      <c r="C321" s="70">
        <v>19</v>
      </c>
      <c r="D321" s="70">
        <v>14</v>
      </c>
      <c r="E321" s="70">
        <v>2022</v>
      </c>
      <c r="F321" s="70" t="s">
        <v>161</v>
      </c>
      <c r="G321" s="70" t="s">
        <v>2060</v>
      </c>
      <c r="H321" s="70" t="s">
        <v>2061</v>
      </c>
      <c r="I321" s="148"/>
      <c r="J321" s="71">
        <v>0</v>
      </c>
      <c r="K321" s="71">
        <v>0.25599707027602731</v>
      </c>
      <c r="L321" s="71">
        <v>2.173286434797344</v>
      </c>
      <c r="M321" s="71">
        <v>0.86337533561416591</v>
      </c>
      <c r="N321" s="71">
        <v>1.3800324997855276</v>
      </c>
      <c r="O321" s="71">
        <v>1.1215172572953858</v>
      </c>
      <c r="P321" s="71">
        <v>2.6911811234875334</v>
      </c>
      <c r="Q321" s="71">
        <v>7.1409118961093213E-2</v>
      </c>
      <c r="R321" s="71">
        <v>0</v>
      </c>
      <c r="S321" s="71">
        <v>0.29064818244478691</v>
      </c>
      <c r="T321" s="72"/>
      <c r="U321" s="71">
        <v>0</v>
      </c>
      <c r="V321" s="71">
        <v>84</v>
      </c>
      <c r="W321" s="71">
        <v>48</v>
      </c>
      <c r="X321" s="71">
        <v>275</v>
      </c>
      <c r="Y321" s="71">
        <v>614</v>
      </c>
      <c r="Z321" s="71">
        <v>784</v>
      </c>
      <c r="AA321" s="71">
        <v>588</v>
      </c>
      <c r="AB321" s="71">
        <v>1213</v>
      </c>
      <c r="AC321" s="71">
        <v>0</v>
      </c>
      <c r="AD321" s="71">
        <v>0.29064818244478691</v>
      </c>
      <c r="AE321" s="72"/>
      <c r="AF321" s="71">
        <v>0</v>
      </c>
      <c r="AG321" s="71">
        <v>179014.52345188751</v>
      </c>
      <c r="AH321" s="71">
        <v>416017.0994874115</v>
      </c>
      <c r="AI321" s="71">
        <v>1529186.432286666</v>
      </c>
      <c r="AJ321" s="71">
        <v>2894717.2890787092</v>
      </c>
      <c r="AK321" s="71">
        <v>0</v>
      </c>
      <c r="AL321" s="71">
        <v>0</v>
      </c>
      <c r="AM321" s="71">
        <v>156631.40811583117</v>
      </c>
      <c r="AN321" s="71">
        <v>0</v>
      </c>
      <c r="AO321" s="71">
        <v>0</v>
      </c>
      <c r="AP321" s="71">
        <v>5175566.7524205055</v>
      </c>
      <c r="AQ321" s="72"/>
      <c r="AR321" s="71">
        <v>37</v>
      </c>
      <c r="AS321" s="71">
        <v>6</v>
      </c>
      <c r="AT321" s="71">
        <v>0</v>
      </c>
      <c r="AU321" s="71">
        <v>0</v>
      </c>
      <c r="AV321" s="71">
        <v>0</v>
      </c>
      <c r="AW321" s="71">
        <v>0</v>
      </c>
      <c r="AX321" s="71"/>
      <c r="AY321" s="72"/>
      <c r="AZ321" s="71">
        <v>197.28200000000001</v>
      </c>
      <c r="BA321" s="71">
        <v>159.22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2080</v>
      </c>
      <c r="B322" s="70">
        <v>238</v>
      </c>
      <c r="C322" s="70">
        <v>20</v>
      </c>
      <c r="D322" s="70">
        <v>14</v>
      </c>
      <c r="E322" s="70">
        <v>2023</v>
      </c>
      <c r="F322" s="70" t="s">
        <v>1539</v>
      </c>
      <c r="G322" s="70" t="s">
        <v>2060</v>
      </c>
      <c r="H322" s="70" t="s">
        <v>2061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38</v>
      </c>
      <c r="AS322" s="71">
        <v>6</v>
      </c>
      <c r="AT322" s="71">
        <v>0</v>
      </c>
      <c r="AU322" s="71">
        <v>0</v>
      </c>
      <c r="AV322" s="71">
        <v>0</v>
      </c>
      <c r="AW322" s="71">
        <v>0</v>
      </c>
      <c r="AX322" s="71"/>
      <c r="AY322" s="72"/>
      <c r="AZ322" s="71">
        <v>201.68200000000002</v>
      </c>
      <c r="BA322" s="71">
        <v>159.22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2081</v>
      </c>
      <c r="B323" s="70">
        <v>238</v>
      </c>
      <c r="C323" s="70">
        <v>21</v>
      </c>
      <c r="D323" s="70">
        <v>14</v>
      </c>
      <c r="E323" s="70">
        <v>2024</v>
      </c>
      <c r="F323" s="70" t="s">
        <v>1554</v>
      </c>
      <c r="G323" s="70" t="s">
        <v>2060</v>
      </c>
      <c r="H323" s="70" t="s">
        <v>2061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2082</v>
      </c>
      <c r="B324" s="70">
        <v>290</v>
      </c>
      <c r="C324" s="70">
        <v>1</v>
      </c>
      <c r="D324" s="70">
        <v>18</v>
      </c>
      <c r="E324" s="70">
        <v>1990</v>
      </c>
      <c r="F324" s="70" t="s">
        <v>787</v>
      </c>
      <c r="G324" s="70" t="s">
        <v>2083</v>
      </c>
      <c r="H324" s="70" t="s">
        <v>2084</v>
      </c>
      <c r="I324" s="148"/>
      <c r="J324" s="71">
        <v>0.71591127799530418</v>
      </c>
      <c r="K324" s="71">
        <v>0.54817179931033644</v>
      </c>
      <c r="L324" s="71">
        <v>1.1396645640863829</v>
      </c>
      <c r="M324" s="71">
        <v>1.374464145010053</v>
      </c>
      <c r="N324" s="71">
        <v>2.10099661709449</v>
      </c>
      <c r="O324" s="71">
        <v>1.0697483361026769</v>
      </c>
      <c r="P324" s="71">
        <v>1.725621321930672</v>
      </c>
      <c r="Q324" s="71">
        <v>8.96739022253875E-2</v>
      </c>
      <c r="R324" s="71">
        <v>1.3710134660331781</v>
      </c>
      <c r="S324" s="71">
        <v>9.1710759997971208E-2</v>
      </c>
      <c r="T324" s="72"/>
      <c r="U324" s="71">
        <v>33824</v>
      </c>
      <c r="V324" s="71">
        <v>128</v>
      </c>
      <c r="W324" s="71">
        <v>12</v>
      </c>
      <c r="X324" s="71">
        <v>298</v>
      </c>
      <c r="Y324" s="71">
        <v>483</v>
      </c>
      <c r="Z324" s="71">
        <v>440</v>
      </c>
      <c r="AA324" s="71">
        <v>419</v>
      </c>
      <c r="AB324" s="71">
        <v>1456</v>
      </c>
      <c r="AC324" s="71">
        <v>237462</v>
      </c>
      <c r="AD324" s="71">
        <v>9.1710759997971208E-2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2085</v>
      </c>
      <c r="B325" s="70">
        <v>291</v>
      </c>
      <c r="C325" s="70">
        <v>2</v>
      </c>
      <c r="D325" s="70">
        <v>18</v>
      </c>
      <c r="E325" s="70">
        <v>2005</v>
      </c>
      <c r="F325" s="70" t="s">
        <v>789</v>
      </c>
      <c r="G325" s="70" t="s">
        <v>2083</v>
      </c>
      <c r="H325" s="70" t="s">
        <v>2084</v>
      </c>
      <c r="I325" s="148"/>
      <c r="J325" s="71">
        <v>0.54870020565410682</v>
      </c>
      <c r="K325" s="71">
        <v>0.58069385725452716</v>
      </c>
      <c r="L325" s="71">
        <v>0</v>
      </c>
      <c r="M325" s="71">
        <v>2.3280268723597199</v>
      </c>
      <c r="N325" s="71">
        <v>2.826074433905263</v>
      </c>
      <c r="O325" s="71">
        <v>1.6345703492374331</v>
      </c>
      <c r="P325" s="71">
        <v>2.9970834507883959</v>
      </c>
      <c r="Q325" s="71">
        <v>9.0374562186691598E-2</v>
      </c>
      <c r="R325" s="71">
        <v>1.7323939539205619</v>
      </c>
      <c r="S325" s="71">
        <v>0.20260995000000001</v>
      </c>
      <c r="T325" s="72"/>
      <c r="U325" s="71">
        <v>22384</v>
      </c>
      <c r="V325" s="71">
        <v>154</v>
      </c>
      <c r="W325" s="71">
        <v>0</v>
      </c>
      <c r="X325" s="71">
        <v>217</v>
      </c>
      <c r="Y325" s="71">
        <v>570</v>
      </c>
      <c r="Z325" s="71">
        <v>778</v>
      </c>
      <c r="AA325" s="71">
        <v>596</v>
      </c>
      <c r="AB325" s="71">
        <v>1534</v>
      </c>
      <c r="AC325" s="71">
        <v>306338</v>
      </c>
      <c r="AD325" s="71">
        <v>0.20260995000000001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2086</v>
      </c>
      <c r="B326" s="70">
        <v>292</v>
      </c>
      <c r="C326" s="70">
        <v>3</v>
      </c>
      <c r="D326" s="70">
        <v>18</v>
      </c>
      <c r="E326" s="70">
        <v>2006</v>
      </c>
      <c r="F326" s="70" t="s">
        <v>790</v>
      </c>
      <c r="G326" s="70" t="s">
        <v>2083</v>
      </c>
      <c r="H326" s="70" t="s">
        <v>2084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2087</v>
      </c>
      <c r="B327" s="70">
        <v>293</v>
      </c>
      <c r="C327" s="70">
        <v>4</v>
      </c>
      <c r="D327" s="70">
        <v>18</v>
      </c>
      <c r="E327" s="70">
        <v>2007</v>
      </c>
      <c r="F327" s="70" t="s">
        <v>791</v>
      </c>
      <c r="G327" s="70" t="s">
        <v>2083</v>
      </c>
      <c r="H327" s="70" t="s">
        <v>2084</v>
      </c>
      <c r="I327" s="148"/>
      <c r="J327" s="71">
        <v>0.37537007629501551</v>
      </c>
      <c r="K327" s="71">
        <v>0.47616003023303849</v>
      </c>
      <c r="L327" s="71">
        <v>0</v>
      </c>
      <c r="M327" s="71">
        <v>2.7348281079048209</v>
      </c>
      <c r="N327" s="71">
        <v>2.4786276960063311</v>
      </c>
      <c r="O327" s="71">
        <v>1.234864123097696</v>
      </c>
      <c r="P327" s="71">
        <v>2.9617708180249149</v>
      </c>
      <c r="Q327" s="71">
        <v>8.8951184660292199E-2</v>
      </c>
      <c r="R327" s="71">
        <v>1.931447177028113</v>
      </c>
      <c r="S327" s="71">
        <v>0.12420426767999999</v>
      </c>
      <c r="T327" s="72"/>
      <c r="U327" s="71">
        <v>16833</v>
      </c>
      <c r="V327" s="71">
        <v>128</v>
      </c>
      <c r="W327" s="71">
        <v>0</v>
      </c>
      <c r="X327" s="71">
        <v>354</v>
      </c>
      <c r="Y327" s="71">
        <v>563</v>
      </c>
      <c r="Z327" s="71">
        <v>611</v>
      </c>
      <c r="AA327" s="71">
        <v>580</v>
      </c>
      <c r="AB327" s="71">
        <v>1430</v>
      </c>
      <c r="AC327" s="71">
        <v>351336</v>
      </c>
      <c r="AD327" s="71">
        <v>0.12420426767999999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2088</v>
      </c>
      <c r="B328" s="70">
        <v>294</v>
      </c>
      <c r="C328" s="70">
        <v>5</v>
      </c>
      <c r="D328" s="70">
        <v>18</v>
      </c>
      <c r="E328" s="70">
        <v>2008</v>
      </c>
      <c r="F328" s="70" t="s">
        <v>792</v>
      </c>
      <c r="G328" s="70" t="s">
        <v>2083</v>
      </c>
      <c r="H328" s="70" t="s">
        <v>2084</v>
      </c>
      <c r="I328" s="148"/>
      <c r="J328" s="71">
        <v>0.62886124490410911</v>
      </c>
      <c r="K328" s="71">
        <v>0.36862211373795489</v>
      </c>
      <c r="L328" s="71">
        <v>0</v>
      </c>
      <c r="M328" s="71">
        <v>3.056907786199853</v>
      </c>
      <c r="N328" s="71">
        <v>2.5637541686351</v>
      </c>
      <c r="O328" s="71">
        <v>1.1871346158791181</v>
      </c>
      <c r="P328" s="71">
        <v>2.8971872602197859</v>
      </c>
      <c r="Q328" s="71">
        <v>8.3839978272357604E-2</v>
      </c>
      <c r="R328" s="71">
        <v>1.7567769803743281</v>
      </c>
      <c r="S328" s="71">
        <v>0.12530441</v>
      </c>
      <c r="T328" s="72"/>
      <c r="U328" s="71">
        <v>32652</v>
      </c>
      <c r="V328" s="71">
        <v>128</v>
      </c>
      <c r="W328" s="71">
        <v>0</v>
      </c>
      <c r="X328" s="71">
        <v>354</v>
      </c>
      <c r="Y328" s="71">
        <v>551</v>
      </c>
      <c r="Z328" s="71">
        <v>608</v>
      </c>
      <c r="AA328" s="71">
        <v>568</v>
      </c>
      <c r="AB328" s="71">
        <v>1370</v>
      </c>
      <c r="AC328" s="71">
        <v>331831</v>
      </c>
      <c r="AD328" s="71">
        <v>0.12530441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2089</v>
      </c>
      <c r="B329" s="70">
        <v>295</v>
      </c>
      <c r="C329" s="70">
        <v>6</v>
      </c>
      <c r="D329" s="70">
        <v>18</v>
      </c>
      <c r="E329" s="70">
        <v>2009</v>
      </c>
      <c r="F329" s="70" t="s">
        <v>176</v>
      </c>
      <c r="G329" s="1064" t="s">
        <v>2083</v>
      </c>
      <c r="H329" s="70" t="s">
        <v>2084</v>
      </c>
      <c r="I329" s="148"/>
      <c r="J329" s="71">
        <v>0.75317503190344337</v>
      </c>
      <c r="K329" s="71">
        <v>0.21641358875098879</v>
      </c>
      <c r="L329" s="71">
        <v>9.0156336449162516E-2</v>
      </c>
      <c r="M329" s="71">
        <v>2.5923059415382061</v>
      </c>
      <c r="N329" s="71">
        <v>2.3022647131672058</v>
      </c>
      <c r="O329" s="71">
        <v>1.165126692073664</v>
      </c>
      <c r="P329" s="71">
        <v>2.846925791311151</v>
      </c>
      <c r="Q329" s="71">
        <v>7.9517596798394902E-2</v>
      </c>
      <c r="R329" s="71">
        <v>1.663552926390174</v>
      </c>
      <c r="S329" s="71">
        <v>0</v>
      </c>
      <c r="T329" s="72"/>
      <c r="U329" s="71">
        <v>35006</v>
      </c>
      <c r="V329" s="71">
        <v>75</v>
      </c>
      <c r="W329" s="71">
        <v>2</v>
      </c>
      <c r="X329" s="71">
        <v>335</v>
      </c>
      <c r="Y329" s="71">
        <v>555</v>
      </c>
      <c r="Z329" s="71">
        <v>589</v>
      </c>
      <c r="AA329" s="71">
        <v>573</v>
      </c>
      <c r="AB329" s="71">
        <v>1364</v>
      </c>
      <c r="AC329" s="71">
        <v>306549</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2090</v>
      </c>
      <c r="B330" s="70">
        <v>296</v>
      </c>
      <c r="C330" s="70">
        <v>7</v>
      </c>
      <c r="D330" s="70">
        <v>18</v>
      </c>
      <c r="E330" s="70">
        <v>2010</v>
      </c>
      <c r="F330" s="70" t="s">
        <v>177</v>
      </c>
      <c r="G330" s="1064" t="s">
        <v>2083</v>
      </c>
      <c r="H330" s="70" t="s">
        <v>2084</v>
      </c>
      <c r="I330" s="148"/>
      <c r="J330" s="71">
        <v>0.94598892025302661</v>
      </c>
      <c r="K330" s="71">
        <v>0.22943811157361399</v>
      </c>
      <c r="L330" s="71">
        <v>8.7899307406123534E-2</v>
      </c>
      <c r="M330" s="71">
        <v>2.6874944580744859</v>
      </c>
      <c r="N330" s="71">
        <v>2.416842175463064</v>
      </c>
      <c r="O330" s="71">
        <v>1.2129004690596841</v>
      </c>
      <c r="P330" s="71">
        <v>2.9962808316486038</v>
      </c>
      <c r="Q330" s="71">
        <v>8.0124918486768199E-2</v>
      </c>
      <c r="R330" s="71">
        <v>2.1080113560973981</v>
      </c>
      <c r="S330" s="71">
        <v>0</v>
      </c>
      <c r="T330" s="72"/>
      <c r="U330" s="71">
        <v>49855</v>
      </c>
      <c r="V330" s="71">
        <v>75</v>
      </c>
      <c r="W330" s="71">
        <v>2</v>
      </c>
      <c r="X330" s="71">
        <v>335</v>
      </c>
      <c r="Y330" s="71">
        <v>552</v>
      </c>
      <c r="Z330" s="71">
        <v>616</v>
      </c>
      <c r="AA330" s="71">
        <v>588</v>
      </c>
      <c r="AB330" s="71">
        <v>1317</v>
      </c>
      <c r="AC330" s="71">
        <v>368119</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2091</v>
      </c>
      <c r="B331" s="70">
        <v>297</v>
      </c>
      <c r="C331" s="70">
        <v>8</v>
      </c>
      <c r="D331" s="70">
        <v>18</v>
      </c>
      <c r="E331" s="70">
        <v>2011</v>
      </c>
      <c r="F331" s="70" t="s">
        <v>178</v>
      </c>
      <c r="G331" s="70" t="s">
        <v>2083</v>
      </c>
      <c r="H331" s="70" t="s">
        <v>2084</v>
      </c>
      <c r="I331" s="148"/>
      <c r="J331" s="71">
        <v>0.20058473694350809</v>
      </c>
      <c r="K331" s="71">
        <v>0.25922264259202821</v>
      </c>
      <c r="L331" s="71">
        <v>9.8680756441498832E-2</v>
      </c>
      <c r="M331" s="71">
        <v>2.616059204079471</v>
      </c>
      <c r="N331" s="71">
        <v>2.4966993395531238</v>
      </c>
      <c r="O331" s="71">
        <v>1.1832562405176044</v>
      </c>
      <c r="P331" s="71">
        <v>2.8503116571992768</v>
      </c>
      <c r="Q331" s="71">
        <v>9.0528383926702496E-2</v>
      </c>
      <c r="R331" s="71">
        <v>1.8989759726524109</v>
      </c>
      <c r="S331" s="71">
        <v>0.21704882</v>
      </c>
      <c r="T331" s="72"/>
      <c r="U331" s="71">
        <v>11217</v>
      </c>
      <c r="V331" s="71">
        <v>75</v>
      </c>
      <c r="W331" s="71">
        <v>2</v>
      </c>
      <c r="X331" s="71">
        <v>335</v>
      </c>
      <c r="Y331" s="71">
        <v>553</v>
      </c>
      <c r="Z331" s="71">
        <v>614</v>
      </c>
      <c r="AA331" s="71">
        <v>576</v>
      </c>
      <c r="AB331" s="71">
        <v>1290</v>
      </c>
      <c r="AC331" s="71">
        <v>331067</v>
      </c>
      <c r="AD331" s="71">
        <v>0.21704882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2092</v>
      </c>
      <c r="B332" s="70">
        <v>298</v>
      </c>
      <c r="C332" s="70">
        <v>9</v>
      </c>
      <c r="D332" s="70">
        <v>18</v>
      </c>
      <c r="E332" s="70">
        <v>2012</v>
      </c>
      <c r="F332" s="70" t="s">
        <v>179</v>
      </c>
      <c r="G332" s="70" t="s">
        <v>2083</v>
      </c>
      <c r="H332" s="70" t="s">
        <v>2084</v>
      </c>
      <c r="I332" s="148"/>
      <c r="J332" s="71">
        <v>0.49250865524830129</v>
      </c>
      <c r="K332" s="71">
        <v>0.22941959679734841</v>
      </c>
      <c r="L332" s="71">
        <v>9.5209766564668452E-2</v>
      </c>
      <c r="M332" s="71">
        <v>2.711622014498996</v>
      </c>
      <c r="N332" s="71">
        <v>2.263542027775451</v>
      </c>
      <c r="O332" s="71">
        <v>1.2160081923587864</v>
      </c>
      <c r="P332" s="71">
        <v>2.8366688455542368</v>
      </c>
      <c r="Q332" s="71">
        <v>9.9882183827442406E-2</v>
      </c>
      <c r="R332" s="71">
        <v>2.204402994560454</v>
      </c>
      <c r="S332" s="71">
        <v>0.20260995000000001</v>
      </c>
      <c r="T332" s="72"/>
      <c r="U332" s="71">
        <v>31013</v>
      </c>
      <c r="V332" s="71">
        <v>75</v>
      </c>
      <c r="W332" s="71">
        <v>2</v>
      </c>
      <c r="X332" s="71">
        <v>335</v>
      </c>
      <c r="Y332" s="71">
        <v>576</v>
      </c>
      <c r="Z332" s="71">
        <v>636</v>
      </c>
      <c r="AA332" s="71">
        <v>570</v>
      </c>
      <c r="AB332" s="71">
        <v>1310</v>
      </c>
      <c r="AC332" s="71">
        <v>374361</v>
      </c>
      <c r="AD332" s="71">
        <v>0.20260995000000001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2093</v>
      </c>
      <c r="B333" s="70">
        <v>299</v>
      </c>
      <c r="C333" s="70">
        <v>10</v>
      </c>
      <c r="D333" s="70">
        <v>18</v>
      </c>
      <c r="E333" s="70">
        <v>2013</v>
      </c>
      <c r="F333" s="70" t="s">
        <v>180</v>
      </c>
      <c r="G333" s="70" t="s">
        <v>2083</v>
      </c>
      <c r="H333" s="70" t="s">
        <v>2084</v>
      </c>
      <c r="I333" s="148"/>
      <c r="J333" s="71">
        <v>0.52878882081996126</v>
      </c>
      <c r="K333" s="71">
        <v>0.21314415275778931</v>
      </c>
      <c r="L333" s="71">
        <v>8.5337123217678904E-2</v>
      </c>
      <c r="M333" s="71">
        <v>2.798960780052222</v>
      </c>
      <c r="N333" s="71">
        <v>2.29597691734448</v>
      </c>
      <c r="O333" s="71">
        <v>1.1988107888431103</v>
      </c>
      <c r="P333" s="71">
        <v>2.9172925292142011</v>
      </c>
      <c r="Q333" s="71">
        <v>0.102340524494756</v>
      </c>
      <c r="R333" s="71">
        <v>2.1044048476838908</v>
      </c>
      <c r="S333" s="71">
        <v>0.12230899200000001</v>
      </c>
      <c r="T333" s="72"/>
      <c r="U333" s="71">
        <v>32146</v>
      </c>
      <c r="V333" s="71">
        <v>75</v>
      </c>
      <c r="W333" s="71">
        <v>2</v>
      </c>
      <c r="X333" s="71">
        <v>335</v>
      </c>
      <c r="Y333" s="71">
        <v>584</v>
      </c>
      <c r="Z333" s="71">
        <v>655</v>
      </c>
      <c r="AA333" s="71">
        <v>584</v>
      </c>
      <c r="AB333" s="71">
        <v>1323</v>
      </c>
      <c r="AC333" s="71">
        <v>348851</v>
      </c>
      <c r="AD333" s="71">
        <v>0.12230899200000001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2094</v>
      </c>
      <c r="B334" s="70">
        <v>300</v>
      </c>
      <c r="C334" s="70">
        <v>11</v>
      </c>
      <c r="D334" s="70">
        <v>18</v>
      </c>
      <c r="E334" s="70">
        <v>2014</v>
      </c>
      <c r="F334" s="70" t="s">
        <v>181</v>
      </c>
      <c r="G334" s="70" t="s">
        <v>2083</v>
      </c>
      <c r="H334" s="70" t="s">
        <v>2084</v>
      </c>
      <c r="I334" s="148"/>
      <c r="J334" s="71">
        <v>0.56565527945225413</v>
      </c>
      <c r="K334" s="71">
        <v>0.1766370460552007</v>
      </c>
      <c r="L334" s="71">
        <v>0.1439255261151543</v>
      </c>
      <c r="M334" s="71">
        <v>2.879019727372472</v>
      </c>
      <c r="N334" s="71">
        <v>2.2981148607145641</v>
      </c>
      <c r="O334" s="71">
        <v>1.1330179506081555</v>
      </c>
      <c r="P334" s="71">
        <v>2.9173921830499183</v>
      </c>
      <c r="Q334" s="71">
        <v>9.7670115621292505E-2</v>
      </c>
      <c r="R334" s="71">
        <v>3.0805615387931899</v>
      </c>
      <c r="S334" s="71">
        <v>0.22310383</v>
      </c>
      <c r="T334" s="72"/>
      <c r="U334" s="71">
        <v>33916</v>
      </c>
      <c r="V334" s="71">
        <v>57</v>
      </c>
      <c r="W334" s="71">
        <v>3</v>
      </c>
      <c r="X334" s="71">
        <v>390</v>
      </c>
      <c r="Y334" s="71">
        <v>583</v>
      </c>
      <c r="Z334" s="71">
        <v>652</v>
      </c>
      <c r="AA334" s="71">
        <v>581</v>
      </c>
      <c r="AB334" s="71">
        <v>1316</v>
      </c>
      <c r="AC334" s="71">
        <v>512276</v>
      </c>
      <c r="AD334" s="71">
        <v>0.22310383</v>
      </c>
      <c r="AE334" s="72"/>
      <c r="AF334" s="71"/>
      <c r="AG334" s="71"/>
      <c r="AH334" s="71"/>
      <c r="AI334" s="71"/>
      <c r="AJ334" s="71"/>
      <c r="AK334" s="71"/>
      <c r="AL334" s="71"/>
      <c r="AM334" s="71"/>
      <c r="AN334" s="71"/>
      <c r="AO334" s="71"/>
      <c r="AP334" s="71"/>
      <c r="AQ334" s="72"/>
      <c r="AR334" s="71">
        <v>1</v>
      </c>
      <c r="AS334" s="71">
        <v>6</v>
      </c>
      <c r="AT334" s="71">
        <v>0</v>
      </c>
      <c r="AU334" s="71">
        <v>0</v>
      </c>
      <c r="AV334" s="71">
        <v>0</v>
      </c>
      <c r="AW334" s="71">
        <v>0</v>
      </c>
      <c r="AX334" s="71"/>
      <c r="AY334" s="72"/>
      <c r="AZ334" s="71">
        <v>5.5</v>
      </c>
      <c r="BA334" s="71">
        <v>209.6</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2095</v>
      </c>
      <c r="B335" s="70">
        <v>301</v>
      </c>
      <c r="C335" s="70">
        <v>12</v>
      </c>
      <c r="D335" s="70">
        <v>18</v>
      </c>
      <c r="E335" s="70">
        <v>2015</v>
      </c>
      <c r="F335" s="70" t="s">
        <v>182</v>
      </c>
      <c r="G335" s="70" t="s">
        <v>2083</v>
      </c>
      <c r="H335" s="70" t="s">
        <v>2084</v>
      </c>
      <c r="I335" s="148"/>
      <c r="J335" s="71">
        <v>0.4493094398041686</v>
      </c>
      <c r="K335" s="71">
        <v>0.17567226325963281</v>
      </c>
      <c r="L335" s="71">
        <v>0.16530498075083239</v>
      </c>
      <c r="M335" s="71">
        <v>2.6064668156618289</v>
      </c>
      <c r="N335" s="71">
        <v>2.1874782881963011</v>
      </c>
      <c r="O335" s="71">
        <v>1.1497569076770731</v>
      </c>
      <c r="P335" s="71">
        <v>2.8644188351338973</v>
      </c>
      <c r="Q335" s="71">
        <v>9.3578434671807501E-2</v>
      </c>
      <c r="R335" s="71">
        <v>3.2366353419608633</v>
      </c>
      <c r="S335" s="71">
        <v>0.23847424</v>
      </c>
      <c r="T335" s="72"/>
      <c r="U335" s="71">
        <v>26144</v>
      </c>
      <c r="V335" s="71">
        <v>57</v>
      </c>
      <c r="W335" s="71">
        <v>3</v>
      </c>
      <c r="X335" s="71">
        <v>390</v>
      </c>
      <c r="Y335" s="71">
        <v>586</v>
      </c>
      <c r="Z335" s="71">
        <v>668</v>
      </c>
      <c r="AA335" s="71">
        <v>570</v>
      </c>
      <c r="AB335" s="71">
        <v>1288</v>
      </c>
      <c r="AC335" s="71">
        <v>553250</v>
      </c>
      <c r="AD335" s="71">
        <v>0.23847424</v>
      </c>
      <c r="AE335" s="72"/>
      <c r="AF335" s="71">
        <v>339281.65800634352</v>
      </c>
      <c r="AG335" s="71">
        <v>112507.2030914444</v>
      </c>
      <c r="AH335" s="71">
        <v>33239.448947366407</v>
      </c>
      <c r="AI335" s="71">
        <v>2626980.9621871011</v>
      </c>
      <c r="AJ335" s="71">
        <v>2390486.5064775459</v>
      </c>
      <c r="AK335" s="71">
        <v>0</v>
      </c>
      <c r="AL335" s="71">
        <v>0</v>
      </c>
      <c r="AM335" s="71">
        <v>176514.99704320909</v>
      </c>
      <c r="AN335" s="71">
        <v>0</v>
      </c>
      <c r="AO335" s="71">
        <v>0</v>
      </c>
      <c r="AP335" s="71">
        <v>5679010.7757530101</v>
      </c>
      <c r="AQ335" s="72"/>
      <c r="AR335" s="71">
        <v>1</v>
      </c>
      <c r="AS335" s="71">
        <v>6</v>
      </c>
      <c r="AT335" s="71">
        <v>0</v>
      </c>
      <c r="AU335" s="71">
        <v>0</v>
      </c>
      <c r="AV335" s="71">
        <v>0</v>
      </c>
      <c r="AW335" s="71">
        <v>0</v>
      </c>
      <c r="AX335" s="71"/>
      <c r="AY335" s="72"/>
      <c r="AZ335" s="71">
        <v>5.5</v>
      </c>
      <c r="BA335" s="71">
        <v>209.6</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2096</v>
      </c>
      <c r="B336" s="70">
        <v>302</v>
      </c>
      <c r="C336" s="70">
        <v>13</v>
      </c>
      <c r="D336" s="70">
        <v>18</v>
      </c>
      <c r="E336" s="70">
        <v>2016</v>
      </c>
      <c r="F336" s="70" t="s">
        <v>155</v>
      </c>
      <c r="G336" s="70" t="s">
        <v>2083</v>
      </c>
      <c r="H336" s="70" t="s">
        <v>2084</v>
      </c>
      <c r="I336" s="148"/>
      <c r="J336" s="71">
        <v>0.82426352664048264</v>
      </c>
      <c r="K336" s="71">
        <v>0.16751691921274758</v>
      </c>
      <c r="L336" s="71">
        <v>0.15776172348270284</v>
      </c>
      <c r="M336" s="71">
        <v>2.7014258203229038</v>
      </c>
      <c r="N336" s="71">
        <v>2.1700707371624146</v>
      </c>
      <c r="O336" s="71">
        <v>1.1664001069670078</v>
      </c>
      <c r="P336" s="71">
        <v>2.8326348875573988</v>
      </c>
      <c r="Q336" s="71">
        <v>8.9561411315456099E-2</v>
      </c>
      <c r="R336" s="71">
        <v>3.2150384166924417</v>
      </c>
      <c r="S336" s="71">
        <v>0.14951216999999997</v>
      </c>
      <c r="T336" s="72"/>
      <c r="U336" s="71">
        <v>39628</v>
      </c>
      <c r="V336" s="71">
        <v>57</v>
      </c>
      <c r="W336" s="71">
        <v>3</v>
      </c>
      <c r="X336" s="71">
        <v>390</v>
      </c>
      <c r="Y336" s="71">
        <v>584</v>
      </c>
      <c r="Z336" s="71">
        <v>686</v>
      </c>
      <c r="AA336" s="71">
        <v>583</v>
      </c>
      <c r="AB336" s="71">
        <v>1268</v>
      </c>
      <c r="AC336" s="71">
        <v>549096.91440456267</v>
      </c>
      <c r="AD336" s="71">
        <v>0.14951217</v>
      </c>
      <c r="AE336" s="72"/>
      <c r="AF336" s="71">
        <v>684296.19985572121</v>
      </c>
      <c r="AG336" s="71">
        <v>98082.909522282629</v>
      </c>
      <c r="AH336" s="71">
        <v>24982.820361317379</v>
      </c>
      <c r="AI336" s="71">
        <v>2820021.1378519181</v>
      </c>
      <c r="AJ336" s="71">
        <v>2410658.4991350612</v>
      </c>
      <c r="AK336" s="71">
        <v>0</v>
      </c>
      <c r="AL336" s="71">
        <v>0</v>
      </c>
      <c r="AM336" s="71">
        <v>173909.08635038411</v>
      </c>
      <c r="AN336" s="71">
        <v>0</v>
      </c>
      <c r="AO336" s="71">
        <v>0</v>
      </c>
      <c r="AP336" s="71">
        <v>6211950.653076685</v>
      </c>
      <c r="AQ336" s="72"/>
      <c r="AR336" s="71">
        <v>1</v>
      </c>
      <c r="AS336" s="71">
        <v>6</v>
      </c>
      <c r="AT336" s="71">
        <v>0</v>
      </c>
      <c r="AU336" s="71">
        <v>0</v>
      </c>
      <c r="AV336" s="71">
        <v>0</v>
      </c>
      <c r="AW336" s="71">
        <v>0</v>
      </c>
      <c r="AX336" s="71"/>
      <c r="AY336" s="72"/>
      <c r="AZ336" s="71">
        <v>5.5</v>
      </c>
      <c r="BA336" s="71">
        <v>209.6</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2097</v>
      </c>
      <c r="B337" s="70">
        <v>303</v>
      </c>
      <c r="C337" s="70">
        <v>14</v>
      </c>
      <c r="D337" s="70">
        <v>18</v>
      </c>
      <c r="E337" s="70">
        <v>2017</v>
      </c>
      <c r="F337" s="70" t="s">
        <v>156</v>
      </c>
      <c r="G337" s="70" t="s">
        <v>2083</v>
      </c>
      <c r="H337" s="70" t="s">
        <v>2084</v>
      </c>
      <c r="I337" s="148"/>
      <c r="J337" s="71">
        <v>0.73992094916235895</v>
      </c>
      <c r="K337" s="71">
        <v>0.18033683542922863</v>
      </c>
      <c r="L337" s="71">
        <v>0.12248478119563075</v>
      </c>
      <c r="M337" s="71">
        <v>2.712571135876336</v>
      </c>
      <c r="N337" s="71">
        <v>2.2662185374874899</v>
      </c>
      <c r="O337" s="71">
        <v>1.190853458243756</v>
      </c>
      <c r="P337" s="71">
        <v>2.9402176923475656</v>
      </c>
      <c r="Q337" s="71">
        <v>8.5924850857821602E-2</v>
      </c>
      <c r="R337" s="71">
        <v>3.1154216913416173</v>
      </c>
      <c r="S337" s="71">
        <v>0.17093758999999997</v>
      </c>
      <c r="T337" s="72"/>
      <c r="U337" s="71">
        <v>39154</v>
      </c>
      <c r="V337" s="71">
        <v>57</v>
      </c>
      <c r="W337" s="71">
        <v>3</v>
      </c>
      <c r="X337" s="71">
        <v>390</v>
      </c>
      <c r="Y337" s="71">
        <v>593</v>
      </c>
      <c r="Z337" s="71">
        <v>712</v>
      </c>
      <c r="AA337" s="71">
        <v>609</v>
      </c>
      <c r="AB337" s="71">
        <v>1258</v>
      </c>
      <c r="AC337" s="71">
        <v>542640.99999999988</v>
      </c>
      <c r="AD337" s="71">
        <v>0.17093759</v>
      </c>
      <c r="AE337" s="72"/>
      <c r="AF337" s="71">
        <v>582771.28273851401</v>
      </c>
      <c r="AG337" s="71">
        <v>106103.89574479801</v>
      </c>
      <c r="AH337" s="71">
        <v>26118.77922857774</v>
      </c>
      <c r="AI337" s="71">
        <v>2891692.8163704872</v>
      </c>
      <c r="AJ337" s="71">
        <v>2583275.1091444562</v>
      </c>
      <c r="AK337" s="71">
        <v>0</v>
      </c>
      <c r="AL337" s="71">
        <v>0</v>
      </c>
      <c r="AM337" s="71">
        <v>172807.5377766898</v>
      </c>
      <c r="AN337" s="71">
        <v>0</v>
      </c>
      <c r="AO337" s="71">
        <v>0</v>
      </c>
      <c r="AP337" s="71">
        <v>6362769.4210035233</v>
      </c>
      <c r="AQ337" s="72"/>
      <c r="AR337" s="71">
        <v>1</v>
      </c>
      <c r="AS337" s="71">
        <v>6</v>
      </c>
      <c r="AT337" s="71">
        <v>0</v>
      </c>
      <c r="AU337" s="71">
        <v>0</v>
      </c>
      <c r="AV337" s="71">
        <v>0</v>
      </c>
      <c r="AW337" s="71">
        <v>0</v>
      </c>
      <c r="AX337" s="71"/>
      <c r="AY337" s="72"/>
      <c r="AZ337" s="71">
        <v>5.5</v>
      </c>
      <c r="BA337" s="71">
        <v>209.6</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2098</v>
      </c>
      <c r="B338" s="70">
        <v>304</v>
      </c>
      <c r="C338" s="70">
        <v>15</v>
      </c>
      <c r="D338" s="70">
        <v>18</v>
      </c>
      <c r="E338" s="70">
        <v>2018</v>
      </c>
      <c r="F338" s="70" t="s">
        <v>183</v>
      </c>
      <c r="G338" s="70" t="s">
        <v>2083</v>
      </c>
      <c r="H338" s="70" t="s">
        <v>2084</v>
      </c>
      <c r="I338" s="148"/>
      <c r="J338" s="71">
        <v>1.2778557287584027</v>
      </c>
      <c r="K338" s="71">
        <v>0.17205487719159238</v>
      </c>
      <c r="L338" s="71">
        <v>0.11530421111335856</v>
      </c>
      <c r="M338" s="71">
        <v>3.1384931520171762</v>
      </c>
      <c r="N338" s="71">
        <v>2.0208540062505107</v>
      </c>
      <c r="O338" s="71">
        <v>1.2062257608697642</v>
      </c>
      <c r="P338" s="71">
        <v>2.9778684599146215</v>
      </c>
      <c r="Q338" s="71">
        <v>7.9289422558629197E-2</v>
      </c>
      <c r="R338" s="71">
        <v>3.0739262112363015</v>
      </c>
      <c r="S338" s="71">
        <v>0.15370409999999998</v>
      </c>
      <c r="T338" s="72"/>
      <c r="U338" s="71">
        <v>69699</v>
      </c>
      <c r="V338" s="71">
        <v>57</v>
      </c>
      <c r="W338" s="71">
        <v>3</v>
      </c>
      <c r="X338" s="71">
        <v>390</v>
      </c>
      <c r="Y338" s="71">
        <v>589</v>
      </c>
      <c r="Z338" s="71">
        <v>735</v>
      </c>
      <c r="AA338" s="71">
        <v>623</v>
      </c>
      <c r="AB338" s="71">
        <v>1251</v>
      </c>
      <c r="AC338" s="71">
        <v>533315</v>
      </c>
      <c r="AD338" s="71">
        <v>0.15370410000000001</v>
      </c>
      <c r="AE338" s="72"/>
      <c r="AF338" s="71">
        <v>818228.03003642079</v>
      </c>
      <c r="AG338" s="71">
        <v>95011.413103606596</v>
      </c>
      <c r="AH338" s="71">
        <v>24127.125805441341</v>
      </c>
      <c r="AI338" s="71">
        <v>3391014.651497337</v>
      </c>
      <c r="AJ338" s="71">
        <v>2175319.8442446301</v>
      </c>
      <c r="AK338" s="71">
        <v>0</v>
      </c>
      <c r="AL338" s="71">
        <v>0</v>
      </c>
      <c r="AM338" s="71">
        <v>172201.53950027269</v>
      </c>
      <c r="AN338" s="71">
        <v>0</v>
      </c>
      <c r="AO338" s="71">
        <v>0</v>
      </c>
      <c r="AP338" s="71">
        <v>6675902.6041877083</v>
      </c>
      <c r="AQ338" s="72"/>
      <c r="AR338" s="71">
        <v>1</v>
      </c>
      <c r="AS338" s="71">
        <v>6</v>
      </c>
      <c r="AT338" s="71">
        <v>0</v>
      </c>
      <c r="AU338" s="71">
        <v>0</v>
      </c>
      <c r="AV338" s="71">
        <v>0</v>
      </c>
      <c r="AW338" s="71">
        <v>0</v>
      </c>
      <c r="AX338" s="71"/>
      <c r="AY338" s="72"/>
      <c r="AZ338" s="71">
        <v>6</v>
      </c>
      <c r="BA338" s="71">
        <v>210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2099</v>
      </c>
      <c r="B339" s="70">
        <v>305</v>
      </c>
      <c r="C339" s="70">
        <v>16</v>
      </c>
      <c r="D339" s="70">
        <v>18</v>
      </c>
      <c r="E339" s="70">
        <v>2019</v>
      </c>
      <c r="F339" s="70" t="s">
        <v>158</v>
      </c>
      <c r="G339" s="70" t="s">
        <v>2083</v>
      </c>
      <c r="H339" s="70" t="s">
        <v>2084</v>
      </c>
      <c r="I339" s="148"/>
      <c r="J339" s="71">
        <v>0.63809653319091941</v>
      </c>
      <c r="K339" s="71">
        <v>0.16098790264760632</v>
      </c>
      <c r="L339" s="71">
        <v>0.11725786574527011</v>
      </c>
      <c r="M339" s="71">
        <v>2.5830195836580891</v>
      </c>
      <c r="N339" s="71">
        <v>1.990920603501185</v>
      </c>
      <c r="O339" s="71">
        <v>1.161217542614265</v>
      </c>
      <c r="P339" s="71">
        <v>3.0436695059934271</v>
      </c>
      <c r="Q339" s="71">
        <v>7.59652802586325E-2</v>
      </c>
      <c r="R339" s="71">
        <v>3.1567780922760136</v>
      </c>
      <c r="S339" s="71">
        <v>0.30307238050000007</v>
      </c>
      <c r="T339" s="72"/>
      <c r="U339" s="71">
        <v>34980</v>
      </c>
      <c r="V339" s="71">
        <v>57</v>
      </c>
      <c r="W339" s="71">
        <v>3</v>
      </c>
      <c r="X339" s="71">
        <v>390</v>
      </c>
      <c r="Y339" s="71">
        <v>591</v>
      </c>
      <c r="Z339" s="71">
        <v>727</v>
      </c>
      <c r="AA339" s="71">
        <v>632</v>
      </c>
      <c r="AB339" s="71">
        <v>1231</v>
      </c>
      <c r="AC339" s="71">
        <v>556660</v>
      </c>
      <c r="AD339" s="71">
        <v>0.30307238050000013</v>
      </c>
      <c r="AE339" s="72"/>
      <c r="AF339" s="71">
        <v>520138.64853503928</v>
      </c>
      <c r="AG339" s="71">
        <v>92363.312890051093</v>
      </c>
      <c r="AH339" s="71">
        <v>26654.833335894531</v>
      </c>
      <c r="AI339" s="71">
        <v>2677535.79701585</v>
      </c>
      <c r="AJ339" s="71">
        <v>2177699.7455993472</v>
      </c>
      <c r="AK339" s="71">
        <v>0</v>
      </c>
      <c r="AL339" s="71">
        <v>0</v>
      </c>
      <c r="AM339" s="71">
        <v>167652.93303696151</v>
      </c>
      <c r="AN339" s="71">
        <v>0</v>
      </c>
      <c r="AO339" s="71">
        <v>0</v>
      </c>
      <c r="AP339" s="71">
        <v>5662045.2704131436</v>
      </c>
      <c r="AQ339" s="72"/>
      <c r="AR339" s="71">
        <v>1</v>
      </c>
      <c r="AS339" s="71">
        <v>6</v>
      </c>
      <c r="AT339" s="71">
        <v>0</v>
      </c>
      <c r="AU339" s="71">
        <v>0</v>
      </c>
      <c r="AV339" s="71">
        <v>0</v>
      </c>
      <c r="AW339" s="71">
        <v>0</v>
      </c>
      <c r="AX339" s="71"/>
      <c r="AY339" s="72"/>
      <c r="AZ339" s="71">
        <v>5.5</v>
      </c>
      <c r="BA339" s="71">
        <v>209.6</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2100</v>
      </c>
      <c r="B340" s="70">
        <v>306</v>
      </c>
      <c r="C340" s="70">
        <v>17</v>
      </c>
      <c r="D340" s="70">
        <v>18</v>
      </c>
      <c r="E340" s="70">
        <v>2020</v>
      </c>
      <c r="F340" s="70" t="s">
        <v>159</v>
      </c>
      <c r="G340" s="70" t="s">
        <v>2083</v>
      </c>
      <c r="H340" s="70" t="s">
        <v>2084</v>
      </c>
      <c r="I340" s="148"/>
      <c r="J340" s="71">
        <v>0</v>
      </c>
      <c r="K340" s="71">
        <v>0.14356960369911428</v>
      </c>
      <c r="L340" s="71">
        <v>0.31753036894452602</v>
      </c>
      <c r="M340" s="71">
        <v>2.1496692700753535</v>
      </c>
      <c r="N340" s="71">
        <v>1.8468486705870244</v>
      </c>
      <c r="O340" s="71">
        <v>1.0215890549185533</v>
      </c>
      <c r="P340" s="71">
        <v>2.926999876039738</v>
      </c>
      <c r="Q340" s="71">
        <v>7.1342475312693096E-2</v>
      </c>
      <c r="R340" s="71">
        <v>2.9537693314536204</v>
      </c>
      <c r="S340" s="71">
        <v>0.22096587240000001</v>
      </c>
      <c r="T340" s="72"/>
      <c r="U340" s="71">
        <v>0</v>
      </c>
      <c r="V340" s="71">
        <v>60</v>
      </c>
      <c r="W340" s="71">
        <v>8</v>
      </c>
      <c r="X340" s="71">
        <v>420</v>
      </c>
      <c r="Y340" s="71">
        <v>588</v>
      </c>
      <c r="Z340" s="71">
        <v>730</v>
      </c>
      <c r="AA340" s="71">
        <v>646</v>
      </c>
      <c r="AB340" s="71">
        <v>1210</v>
      </c>
      <c r="AC340" s="71">
        <v>523614</v>
      </c>
      <c r="AD340" s="71">
        <v>0.22096587240000001</v>
      </c>
      <c r="AE340" s="72"/>
      <c r="AF340" s="71">
        <v>0</v>
      </c>
      <c r="AG340" s="71">
        <v>82158.441067289416</v>
      </c>
      <c r="AH340" s="71">
        <v>79605.642709662803</v>
      </c>
      <c r="AI340" s="71">
        <v>2414411.7589263888</v>
      </c>
      <c r="AJ340" s="71">
        <v>2268593.7817065301</v>
      </c>
      <c r="AK340" s="71"/>
      <c r="AL340" s="71"/>
      <c r="AM340" s="71">
        <v>157918.44338038922</v>
      </c>
      <c r="AN340" s="71"/>
      <c r="AO340" s="71"/>
      <c r="AP340" s="71">
        <v>5002688.0677902605</v>
      </c>
      <c r="AQ340" s="72"/>
      <c r="AR340" s="71">
        <v>1</v>
      </c>
      <c r="AS340" s="71">
        <v>6</v>
      </c>
      <c r="AT340" s="71">
        <v>0</v>
      </c>
      <c r="AU340" s="71">
        <v>0</v>
      </c>
      <c r="AV340" s="71">
        <v>0</v>
      </c>
      <c r="AW340" s="71">
        <v>0</v>
      </c>
      <c r="AX340" s="71"/>
      <c r="AY340" s="72"/>
      <c r="AZ340" s="71">
        <v>5.5</v>
      </c>
      <c r="BA340" s="71">
        <v>209.6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2101</v>
      </c>
      <c r="B341" s="70">
        <v>306</v>
      </c>
      <c r="C341" s="70">
        <v>18</v>
      </c>
      <c r="D341" s="70">
        <v>18</v>
      </c>
      <c r="E341" s="70">
        <v>2021</v>
      </c>
      <c r="F341" s="70" t="s">
        <v>160</v>
      </c>
      <c r="G341" s="70" t="s">
        <v>2083</v>
      </c>
      <c r="H341" s="70" t="s">
        <v>2084</v>
      </c>
      <c r="I341" s="148"/>
      <c r="J341" s="71">
        <v>0</v>
      </c>
      <c r="K341" s="71">
        <v>0.15203608265891333</v>
      </c>
      <c r="L341" s="71">
        <v>0.34228896957509436</v>
      </c>
      <c r="M341" s="71">
        <v>2.3269148730540552</v>
      </c>
      <c r="N341" s="71">
        <v>1.9680187915522702</v>
      </c>
      <c r="O341" s="71">
        <v>0.99624644409252583</v>
      </c>
      <c r="P341" s="71">
        <v>2.9924167766483976</v>
      </c>
      <c r="Q341" s="71">
        <v>7.0356464413910497E-2</v>
      </c>
      <c r="R341" s="71">
        <v>2.9451110117258805</v>
      </c>
      <c r="S341" s="71">
        <v>0.22096587240000001</v>
      </c>
      <c r="T341" s="72"/>
      <c r="U341" s="71">
        <v>0</v>
      </c>
      <c r="V341" s="71">
        <v>60</v>
      </c>
      <c r="W341" s="71">
        <v>8</v>
      </c>
      <c r="X341" s="71">
        <v>420</v>
      </c>
      <c r="Y341" s="71">
        <v>594</v>
      </c>
      <c r="Z341" s="71">
        <v>733</v>
      </c>
      <c r="AA341" s="71">
        <v>644</v>
      </c>
      <c r="AB341" s="71">
        <v>1205</v>
      </c>
      <c r="AC341" s="71">
        <v>506477.99999999994</v>
      </c>
      <c r="AD341" s="71">
        <v>0.22096587240000001</v>
      </c>
      <c r="AE341" s="72"/>
      <c r="AF341" s="71">
        <v>0</v>
      </c>
      <c r="AG341" s="71">
        <v>88045.74748715524</v>
      </c>
      <c r="AH341" s="71">
        <v>84171.454734131941</v>
      </c>
      <c r="AI341" s="71">
        <v>2660129.539873437</v>
      </c>
      <c r="AJ341" s="71">
        <v>2370251.7909676428</v>
      </c>
      <c r="AK341" s="71">
        <v>0</v>
      </c>
      <c r="AL341" s="71">
        <v>0</v>
      </c>
      <c r="AM341" s="71">
        <v>158172.98480840251</v>
      </c>
      <c r="AN341" s="71">
        <v>0</v>
      </c>
      <c r="AO341" s="71">
        <v>0</v>
      </c>
      <c r="AP341" s="71">
        <v>5360771.5178707689</v>
      </c>
      <c r="AQ341" s="72"/>
      <c r="AR341" s="71">
        <v>1</v>
      </c>
      <c r="AS341" s="71">
        <v>6</v>
      </c>
      <c r="AT341" s="71">
        <v>0</v>
      </c>
      <c r="AU341" s="71">
        <v>0</v>
      </c>
      <c r="AV341" s="71">
        <v>0</v>
      </c>
      <c r="AW341" s="71">
        <v>0</v>
      </c>
      <c r="AX341" s="71"/>
      <c r="AY341" s="72"/>
      <c r="AZ341" s="71">
        <v>5.5</v>
      </c>
      <c r="BA341" s="71">
        <v>209.6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2102</v>
      </c>
      <c r="B342" s="70">
        <v>306</v>
      </c>
      <c r="C342" s="70">
        <v>19</v>
      </c>
      <c r="D342" s="70">
        <v>18</v>
      </c>
      <c r="E342" s="70">
        <v>2022</v>
      </c>
      <c r="F342" s="70" t="s">
        <v>161</v>
      </c>
      <c r="G342" s="70" t="s">
        <v>2083</v>
      </c>
      <c r="H342" s="70" t="s">
        <v>2084</v>
      </c>
      <c r="I342" s="148"/>
      <c r="J342" s="71">
        <v>0</v>
      </c>
      <c r="K342" s="71">
        <v>0.16554402096592014</v>
      </c>
      <c r="L342" s="71">
        <v>0.27897782345421729</v>
      </c>
      <c r="M342" s="71">
        <v>2.6622496733530525</v>
      </c>
      <c r="N342" s="71">
        <v>2.0341318025209238</v>
      </c>
      <c r="O342" s="71">
        <v>1.0428393884800207</v>
      </c>
      <c r="P342" s="71">
        <v>3.0024061513738469</v>
      </c>
      <c r="Q342" s="71">
        <v>7.1409118961093213E-2</v>
      </c>
      <c r="R342" s="71">
        <v>3.0143394921975131</v>
      </c>
      <c r="S342" s="71">
        <v>0.1225598832</v>
      </c>
      <c r="T342" s="72"/>
      <c r="U342" s="71">
        <v>0</v>
      </c>
      <c r="V342" s="71">
        <v>60</v>
      </c>
      <c r="W342" s="71">
        <v>8</v>
      </c>
      <c r="X342" s="71">
        <v>420</v>
      </c>
      <c r="Y342" s="71">
        <v>618</v>
      </c>
      <c r="Z342" s="71">
        <v>729</v>
      </c>
      <c r="AA342" s="71">
        <v>656</v>
      </c>
      <c r="AB342" s="71">
        <v>1213</v>
      </c>
      <c r="AC342" s="71">
        <v>524893.99999999988</v>
      </c>
      <c r="AD342" s="71">
        <v>0.1225598832</v>
      </c>
      <c r="AE342" s="72"/>
      <c r="AF342" s="71">
        <v>0</v>
      </c>
      <c r="AG342" s="71">
        <v>99833.483022325134</v>
      </c>
      <c r="AH342" s="71">
        <v>78938.211830416461</v>
      </c>
      <c r="AI342" s="71">
        <v>2974958.7451578206</v>
      </c>
      <c r="AJ342" s="71">
        <v>2512725.5703613176</v>
      </c>
      <c r="AK342" s="71">
        <v>0</v>
      </c>
      <c r="AL342" s="71">
        <v>0</v>
      </c>
      <c r="AM342" s="71">
        <v>156631.40811583117</v>
      </c>
      <c r="AN342" s="71">
        <v>0</v>
      </c>
      <c r="AO342" s="71">
        <v>0</v>
      </c>
      <c r="AP342" s="71">
        <v>5823087.4184877109</v>
      </c>
      <c r="AQ342" s="72"/>
      <c r="AR342" s="71">
        <v>1</v>
      </c>
      <c r="AS342" s="71">
        <v>6</v>
      </c>
      <c r="AT342" s="71">
        <v>0</v>
      </c>
      <c r="AU342" s="71">
        <v>0</v>
      </c>
      <c r="AV342" s="71">
        <v>0</v>
      </c>
      <c r="AW342" s="71">
        <v>0</v>
      </c>
      <c r="AX342" s="71"/>
      <c r="AY342" s="72"/>
      <c r="AZ342" s="71">
        <v>5.5</v>
      </c>
      <c r="BA342" s="71">
        <v>209.6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2103</v>
      </c>
      <c r="B343" s="70">
        <v>306</v>
      </c>
      <c r="C343" s="70">
        <v>20</v>
      </c>
      <c r="D343" s="70">
        <v>18</v>
      </c>
      <c r="E343" s="70">
        <v>2023</v>
      </c>
      <c r="F343" s="70" t="s">
        <v>1539</v>
      </c>
      <c r="G343" s="70" t="s">
        <v>2083</v>
      </c>
      <c r="H343" s="70" t="s">
        <v>2084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v>
      </c>
      <c r="AS343" s="71">
        <v>6</v>
      </c>
      <c r="AT343" s="71">
        <v>0</v>
      </c>
      <c r="AU343" s="71">
        <v>0</v>
      </c>
      <c r="AV343" s="71">
        <v>0</v>
      </c>
      <c r="AW343" s="71">
        <v>0</v>
      </c>
      <c r="AX343" s="71"/>
      <c r="AY343" s="72"/>
      <c r="AZ343" s="71">
        <v>5.5</v>
      </c>
      <c r="BA343" s="71">
        <v>209.6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2104</v>
      </c>
      <c r="B344" s="70">
        <v>306</v>
      </c>
      <c r="C344" s="70">
        <v>21</v>
      </c>
      <c r="D344" s="70">
        <v>18</v>
      </c>
      <c r="E344" s="70">
        <v>2024</v>
      </c>
      <c r="F344" s="70" t="s">
        <v>1554</v>
      </c>
      <c r="G344" s="70" t="s">
        <v>2083</v>
      </c>
      <c r="H344" s="70" t="s">
        <v>2084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2105</v>
      </c>
      <c r="B345" s="70">
        <v>256</v>
      </c>
      <c r="C345" s="70">
        <v>1</v>
      </c>
      <c r="D345" s="70">
        <v>16</v>
      </c>
      <c r="E345" s="70">
        <v>1990</v>
      </c>
      <c r="F345" s="70" t="s">
        <v>787</v>
      </c>
      <c r="G345" s="70" t="s">
        <v>2106</v>
      </c>
      <c r="H345" s="70" t="s">
        <v>1753</v>
      </c>
      <c r="I345" s="148"/>
      <c r="J345" s="71">
        <v>1.487737542086019</v>
      </c>
      <c r="K345" s="71">
        <v>0.60136705487227304</v>
      </c>
      <c r="L345" s="71">
        <v>5.4023822069774781</v>
      </c>
      <c r="M345" s="71">
        <v>1.107687633780519</v>
      </c>
      <c r="N345" s="71">
        <v>2.1191797890460178</v>
      </c>
      <c r="O345" s="71">
        <v>1.8574721108691941</v>
      </c>
      <c r="P345" s="71">
        <v>2.7305177480669101</v>
      </c>
      <c r="Q345" s="71">
        <v>0.133463836622537</v>
      </c>
      <c r="R345" s="71">
        <v>0</v>
      </c>
      <c r="S345" s="71">
        <v>0.13148365279854449</v>
      </c>
      <c r="T345" s="72"/>
      <c r="U345" s="71">
        <v>154700</v>
      </c>
      <c r="V345" s="71">
        <v>185</v>
      </c>
      <c r="W345" s="71">
        <v>61</v>
      </c>
      <c r="X345" s="71">
        <v>382</v>
      </c>
      <c r="Y345" s="71">
        <v>726</v>
      </c>
      <c r="Z345" s="71">
        <v>764</v>
      </c>
      <c r="AA345" s="71">
        <v>663</v>
      </c>
      <c r="AB345" s="71">
        <v>2167</v>
      </c>
      <c r="AC345" s="71">
        <v>0</v>
      </c>
      <c r="AD345" s="71">
        <v>0.13148365279854449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2107</v>
      </c>
      <c r="B346" s="70">
        <v>257</v>
      </c>
      <c r="C346" s="70">
        <v>2</v>
      </c>
      <c r="D346" s="70">
        <v>16</v>
      </c>
      <c r="E346" s="70">
        <v>2005</v>
      </c>
      <c r="F346" s="70" t="s">
        <v>789</v>
      </c>
      <c r="G346" s="70" t="s">
        <v>2106</v>
      </c>
      <c r="H346" s="70" t="s">
        <v>1753</v>
      </c>
      <c r="I346" s="148"/>
      <c r="J346" s="71">
        <v>0.1250972852926702</v>
      </c>
      <c r="K346" s="71">
        <v>0.220411561241803</v>
      </c>
      <c r="L346" s="71">
        <v>4.69045907684698</v>
      </c>
      <c r="M346" s="71">
        <v>1.452236913696705</v>
      </c>
      <c r="N346" s="71">
        <v>3.3989011605489141</v>
      </c>
      <c r="O346" s="71">
        <v>1.5988535164134789</v>
      </c>
      <c r="P346" s="71">
        <v>3.1328573655053189</v>
      </c>
      <c r="Q346" s="71">
        <v>0.10327679759665601</v>
      </c>
      <c r="R346" s="71">
        <v>0</v>
      </c>
      <c r="S346" s="71">
        <v>0.1080892654036197</v>
      </c>
      <c r="T346" s="72"/>
      <c r="U346" s="71">
        <v>13540</v>
      </c>
      <c r="V346" s="71">
        <v>84</v>
      </c>
      <c r="W346" s="71">
        <v>56</v>
      </c>
      <c r="X346" s="71">
        <v>235</v>
      </c>
      <c r="Y346" s="71">
        <v>750</v>
      </c>
      <c r="Z346" s="71">
        <v>761</v>
      </c>
      <c r="AA346" s="71">
        <v>623</v>
      </c>
      <c r="AB346" s="71">
        <v>1753</v>
      </c>
      <c r="AC346" s="71">
        <v>0</v>
      </c>
      <c r="AD346" s="71">
        <v>0.1080892654036197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2108</v>
      </c>
      <c r="B347" s="70">
        <v>258</v>
      </c>
      <c r="C347" s="70">
        <v>3</v>
      </c>
      <c r="D347" s="70">
        <v>16</v>
      </c>
      <c r="E347" s="70">
        <v>2006</v>
      </c>
      <c r="F347" s="70" t="s">
        <v>790</v>
      </c>
      <c r="G347" s="70" t="s">
        <v>2106</v>
      </c>
      <c r="H347" s="70" t="s">
        <v>1753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2109</v>
      </c>
      <c r="B348" s="70">
        <v>259</v>
      </c>
      <c r="C348" s="70">
        <v>4</v>
      </c>
      <c r="D348" s="70">
        <v>16</v>
      </c>
      <c r="E348" s="70">
        <v>2007</v>
      </c>
      <c r="F348" s="70" t="s">
        <v>791</v>
      </c>
      <c r="G348" s="70" t="s">
        <v>2106</v>
      </c>
      <c r="H348" s="70" t="s">
        <v>1753</v>
      </c>
      <c r="I348" s="148"/>
      <c r="J348" s="71">
        <v>0</v>
      </c>
      <c r="K348" s="71">
        <v>0.16817334322232291</v>
      </c>
      <c r="L348" s="71">
        <v>3.6754858275760238</v>
      </c>
      <c r="M348" s="71">
        <v>1.6658541060742771</v>
      </c>
      <c r="N348" s="71">
        <v>3.3271724005619929</v>
      </c>
      <c r="O348" s="71">
        <v>1.445053761071772</v>
      </c>
      <c r="P348" s="71">
        <v>2.95155781520414</v>
      </c>
      <c r="Q348" s="71">
        <v>0.102822593177246</v>
      </c>
      <c r="R348" s="71">
        <v>0</v>
      </c>
      <c r="S348" s="71">
        <v>0.1161048020428142</v>
      </c>
      <c r="T348" s="72"/>
      <c r="U348" s="71">
        <v>0</v>
      </c>
      <c r="V348" s="71">
        <v>67</v>
      </c>
      <c r="W348" s="71">
        <v>55</v>
      </c>
      <c r="X348" s="71">
        <v>363</v>
      </c>
      <c r="Y348" s="71">
        <v>720</v>
      </c>
      <c r="Z348" s="71">
        <v>715</v>
      </c>
      <c r="AA348" s="71">
        <v>578</v>
      </c>
      <c r="AB348" s="71">
        <v>1653</v>
      </c>
      <c r="AC348" s="71">
        <v>0</v>
      </c>
      <c r="AD348" s="71">
        <v>0.1161048020428142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2110</v>
      </c>
      <c r="B349" s="70">
        <v>260</v>
      </c>
      <c r="C349" s="70">
        <v>5</v>
      </c>
      <c r="D349" s="70">
        <v>16</v>
      </c>
      <c r="E349" s="70">
        <v>2008</v>
      </c>
      <c r="F349" s="70" t="s">
        <v>792</v>
      </c>
      <c r="G349" s="1064" t="s">
        <v>2106</v>
      </c>
      <c r="H349" s="70" t="s">
        <v>1753</v>
      </c>
      <c r="I349" s="148"/>
      <c r="J349" s="71">
        <v>0.1570236670331025</v>
      </c>
      <c r="K349" s="71">
        <v>0.1332343346786185</v>
      </c>
      <c r="L349" s="71">
        <v>3.5906641935716248</v>
      </c>
      <c r="M349" s="71">
        <v>1.866768673250637</v>
      </c>
      <c r="N349" s="71">
        <v>3.1570838273275248</v>
      </c>
      <c r="O349" s="71">
        <v>1.384339543845879</v>
      </c>
      <c r="P349" s="71">
        <v>2.8104756696850388</v>
      </c>
      <c r="Q349" s="71">
        <v>9.8527273736128296E-2</v>
      </c>
      <c r="R349" s="71">
        <v>0</v>
      </c>
      <c r="S349" s="71">
        <v>0.1174933946372142</v>
      </c>
      <c r="T349" s="72"/>
      <c r="U349" s="71">
        <v>20898</v>
      </c>
      <c r="V349" s="71">
        <v>67</v>
      </c>
      <c r="W349" s="71">
        <v>55</v>
      </c>
      <c r="X349" s="71">
        <v>363</v>
      </c>
      <c r="Y349" s="71">
        <v>716</v>
      </c>
      <c r="Z349" s="71">
        <v>709</v>
      </c>
      <c r="AA349" s="71">
        <v>551</v>
      </c>
      <c r="AB349" s="71">
        <v>1610</v>
      </c>
      <c r="AC349" s="71">
        <v>0</v>
      </c>
      <c r="AD349" s="71">
        <v>0.1174933946372142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2111</v>
      </c>
      <c r="B350" s="70">
        <v>261</v>
      </c>
      <c r="C350" s="70">
        <v>6</v>
      </c>
      <c r="D350" s="70">
        <v>16</v>
      </c>
      <c r="E350" s="70">
        <v>2009</v>
      </c>
      <c r="F350" s="70" t="s">
        <v>176</v>
      </c>
      <c r="G350" s="1064" t="s">
        <v>2106</v>
      </c>
      <c r="H350" s="70" t="s">
        <v>1753</v>
      </c>
      <c r="I350" s="148"/>
      <c r="J350" s="71">
        <v>0</v>
      </c>
      <c r="K350" s="71">
        <v>9.1632411348518308E-2</v>
      </c>
      <c r="L350" s="71">
        <v>1.4215532284915899</v>
      </c>
      <c r="M350" s="71">
        <v>1.723438917060053</v>
      </c>
      <c r="N350" s="71">
        <v>2.8981851506435441</v>
      </c>
      <c r="O350" s="71">
        <v>1.3827225089295261</v>
      </c>
      <c r="P350" s="71">
        <v>2.6829667143246452</v>
      </c>
      <c r="Q350" s="71">
        <v>9.1993231486706101E-2</v>
      </c>
      <c r="R350" s="71">
        <v>0</v>
      </c>
      <c r="S350" s="71">
        <v>0.13297366174028399</v>
      </c>
      <c r="T350" s="72"/>
      <c r="U350" s="71">
        <v>0</v>
      </c>
      <c r="V350" s="71">
        <v>47</v>
      </c>
      <c r="W350" s="71">
        <v>30</v>
      </c>
      <c r="X350" s="71">
        <v>332</v>
      </c>
      <c r="Y350" s="71">
        <v>718</v>
      </c>
      <c r="Z350" s="71">
        <v>699</v>
      </c>
      <c r="AA350" s="71">
        <v>540</v>
      </c>
      <c r="AB350" s="71">
        <v>1578</v>
      </c>
      <c r="AC350" s="71">
        <v>0</v>
      </c>
      <c r="AD350" s="71">
        <v>0.13297366174028399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2112</v>
      </c>
      <c r="B351" s="70">
        <v>262</v>
      </c>
      <c r="C351" s="70">
        <v>7</v>
      </c>
      <c r="D351" s="70">
        <v>16</v>
      </c>
      <c r="E351" s="70">
        <v>2010</v>
      </c>
      <c r="F351" s="70" t="s">
        <v>177</v>
      </c>
      <c r="G351" s="70" t="s">
        <v>2106</v>
      </c>
      <c r="H351" s="70" t="s">
        <v>1753</v>
      </c>
      <c r="I351" s="148"/>
      <c r="J351" s="71">
        <v>0</v>
      </c>
      <c r="K351" s="71">
        <v>9.3396940047062046E-2</v>
      </c>
      <c r="L351" s="71">
        <v>1.345837231225818</v>
      </c>
      <c r="M351" s="71">
        <v>1.680818470381362</v>
      </c>
      <c r="N351" s="71">
        <v>2.9234429362661838</v>
      </c>
      <c r="O351" s="71">
        <v>1.364513027692144</v>
      </c>
      <c r="P351" s="71">
        <v>2.726207899544224</v>
      </c>
      <c r="Q351" s="71">
        <v>9.4604592442615404E-2</v>
      </c>
      <c r="R351" s="71">
        <v>0</v>
      </c>
      <c r="S351" s="71">
        <v>0.15425756241084701</v>
      </c>
      <c r="T351" s="72"/>
      <c r="U351" s="71">
        <v>0</v>
      </c>
      <c r="V351" s="71">
        <v>47</v>
      </c>
      <c r="W351" s="71">
        <v>30</v>
      </c>
      <c r="X351" s="71">
        <v>332</v>
      </c>
      <c r="Y351" s="71">
        <v>723</v>
      </c>
      <c r="Z351" s="71">
        <v>693</v>
      </c>
      <c r="AA351" s="71">
        <v>535</v>
      </c>
      <c r="AB351" s="71">
        <v>1555</v>
      </c>
      <c r="AC351" s="71">
        <v>0</v>
      </c>
      <c r="AD351" s="71">
        <v>0.15425756241084701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2113</v>
      </c>
      <c r="B352" s="70">
        <v>263</v>
      </c>
      <c r="C352" s="70">
        <v>8</v>
      </c>
      <c r="D352" s="70">
        <v>16</v>
      </c>
      <c r="E352" s="70">
        <v>2011</v>
      </c>
      <c r="F352" s="70" t="s">
        <v>178</v>
      </c>
      <c r="G352" s="70" t="s">
        <v>2106</v>
      </c>
      <c r="H352" s="70" t="s">
        <v>1753</v>
      </c>
      <c r="I352" s="148"/>
      <c r="J352" s="71">
        <v>0</v>
      </c>
      <c r="K352" s="71">
        <v>0.12545677292368079</v>
      </c>
      <c r="L352" s="71">
        <v>1.2564060386357241</v>
      </c>
      <c r="M352" s="71">
        <v>1.956141978628029</v>
      </c>
      <c r="N352" s="71">
        <v>3.3556199834022862</v>
      </c>
      <c r="O352" s="71">
        <v>1.310446650736109</v>
      </c>
      <c r="P352" s="71">
        <v>2.5929918548132309</v>
      </c>
      <c r="Q352" s="71">
        <v>0.107511228043184</v>
      </c>
      <c r="R352" s="71">
        <v>0</v>
      </c>
      <c r="S352" s="71">
        <v>0.13701339734253579</v>
      </c>
      <c r="T352" s="72"/>
      <c r="U352" s="71">
        <v>0</v>
      </c>
      <c r="V352" s="71">
        <v>47</v>
      </c>
      <c r="W352" s="71">
        <v>30</v>
      </c>
      <c r="X352" s="71">
        <v>332</v>
      </c>
      <c r="Y352" s="71">
        <v>709</v>
      </c>
      <c r="Z352" s="71">
        <v>680</v>
      </c>
      <c r="AA352" s="71">
        <v>524</v>
      </c>
      <c r="AB352" s="71">
        <v>1532</v>
      </c>
      <c r="AC352" s="71">
        <v>0</v>
      </c>
      <c r="AD352" s="71">
        <v>0.13701339734253579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2114</v>
      </c>
      <c r="B353" s="70">
        <v>264</v>
      </c>
      <c r="C353" s="70">
        <v>9</v>
      </c>
      <c r="D353" s="70">
        <v>16</v>
      </c>
      <c r="E353" s="70">
        <v>2012</v>
      </c>
      <c r="F353" s="70" t="s">
        <v>179</v>
      </c>
      <c r="G353" s="70" t="s">
        <v>2106</v>
      </c>
      <c r="H353" s="70" t="s">
        <v>1753</v>
      </c>
      <c r="I353" s="148"/>
      <c r="J353" s="71">
        <v>0</v>
      </c>
      <c r="K353" s="71">
        <v>0.1177750735351554</v>
      </c>
      <c r="L353" s="71">
        <v>1.2601584507576169</v>
      </c>
      <c r="M353" s="71">
        <v>2.2008961756076908</v>
      </c>
      <c r="N353" s="71">
        <v>3.5580046167949022</v>
      </c>
      <c r="O353" s="71">
        <v>1.2829268821898516</v>
      </c>
      <c r="P353" s="71">
        <v>2.5878382450670228</v>
      </c>
      <c r="Q353" s="71">
        <v>0.113148977709866</v>
      </c>
      <c r="R353" s="71">
        <v>0</v>
      </c>
      <c r="S353" s="71">
        <v>0.15479811549174161</v>
      </c>
      <c r="T353" s="72"/>
      <c r="U353" s="71">
        <v>0</v>
      </c>
      <c r="V353" s="71">
        <v>47</v>
      </c>
      <c r="W353" s="71">
        <v>30</v>
      </c>
      <c r="X353" s="71">
        <v>332</v>
      </c>
      <c r="Y353" s="71">
        <v>707</v>
      </c>
      <c r="Z353" s="71">
        <v>671</v>
      </c>
      <c r="AA353" s="71">
        <v>520</v>
      </c>
      <c r="AB353" s="71">
        <v>1484</v>
      </c>
      <c r="AC353" s="71">
        <v>0</v>
      </c>
      <c r="AD353" s="71">
        <v>0.15479811549174161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2115</v>
      </c>
      <c r="B354" s="70">
        <v>265</v>
      </c>
      <c r="C354" s="70">
        <v>10</v>
      </c>
      <c r="D354" s="70">
        <v>16</v>
      </c>
      <c r="E354" s="70">
        <v>2013</v>
      </c>
      <c r="F354" s="70" t="s">
        <v>180</v>
      </c>
      <c r="G354" s="70" t="s">
        <v>2106</v>
      </c>
      <c r="H354" s="70" t="s">
        <v>1753</v>
      </c>
      <c r="I354" s="148"/>
      <c r="J354" s="71">
        <v>0</v>
      </c>
      <c r="K354" s="71">
        <v>9.9988024094584196E-2</v>
      </c>
      <c r="L354" s="71">
        <v>0.91417838112969185</v>
      </c>
      <c r="M354" s="71">
        <v>1.8995122607957129</v>
      </c>
      <c r="N354" s="71">
        <v>3.4352562758471001</v>
      </c>
      <c r="O354" s="71">
        <v>1.20064103432226</v>
      </c>
      <c r="P354" s="71">
        <v>2.5875985105016373</v>
      </c>
      <c r="Q354" s="71">
        <v>0.111545756856718</v>
      </c>
      <c r="R354" s="71">
        <v>0</v>
      </c>
      <c r="S354" s="71">
        <v>0.17871419538373121</v>
      </c>
      <c r="T354" s="72"/>
      <c r="U354" s="71">
        <v>0</v>
      </c>
      <c r="V354" s="71">
        <v>47</v>
      </c>
      <c r="W354" s="71">
        <v>30</v>
      </c>
      <c r="X354" s="71">
        <v>332</v>
      </c>
      <c r="Y354" s="71">
        <v>694</v>
      </c>
      <c r="Z354" s="71">
        <v>656</v>
      </c>
      <c r="AA354" s="71">
        <v>518</v>
      </c>
      <c r="AB354" s="71">
        <v>1442</v>
      </c>
      <c r="AC354" s="71">
        <v>0</v>
      </c>
      <c r="AD354" s="71">
        <v>0.17871419538373121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2116</v>
      </c>
      <c r="B355" s="70">
        <v>266</v>
      </c>
      <c r="C355" s="70">
        <v>11</v>
      </c>
      <c r="D355" s="70">
        <v>16</v>
      </c>
      <c r="E355" s="70">
        <v>2014</v>
      </c>
      <c r="F355" s="70" t="s">
        <v>181</v>
      </c>
      <c r="G355" s="70" t="s">
        <v>2106</v>
      </c>
      <c r="H355" s="70" t="s">
        <v>1753</v>
      </c>
      <c r="I355" s="148"/>
      <c r="J355" s="71">
        <v>0</v>
      </c>
      <c r="K355" s="71">
        <v>0.129409546928865</v>
      </c>
      <c r="L355" s="71">
        <v>1.193273880056821</v>
      </c>
      <c r="M355" s="71">
        <v>1.8167523199771201</v>
      </c>
      <c r="N355" s="71">
        <v>3.2633301471092251</v>
      </c>
      <c r="O355" s="71">
        <v>1.1191158898644973</v>
      </c>
      <c r="P355" s="71">
        <v>2.5407925036544898</v>
      </c>
      <c r="Q355" s="71">
        <v>0.10264268229806001</v>
      </c>
      <c r="R355" s="71">
        <v>0</v>
      </c>
      <c r="S355" s="71">
        <v>0.16531998499757339</v>
      </c>
      <c r="T355" s="72"/>
      <c r="U355" s="71">
        <v>0</v>
      </c>
      <c r="V355" s="71">
        <v>56</v>
      </c>
      <c r="W355" s="71">
        <v>26</v>
      </c>
      <c r="X355" s="71">
        <v>284</v>
      </c>
      <c r="Y355" s="71">
        <v>675</v>
      </c>
      <c r="Z355" s="71">
        <v>644</v>
      </c>
      <c r="AA355" s="71">
        <v>506</v>
      </c>
      <c r="AB355" s="71">
        <v>1383</v>
      </c>
      <c r="AC355" s="71">
        <v>0</v>
      </c>
      <c r="AD355" s="71">
        <v>0.16531998499757339</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4</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2117</v>
      </c>
      <c r="B356" s="70">
        <v>267</v>
      </c>
      <c r="C356" s="70">
        <v>12</v>
      </c>
      <c r="D356" s="70">
        <v>16</v>
      </c>
      <c r="E356" s="70">
        <v>2015</v>
      </c>
      <c r="F356" s="70" t="s">
        <v>182</v>
      </c>
      <c r="G356" s="70" t="s">
        <v>2106</v>
      </c>
      <c r="H356" s="70" t="s">
        <v>1753</v>
      </c>
      <c r="I356" s="148"/>
      <c r="J356" s="71">
        <v>0</v>
      </c>
      <c r="K356" s="71">
        <v>0.13078228445188761</v>
      </c>
      <c r="L356" s="71">
        <v>1.213807423342723</v>
      </c>
      <c r="M356" s="71">
        <v>1.787318522544092</v>
      </c>
      <c r="N356" s="71">
        <v>2.8609376689947199</v>
      </c>
      <c r="O356" s="71">
        <v>1.11016946923909</v>
      </c>
      <c r="P356" s="71">
        <v>2.5277239896006147</v>
      </c>
      <c r="Q356" s="71">
        <v>9.7865024458792499E-2</v>
      </c>
      <c r="R356" s="71">
        <v>0</v>
      </c>
      <c r="S356" s="71">
        <v>0.16506975314639921</v>
      </c>
      <c r="T356" s="72"/>
      <c r="U356" s="71">
        <v>0</v>
      </c>
      <c r="V356" s="71">
        <v>56</v>
      </c>
      <c r="W356" s="71">
        <v>26</v>
      </c>
      <c r="X356" s="71">
        <v>284</v>
      </c>
      <c r="Y356" s="71">
        <v>660</v>
      </c>
      <c r="Z356" s="71">
        <v>645</v>
      </c>
      <c r="AA356" s="71">
        <v>503</v>
      </c>
      <c r="AB356" s="71">
        <v>1347</v>
      </c>
      <c r="AC356" s="71">
        <v>0</v>
      </c>
      <c r="AD356" s="71">
        <v>0.16506975314639921</v>
      </c>
      <c r="AE356" s="72"/>
      <c r="AF356" s="71">
        <v>0</v>
      </c>
      <c r="AG356" s="71">
        <v>96171.517989908447</v>
      </c>
      <c r="AH356" s="71">
        <v>211122.09258062331</v>
      </c>
      <c r="AI356" s="71">
        <v>2001098.1393696209</v>
      </c>
      <c r="AJ356" s="71">
        <v>3807446.2417838708</v>
      </c>
      <c r="AK356" s="71">
        <v>0</v>
      </c>
      <c r="AL356" s="71">
        <v>0</v>
      </c>
      <c r="AM356" s="71">
        <v>184600.69954751761</v>
      </c>
      <c r="AN356" s="71">
        <v>0</v>
      </c>
      <c r="AO356" s="71">
        <v>0</v>
      </c>
      <c r="AP356" s="71">
        <v>6300438.6912715416</v>
      </c>
      <c r="AQ356" s="72"/>
      <c r="AR356" s="71">
        <v>2</v>
      </c>
      <c r="AS356" s="71">
        <v>0</v>
      </c>
      <c r="AT356" s="71">
        <v>0</v>
      </c>
      <c r="AU356" s="71">
        <v>0</v>
      </c>
      <c r="AV356" s="71">
        <v>0</v>
      </c>
      <c r="AW356" s="71">
        <v>0</v>
      </c>
      <c r="AX356" s="71"/>
      <c r="AY356" s="72"/>
      <c r="AZ356" s="71">
        <v>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2118</v>
      </c>
      <c r="B357" s="70">
        <v>268</v>
      </c>
      <c r="C357" s="70">
        <v>13</v>
      </c>
      <c r="D357" s="70">
        <v>16</v>
      </c>
      <c r="E357" s="70">
        <v>2016</v>
      </c>
      <c r="F357" s="70" t="s">
        <v>155</v>
      </c>
      <c r="G357" s="70" t="s">
        <v>2106</v>
      </c>
      <c r="H357" s="70" t="s">
        <v>1753</v>
      </c>
      <c r="I357" s="148"/>
      <c r="J357" s="71">
        <v>0</v>
      </c>
      <c r="K357" s="71">
        <v>0.13434320284273299</v>
      </c>
      <c r="L357" s="71">
        <v>1.3308105937132877</v>
      </c>
      <c r="M357" s="71">
        <v>1.3057691934933024</v>
      </c>
      <c r="N357" s="71">
        <v>2.73846326575759</v>
      </c>
      <c r="O357" s="71">
        <v>1.0762846468077489</v>
      </c>
      <c r="P357" s="71">
        <v>2.5313941276456342</v>
      </c>
      <c r="Q357" s="71">
        <v>9.3658068930831867E-2</v>
      </c>
      <c r="R357" s="71">
        <v>0</v>
      </c>
      <c r="S357" s="71">
        <v>0.20499420957063155</v>
      </c>
      <c r="T357" s="72"/>
      <c r="U357" s="71">
        <v>0</v>
      </c>
      <c r="V357" s="71">
        <v>56</v>
      </c>
      <c r="W357" s="71">
        <v>26</v>
      </c>
      <c r="X357" s="71">
        <v>284</v>
      </c>
      <c r="Y357" s="71">
        <v>679</v>
      </c>
      <c r="Z357" s="71">
        <v>633</v>
      </c>
      <c r="AA357" s="71">
        <v>521</v>
      </c>
      <c r="AB357" s="71">
        <v>1326</v>
      </c>
      <c r="AC357" s="71">
        <v>0</v>
      </c>
      <c r="AD357" s="71">
        <v>0.20499420957063161</v>
      </c>
      <c r="AE357" s="72"/>
      <c r="AF357" s="71">
        <v>0</v>
      </c>
      <c r="AG357" s="71">
        <v>94798.779395452613</v>
      </c>
      <c r="AH357" s="71">
        <v>185747.38948480829</v>
      </c>
      <c r="AI357" s="71">
        <v>1782419.367641696</v>
      </c>
      <c r="AJ357" s="71">
        <v>3491009.0163576221</v>
      </c>
      <c r="AK357" s="71">
        <v>0</v>
      </c>
      <c r="AL357" s="71">
        <v>0</v>
      </c>
      <c r="AM357" s="71">
        <v>181863.9183758749</v>
      </c>
      <c r="AN357" s="71">
        <v>0</v>
      </c>
      <c r="AO357" s="71">
        <v>0</v>
      </c>
      <c r="AP357" s="71">
        <v>5735838.4712554542</v>
      </c>
      <c r="AQ357" s="72"/>
      <c r="AR357" s="71">
        <v>2</v>
      </c>
      <c r="AS357" s="71">
        <v>0</v>
      </c>
      <c r="AT357" s="71">
        <v>0</v>
      </c>
      <c r="AU357" s="71">
        <v>0</v>
      </c>
      <c r="AV357" s="71">
        <v>0</v>
      </c>
      <c r="AW357" s="71">
        <v>0</v>
      </c>
      <c r="AX357" s="71"/>
      <c r="AY357" s="72"/>
      <c r="AZ357" s="71">
        <v>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2119</v>
      </c>
      <c r="B358" s="70">
        <v>269</v>
      </c>
      <c r="C358" s="70">
        <v>14</v>
      </c>
      <c r="D358" s="70">
        <v>16</v>
      </c>
      <c r="E358" s="70">
        <v>2017</v>
      </c>
      <c r="F358" s="70" t="s">
        <v>156</v>
      </c>
      <c r="G358" s="70" t="s">
        <v>2106</v>
      </c>
      <c r="H358" s="70" t="s">
        <v>1753</v>
      </c>
      <c r="I358" s="148"/>
      <c r="J358" s="71">
        <v>0</v>
      </c>
      <c r="K358" s="71">
        <v>0.13808605106235683</v>
      </c>
      <c r="L358" s="71">
        <v>1.3787612101475517</v>
      </c>
      <c r="M358" s="71">
        <v>1.2102945569841455</v>
      </c>
      <c r="N358" s="71">
        <v>2.9017028505693561</v>
      </c>
      <c r="O358" s="71">
        <v>1.0453418699471173</v>
      </c>
      <c r="P358" s="71">
        <v>2.4912189314471989</v>
      </c>
      <c r="Q358" s="71">
        <v>8.8383749610509696E-2</v>
      </c>
      <c r="R358" s="71">
        <v>0</v>
      </c>
      <c r="S358" s="71">
        <v>0.172666134881693</v>
      </c>
      <c r="T358" s="72"/>
      <c r="U358" s="71">
        <v>0</v>
      </c>
      <c r="V358" s="71">
        <v>56</v>
      </c>
      <c r="W358" s="71">
        <v>26</v>
      </c>
      <c r="X358" s="71">
        <v>284</v>
      </c>
      <c r="Y358" s="71">
        <v>678</v>
      </c>
      <c r="Z358" s="71">
        <v>625</v>
      </c>
      <c r="AA358" s="71">
        <v>516</v>
      </c>
      <c r="AB358" s="71">
        <v>1294</v>
      </c>
      <c r="AC358" s="71">
        <v>0</v>
      </c>
      <c r="AD358" s="71">
        <v>0.172666134881693</v>
      </c>
      <c r="AE358" s="72"/>
      <c r="AF358" s="71">
        <v>0</v>
      </c>
      <c r="AG358" s="71">
        <v>99303.389022557429</v>
      </c>
      <c r="AH358" s="71">
        <v>260112.5331472804</v>
      </c>
      <c r="AI358" s="71">
        <v>1748456.459417318</v>
      </c>
      <c r="AJ358" s="71">
        <v>3835412.1330733928</v>
      </c>
      <c r="AK358" s="71">
        <v>0</v>
      </c>
      <c r="AL358" s="71">
        <v>0</v>
      </c>
      <c r="AM358" s="71">
        <v>177752.7455350052</v>
      </c>
      <c r="AN358" s="71">
        <v>0</v>
      </c>
      <c r="AO358" s="71">
        <v>0</v>
      </c>
      <c r="AP358" s="71">
        <v>6121037.2601955533</v>
      </c>
      <c r="AQ358" s="72"/>
      <c r="AR358" s="71">
        <v>2</v>
      </c>
      <c r="AS358" s="71">
        <v>0</v>
      </c>
      <c r="AT358" s="71">
        <v>0</v>
      </c>
      <c r="AU358" s="71">
        <v>0</v>
      </c>
      <c r="AV358" s="71">
        <v>0</v>
      </c>
      <c r="AW358" s="71">
        <v>0</v>
      </c>
      <c r="AX358" s="71"/>
      <c r="AY358" s="72"/>
      <c r="AZ358" s="71">
        <v>9</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2120</v>
      </c>
      <c r="B359" s="70">
        <v>270</v>
      </c>
      <c r="C359" s="70">
        <v>15</v>
      </c>
      <c r="D359" s="70">
        <v>16</v>
      </c>
      <c r="E359" s="70">
        <v>2018</v>
      </c>
      <c r="F359" s="70" t="s">
        <v>183</v>
      </c>
      <c r="G359" s="70" t="s">
        <v>2106</v>
      </c>
      <c r="H359" s="70" t="s">
        <v>1753</v>
      </c>
      <c r="I359" s="148"/>
      <c r="J359" s="71">
        <v>0</v>
      </c>
      <c r="K359" s="71">
        <v>0.13124964825034685</v>
      </c>
      <c r="L359" s="71">
        <v>1.2502521576452523</v>
      </c>
      <c r="M359" s="71">
        <v>1.2837050262717407</v>
      </c>
      <c r="N359" s="71">
        <v>2.6320178960480685</v>
      </c>
      <c r="O359" s="71">
        <v>0.99944420186351912</v>
      </c>
      <c r="P359" s="71">
        <v>2.4473012062219679</v>
      </c>
      <c r="Q359" s="71">
        <v>8.0810562559753996E-2</v>
      </c>
      <c r="R359" s="71">
        <v>0</v>
      </c>
      <c r="S359" s="71">
        <v>0.18307342361885628</v>
      </c>
      <c r="T359" s="72"/>
      <c r="U359" s="71">
        <v>0</v>
      </c>
      <c r="V359" s="71">
        <v>56</v>
      </c>
      <c r="W359" s="71">
        <v>26</v>
      </c>
      <c r="X359" s="71">
        <v>284</v>
      </c>
      <c r="Y359" s="71">
        <v>670</v>
      </c>
      <c r="Z359" s="71">
        <v>609</v>
      </c>
      <c r="AA359" s="71">
        <v>512</v>
      </c>
      <c r="AB359" s="71">
        <v>1275</v>
      </c>
      <c r="AC359" s="71">
        <v>0</v>
      </c>
      <c r="AD359" s="71">
        <v>0.18307342361885631</v>
      </c>
      <c r="AE359" s="72"/>
      <c r="AF359" s="71">
        <v>0</v>
      </c>
      <c r="AG359" s="71">
        <v>88258.949330085597</v>
      </c>
      <c r="AH359" s="71">
        <v>246621.03992259581</v>
      </c>
      <c r="AI359" s="71">
        <v>1744031.6222467721</v>
      </c>
      <c r="AJ359" s="71">
        <v>3331418.446031244</v>
      </c>
      <c r="AK359" s="71">
        <v>0</v>
      </c>
      <c r="AL359" s="71">
        <v>0</v>
      </c>
      <c r="AM359" s="71">
        <v>175505.1661573523</v>
      </c>
      <c r="AN359" s="71">
        <v>0</v>
      </c>
      <c r="AO359" s="71">
        <v>0</v>
      </c>
      <c r="AP359" s="71">
        <v>5585835.2236880502</v>
      </c>
      <c r="AQ359" s="72"/>
      <c r="AR359" s="71">
        <v>3</v>
      </c>
      <c r="AS359" s="71">
        <v>0</v>
      </c>
      <c r="AT359" s="71">
        <v>0</v>
      </c>
      <c r="AU359" s="71">
        <v>0</v>
      </c>
      <c r="AV359" s="71">
        <v>0</v>
      </c>
      <c r="AW359" s="71">
        <v>0</v>
      </c>
      <c r="AX359" s="71"/>
      <c r="AY359" s="72"/>
      <c r="AZ359" s="71">
        <v>14</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2121</v>
      </c>
      <c r="B360" s="70">
        <v>271</v>
      </c>
      <c r="C360" s="70">
        <v>16</v>
      </c>
      <c r="D360" s="70">
        <v>16</v>
      </c>
      <c r="E360" s="70">
        <v>2019</v>
      </c>
      <c r="F360" s="70" t="s">
        <v>158</v>
      </c>
      <c r="G360" s="70" t="s">
        <v>2106</v>
      </c>
      <c r="H360" s="70" t="s">
        <v>1753</v>
      </c>
      <c r="I360" s="148"/>
      <c r="J360" s="71">
        <v>0</v>
      </c>
      <c r="K360" s="71">
        <v>0.12149394019790298</v>
      </c>
      <c r="L360" s="71">
        <v>1.2625703814712044</v>
      </c>
      <c r="M360" s="71">
        <v>1.2851817730217414</v>
      </c>
      <c r="N360" s="71">
        <v>2.5282781994250776</v>
      </c>
      <c r="O360" s="71">
        <v>0.97753113628601129</v>
      </c>
      <c r="P360" s="71">
        <v>2.3116477260709574</v>
      </c>
      <c r="Q360" s="71">
        <v>7.6767513112704203E-2</v>
      </c>
      <c r="R360" s="71">
        <v>0</v>
      </c>
      <c r="S360" s="71">
        <v>0.19282888185908839</v>
      </c>
      <c r="T360" s="72"/>
      <c r="U360" s="71">
        <v>0</v>
      </c>
      <c r="V360" s="71">
        <v>56</v>
      </c>
      <c r="W360" s="71">
        <v>26</v>
      </c>
      <c r="X360" s="71">
        <v>284</v>
      </c>
      <c r="Y360" s="71">
        <v>661</v>
      </c>
      <c r="Z360" s="71">
        <v>612</v>
      </c>
      <c r="AA360" s="71">
        <v>480</v>
      </c>
      <c r="AB360" s="71">
        <v>1244</v>
      </c>
      <c r="AC360" s="71">
        <v>0</v>
      </c>
      <c r="AD360" s="71">
        <v>0.19282888185908839</v>
      </c>
      <c r="AE360" s="72"/>
      <c r="AF360" s="71">
        <v>0</v>
      </c>
      <c r="AG360" s="71">
        <v>85460.723726266049</v>
      </c>
      <c r="AH360" s="71">
        <v>258892.75299219301</v>
      </c>
      <c r="AI360" s="71">
        <v>1863216.708983171</v>
      </c>
      <c r="AJ360" s="71">
        <v>3418370.6047916361</v>
      </c>
      <c r="AK360" s="71">
        <v>0</v>
      </c>
      <c r="AL360" s="71">
        <v>0</v>
      </c>
      <c r="AM360" s="71">
        <v>169423.43517301389</v>
      </c>
      <c r="AN360" s="71">
        <v>0</v>
      </c>
      <c r="AO360" s="71">
        <v>0</v>
      </c>
      <c r="AP360" s="71">
        <v>5795364.2256662808</v>
      </c>
      <c r="AQ360" s="72"/>
      <c r="AR360" s="71">
        <v>3</v>
      </c>
      <c r="AS360" s="71">
        <v>0</v>
      </c>
      <c r="AT360" s="71">
        <v>0</v>
      </c>
      <c r="AU360" s="71">
        <v>0</v>
      </c>
      <c r="AV360" s="71">
        <v>0</v>
      </c>
      <c r="AW360" s="71">
        <v>0</v>
      </c>
      <c r="AX360" s="71"/>
      <c r="AY360" s="72"/>
      <c r="AZ360" s="71">
        <v>13.9</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2122</v>
      </c>
      <c r="B361" s="70">
        <v>272</v>
      </c>
      <c r="C361" s="70">
        <v>17</v>
      </c>
      <c r="D361" s="70">
        <v>16</v>
      </c>
      <c r="E361" s="70">
        <v>2020</v>
      </c>
      <c r="F361" s="70" t="s">
        <v>159</v>
      </c>
      <c r="G361" s="70" t="s">
        <v>2106</v>
      </c>
      <c r="H361" s="70" t="s">
        <v>1753</v>
      </c>
      <c r="I361" s="148"/>
      <c r="J361" s="71">
        <v>0</v>
      </c>
      <c r="K361" s="71">
        <v>8.752581922586139E-2</v>
      </c>
      <c r="L361" s="71">
        <v>1.2705549798566949</v>
      </c>
      <c r="M361" s="71">
        <v>0.98663703788980528</v>
      </c>
      <c r="N361" s="71">
        <v>2.2173553264754742</v>
      </c>
      <c r="O361" s="71">
        <v>0.84665942222702018</v>
      </c>
      <c r="P361" s="71">
        <v>2.1340819529639576</v>
      </c>
      <c r="Q361" s="71">
        <v>7.1814161099884394E-2</v>
      </c>
      <c r="R361" s="71">
        <v>0</v>
      </c>
      <c r="S361" s="71">
        <v>0.15612813184842361</v>
      </c>
      <c r="T361" s="72"/>
      <c r="U361" s="71">
        <v>0</v>
      </c>
      <c r="V361" s="71">
        <v>40</v>
      </c>
      <c r="W361" s="71">
        <v>32</v>
      </c>
      <c r="X361" s="71">
        <v>261</v>
      </c>
      <c r="Y361" s="71">
        <v>650</v>
      </c>
      <c r="Z361" s="71">
        <v>605</v>
      </c>
      <c r="AA361" s="71">
        <v>471</v>
      </c>
      <c r="AB361" s="71">
        <v>1218</v>
      </c>
      <c r="AC361" s="71">
        <v>0</v>
      </c>
      <c r="AD361" s="71">
        <v>0.15612813184842361</v>
      </c>
      <c r="AE361" s="72"/>
      <c r="AF361" s="71">
        <v>0</v>
      </c>
      <c r="AG361" s="71">
        <v>59890.613935907248</v>
      </c>
      <c r="AH361" s="71">
        <v>262518.11997155985</v>
      </c>
      <c r="AI361" s="71">
        <v>1465035.9084879991</v>
      </c>
      <c r="AJ361" s="71">
        <v>3282208.8216825239</v>
      </c>
      <c r="AK361" s="71"/>
      <c r="AL361" s="71"/>
      <c r="AM361" s="71">
        <v>158962.53226224301</v>
      </c>
      <c r="AN361" s="71"/>
      <c r="AO361" s="71"/>
      <c r="AP361" s="71">
        <v>5228615.9963402338</v>
      </c>
      <c r="AQ361" s="72"/>
      <c r="AR361" s="71">
        <v>6</v>
      </c>
      <c r="AS361" s="71">
        <v>0</v>
      </c>
      <c r="AT361" s="71">
        <v>0</v>
      </c>
      <c r="AU361" s="71">
        <v>0</v>
      </c>
      <c r="AV361" s="71">
        <v>0</v>
      </c>
      <c r="AW361" s="71">
        <v>0</v>
      </c>
      <c r="AX361" s="71"/>
      <c r="AY361" s="72"/>
      <c r="AZ361" s="71">
        <v>26.4</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2123</v>
      </c>
      <c r="B362" s="70">
        <v>272</v>
      </c>
      <c r="C362" s="70">
        <v>18</v>
      </c>
      <c r="D362" s="70">
        <v>16</v>
      </c>
      <c r="E362" s="70">
        <v>2021</v>
      </c>
      <c r="F362" s="70" t="s">
        <v>160</v>
      </c>
      <c r="G362" s="70" t="s">
        <v>2106</v>
      </c>
      <c r="H362" s="70" t="s">
        <v>1753</v>
      </c>
      <c r="I362" s="148"/>
      <c r="J362" s="71">
        <v>0</v>
      </c>
      <c r="K362" s="71">
        <v>9.5854901789434219E-2</v>
      </c>
      <c r="L362" s="71">
        <v>1.0463068431007612</v>
      </c>
      <c r="M362" s="71">
        <v>1.0822481635295431</v>
      </c>
      <c r="N362" s="71">
        <v>2.4328638757018304</v>
      </c>
      <c r="O362" s="71">
        <v>0.8195588073503316</v>
      </c>
      <c r="P362" s="71">
        <v>2.1978464834700189</v>
      </c>
      <c r="Q362" s="71">
        <v>6.8429689869795099E-2</v>
      </c>
      <c r="R362" s="71">
        <v>0</v>
      </c>
      <c r="S362" s="71">
        <v>0.1775649607023691</v>
      </c>
      <c r="T362" s="72"/>
      <c r="U362" s="71">
        <v>0</v>
      </c>
      <c r="V362" s="71">
        <v>40</v>
      </c>
      <c r="W362" s="71">
        <v>32</v>
      </c>
      <c r="X362" s="71">
        <v>261</v>
      </c>
      <c r="Y362" s="71">
        <v>640</v>
      </c>
      <c r="Z362" s="71">
        <v>603</v>
      </c>
      <c r="AA362" s="71">
        <v>473</v>
      </c>
      <c r="AB362" s="71">
        <v>1172</v>
      </c>
      <c r="AC362" s="71">
        <v>0</v>
      </c>
      <c r="AD362" s="71">
        <v>0.1775649607023691</v>
      </c>
      <c r="AE362" s="72"/>
      <c r="AF362" s="71">
        <v>0</v>
      </c>
      <c r="AG362" s="71">
        <v>64131.261235387152</v>
      </c>
      <c r="AH362" s="71">
        <v>209622.66015743799</v>
      </c>
      <c r="AI362" s="71">
        <v>1622774.1985173824</v>
      </c>
      <c r="AJ362" s="71">
        <v>3338303.198161419</v>
      </c>
      <c r="AK362" s="71">
        <v>0</v>
      </c>
      <c r="AL362" s="71">
        <v>0</v>
      </c>
      <c r="AM362" s="71">
        <v>153841.27651074503</v>
      </c>
      <c r="AN362" s="71">
        <v>0</v>
      </c>
      <c r="AO362" s="71">
        <v>0</v>
      </c>
      <c r="AP362" s="71">
        <v>5388672.5945823714</v>
      </c>
      <c r="AQ362" s="72"/>
      <c r="AR362" s="71">
        <v>8</v>
      </c>
      <c r="AS362" s="71">
        <v>0</v>
      </c>
      <c r="AT362" s="71">
        <v>0</v>
      </c>
      <c r="AU362" s="71">
        <v>0</v>
      </c>
      <c r="AV362" s="71">
        <v>0</v>
      </c>
      <c r="AW362" s="71">
        <v>0</v>
      </c>
      <c r="AX362" s="71"/>
      <c r="AY362" s="72"/>
      <c r="AZ362" s="71">
        <v>40.1</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2124</v>
      </c>
      <c r="B363" s="70">
        <v>272</v>
      </c>
      <c r="C363" s="70">
        <v>19</v>
      </c>
      <c r="D363" s="70">
        <v>16</v>
      </c>
      <c r="E363" s="70">
        <v>2022</v>
      </c>
      <c r="F363" s="70" t="s">
        <v>161</v>
      </c>
      <c r="G363" s="70" t="s">
        <v>2106</v>
      </c>
      <c r="H363" s="70" t="s">
        <v>1753</v>
      </c>
      <c r="I363" s="148"/>
      <c r="J363" s="71">
        <v>0</v>
      </c>
      <c r="K363" s="71">
        <v>8.5884835496595507E-2</v>
      </c>
      <c r="L363" s="71">
        <v>0.95846000932021591</v>
      </c>
      <c r="M363" s="71">
        <v>1.0770503567785819</v>
      </c>
      <c r="N363" s="71">
        <v>2.3147707724279911</v>
      </c>
      <c r="O363" s="71">
        <v>0.85115148991167677</v>
      </c>
      <c r="P363" s="71">
        <v>2.1144994541687763</v>
      </c>
      <c r="Q363" s="71">
        <v>6.7229360143090236E-2</v>
      </c>
      <c r="R363" s="71">
        <v>0</v>
      </c>
      <c r="S363" s="71">
        <v>0.13640775461757829</v>
      </c>
      <c r="T363" s="72"/>
      <c r="U363" s="71">
        <v>0</v>
      </c>
      <c r="V363" s="71">
        <v>40</v>
      </c>
      <c r="W363" s="71">
        <v>32</v>
      </c>
      <c r="X363" s="71">
        <v>261</v>
      </c>
      <c r="Y363" s="71">
        <v>631</v>
      </c>
      <c r="Z363" s="71">
        <v>595</v>
      </c>
      <c r="AA363" s="71">
        <v>462</v>
      </c>
      <c r="AB363" s="71">
        <v>1142</v>
      </c>
      <c r="AC363" s="71">
        <v>0</v>
      </c>
      <c r="AD363" s="71">
        <v>0.13640775461757829</v>
      </c>
      <c r="AE363" s="72"/>
      <c r="AF363" s="71">
        <v>0</v>
      </c>
      <c r="AG363" s="71">
        <v>62367.271196130947</v>
      </c>
      <c r="AH363" s="71">
        <v>219408.35976546936</v>
      </c>
      <c r="AI363" s="71">
        <v>1548224.6965929922</v>
      </c>
      <c r="AJ363" s="71">
        <v>3318518.1298511275</v>
      </c>
      <c r="AK363" s="71">
        <v>0</v>
      </c>
      <c r="AL363" s="71">
        <v>0</v>
      </c>
      <c r="AM363" s="71">
        <v>147463.37021292598</v>
      </c>
      <c r="AN363" s="71">
        <v>0</v>
      </c>
      <c r="AO363" s="71">
        <v>0</v>
      </c>
      <c r="AP363" s="71">
        <v>5295981.8276186455</v>
      </c>
      <c r="AQ363" s="72"/>
      <c r="AR363" s="71">
        <v>8</v>
      </c>
      <c r="AS363" s="71">
        <v>0</v>
      </c>
      <c r="AT363" s="71">
        <v>0</v>
      </c>
      <c r="AU363" s="71">
        <v>0</v>
      </c>
      <c r="AV363" s="71">
        <v>0</v>
      </c>
      <c r="AW363" s="71">
        <v>0</v>
      </c>
      <c r="AX363" s="71"/>
      <c r="AY363" s="72"/>
      <c r="AZ363" s="71">
        <v>40.1</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2125</v>
      </c>
      <c r="B364" s="70">
        <v>272</v>
      </c>
      <c r="C364" s="70">
        <v>20</v>
      </c>
      <c r="D364" s="70">
        <v>16</v>
      </c>
      <c r="E364" s="70">
        <v>2023</v>
      </c>
      <c r="F364" s="70" t="s">
        <v>1539</v>
      </c>
      <c r="G364" s="70" t="s">
        <v>2106</v>
      </c>
      <c r="H364" s="70" t="s">
        <v>1753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v>
      </c>
      <c r="AS364" s="71">
        <v>0</v>
      </c>
      <c r="AT364" s="71">
        <v>0</v>
      </c>
      <c r="AU364" s="71">
        <v>0</v>
      </c>
      <c r="AV364" s="71">
        <v>0</v>
      </c>
      <c r="AW364" s="71">
        <v>0</v>
      </c>
      <c r="AX364" s="71"/>
      <c r="AY364" s="72"/>
      <c r="AZ364" s="71">
        <v>40.1</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2126</v>
      </c>
      <c r="B365" s="70">
        <v>272</v>
      </c>
      <c r="C365" s="70">
        <v>21</v>
      </c>
      <c r="D365" s="70">
        <v>16</v>
      </c>
      <c r="E365" s="70">
        <v>2024</v>
      </c>
      <c r="F365" s="70" t="s">
        <v>1554</v>
      </c>
      <c r="G365" s="70" t="s">
        <v>2106</v>
      </c>
      <c r="H365" s="70" t="s">
        <v>1753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2127</v>
      </c>
      <c r="B366" s="70">
        <v>205</v>
      </c>
      <c r="C366" s="70">
        <v>1</v>
      </c>
      <c r="D366" s="70">
        <v>13</v>
      </c>
      <c r="E366" s="70">
        <v>1990</v>
      </c>
      <c r="F366" s="70" t="s">
        <v>787</v>
      </c>
      <c r="G366" s="70" t="s">
        <v>2128</v>
      </c>
      <c r="H366" s="70" t="s">
        <v>2129</v>
      </c>
      <c r="I366" s="148"/>
      <c r="J366" s="71">
        <v>8.8602489319296304E-2</v>
      </c>
      <c r="K366" s="71">
        <v>0.3702818302713749</v>
      </c>
      <c r="L366" s="71">
        <v>0</v>
      </c>
      <c r="M366" s="71">
        <v>0.92807242704352444</v>
      </c>
      <c r="N366" s="71">
        <v>1.51722907015669</v>
      </c>
      <c r="O366" s="71">
        <v>1.8112784327193061</v>
      </c>
      <c r="P366" s="71">
        <v>2.306319666542187</v>
      </c>
      <c r="Q366" s="71">
        <v>0.142332684095378</v>
      </c>
      <c r="R366" s="71">
        <v>0</v>
      </c>
      <c r="S366" s="71">
        <v>0.18979006913458801</v>
      </c>
      <c r="T366" s="72"/>
      <c r="U366" s="71">
        <v>15164</v>
      </c>
      <c r="V366" s="71">
        <v>146</v>
      </c>
      <c r="W366" s="71">
        <v>0</v>
      </c>
      <c r="X366" s="71">
        <v>384</v>
      </c>
      <c r="Y366" s="71">
        <v>676</v>
      </c>
      <c r="Z366" s="71">
        <v>745</v>
      </c>
      <c r="AA366" s="71">
        <v>560</v>
      </c>
      <c r="AB366" s="71">
        <v>2311</v>
      </c>
      <c r="AC366" s="71">
        <v>0</v>
      </c>
      <c r="AD366" s="71">
        <v>0.18979006913458801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2130</v>
      </c>
      <c r="B367" s="70">
        <v>206</v>
      </c>
      <c r="C367" s="70">
        <v>2</v>
      </c>
      <c r="D367" s="70">
        <v>13</v>
      </c>
      <c r="E367" s="70">
        <v>2005</v>
      </c>
      <c r="F367" s="70" t="s">
        <v>789</v>
      </c>
      <c r="G367" s="70" t="s">
        <v>2128</v>
      </c>
      <c r="H367" s="70" t="s">
        <v>2129</v>
      </c>
      <c r="I367" s="148"/>
      <c r="J367" s="71">
        <v>0.28641633278431911</v>
      </c>
      <c r="K367" s="71">
        <v>0.29166232263161451</v>
      </c>
      <c r="L367" s="71">
        <v>0</v>
      </c>
      <c r="M367" s="71">
        <v>1.4285434346917529</v>
      </c>
      <c r="N367" s="71">
        <v>2.1183167711266129</v>
      </c>
      <c r="O367" s="71">
        <v>2.2459584875768841</v>
      </c>
      <c r="P367" s="71">
        <v>2.2578699151073649</v>
      </c>
      <c r="Q367" s="71">
        <v>0.11447051781534601</v>
      </c>
      <c r="R367" s="71">
        <v>0</v>
      </c>
      <c r="S367" s="71">
        <v>5.9643561952946129E-2</v>
      </c>
      <c r="T367" s="72"/>
      <c r="U367" s="71">
        <v>38830</v>
      </c>
      <c r="V367" s="71">
        <v>129</v>
      </c>
      <c r="W367" s="71">
        <v>0</v>
      </c>
      <c r="X367" s="71">
        <v>304</v>
      </c>
      <c r="Y367" s="71">
        <v>711</v>
      </c>
      <c r="Z367" s="71">
        <v>1069</v>
      </c>
      <c r="AA367" s="71">
        <v>449</v>
      </c>
      <c r="AB367" s="71">
        <v>1943</v>
      </c>
      <c r="AC367" s="71">
        <v>0</v>
      </c>
      <c r="AD367" s="71">
        <v>5.9643561952946129E-2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2131</v>
      </c>
      <c r="B368" s="70">
        <v>207</v>
      </c>
      <c r="C368" s="70">
        <v>3</v>
      </c>
      <c r="D368" s="70">
        <v>13</v>
      </c>
      <c r="E368" s="70">
        <v>2006</v>
      </c>
      <c r="F368" s="70" t="s">
        <v>790</v>
      </c>
      <c r="G368" s="1064" t="s">
        <v>2128</v>
      </c>
      <c r="H368" s="70" t="s">
        <v>2129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2132</v>
      </c>
      <c r="B369" s="70">
        <v>208</v>
      </c>
      <c r="C369" s="70">
        <v>4</v>
      </c>
      <c r="D369" s="70">
        <v>13</v>
      </c>
      <c r="E369" s="70">
        <v>2007</v>
      </c>
      <c r="F369" s="70" t="s">
        <v>791</v>
      </c>
      <c r="G369" s="1064" t="s">
        <v>2128</v>
      </c>
      <c r="H369" s="70" t="s">
        <v>2129</v>
      </c>
      <c r="I369" s="148"/>
      <c r="J369" s="71">
        <v>0.2430767478343239</v>
      </c>
      <c r="K369" s="71">
        <v>0.20131244524217931</v>
      </c>
      <c r="L369" s="71">
        <v>0</v>
      </c>
      <c r="M369" s="71">
        <v>2.047502809414703</v>
      </c>
      <c r="N369" s="71">
        <v>2.048055229452276</v>
      </c>
      <c r="O369" s="71">
        <v>2.1018963797407579</v>
      </c>
      <c r="P369" s="71">
        <v>2.2213281135186862</v>
      </c>
      <c r="Q369" s="71">
        <v>0.115014503802014</v>
      </c>
      <c r="R369" s="71">
        <v>0</v>
      </c>
      <c r="S369" s="71">
        <v>4.4186974777485177E-2</v>
      </c>
      <c r="T369" s="72"/>
      <c r="U369" s="71">
        <v>43061</v>
      </c>
      <c r="V369" s="71">
        <v>92</v>
      </c>
      <c r="W369" s="71">
        <v>0</v>
      </c>
      <c r="X369" s="71">
        <v>532</v>
      </c>
      <c r="Y369" s="71">
        <v>700</v>
      </c>
      <c r="Z369" s="71">
        <v>1040</v>
      </c>
      <c r="AA369" s="71">
        <v>435</v>
      </c>
      <c r="AB369" s="71">
        <v>1849</v>
      </c>
      <c r="AC369" s="71">
        <v>0</v>
      </c>
      <c r="AD369" s="71">
        <v>4.4186974777485177E-2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2133</v>
      </c>
      <c r="B370" s="70">
        <v>209</v>
      </c>
      <c r="C370" s="70">
        <v>5</v>
      </c>
      <c r="D370" s="70">
        <v>13</v>
      </c>
      <c r="E370" s="70">
        <v>2008</v>
      </c>
      <c r="F370" s="70" t="s">
        <v>792</v>
      </c>
      <c r="G370" s="70" t="s">
        <v>2128</v>
      </c>
      <c r="H370" s="70" t="s">
        <v>2129</v>
      </c>
      <c r="I370" s="148"/>
      <c r="J370" s="71">
        <v>0.19648481719472249</v>
      </c>
      <c r="K370" s="71">
        <v>0.15203242255236471</v>
      </c>
      <c r="L370" s="71">
        <v>0</v>
      </c>
      <c r="M370" s="71">
        <v>2.1536010141766062</v>
      </c>
      <c r="N370" s="71">
        <v>1.935211119410063</v>
      </c>
      <c r="O370" s="71">
        <v>2.0423401450815089</v>
      </c>
      <c r="P370" s="71">
        <v>2.1422863543878701</v>
      </c>
      <c r="Q370" s="71">
        <v>0.109971124784983</v>
      </c>
      <c r="R370" s="71">
        <v>0</v>
      </c>
      <c r="S370" s="71">
        <v>5.901705861580233E-2</v>
      </c>
      <c r="T370" s="72"/>
      <c r="U370" s="71">
        <v>40206</v>
      </c>
      <c r="V370" s="71">
        <v>92</v>
      </c>
      <c r="W370" s="71">
        <v>0</v>
      </c>
      <c r="X370" s="71">
        <v>532</v>
      </c>
      <c r="Y370" s="71">
        <v>706</v>
      </c>
      <c r="Z370" s="71">
        <v>1046</v>
      </c>
      <c r="AA370" s="71">
        <v>420</v>
      </c>
      <c r="AB370" s="71">
        <v>1797</v>
      </c>
      <c r="AC370" s="71">
        <v>0</v>
      </c>
      <c r="AD370" s="71">
        <v>5.901705861580233E-2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2134</v>
      </c>
      <c r="B371" s="70">
        <v>210</v>
      </c>
      <c r="C371" s="70">
        <v>6</v>
      </c>
      <c r="D371" s="70">
        <v>13</v>
      </c>
      <c r="E371" s="70">
        <v>2009</v>
      </c>
      <c r="F371" s="70" t="s">
        <v>176</v>
      </c>
      <c r="G371" s="70" t="s">
        <v>2128</v>
      </c>
      <c r="H371" s="70" t="s">
        <v>2129</v>
      </c>
      <c r="I371" s="148"/>
      <c r="J371" s="71">
        <v>0.1776469890193054</v>
      </c>
      <c r="K371" s="71">
        <v>0.12858404919807351</v>
      </c>
      <c r="L371" s="71">
        <v>0.9073389410211532</v>
      </c>
      <c r="M371" s="71">
        <v>1.5982913957839431</v>
      </c>
      <c r="N371" s="71">
        <v>1.8623228198897761</v>
      </c>
      <c r="O371" s="71">
        <v>1.9840782209675469</v>
      </c>
      <c r="P371" s="71">
        <v>1.9178243550542839</v>
      </c>
      <c r="Q371" s="71">
        <v>0.10167059297390001</v>
      </c>
      <c r="R371" s="71">
        <v>0</v>
      </c>
      <c r="S371" s="71">
        <v>3.5791260822721271E-2</v>
      </c>
      <c r="T371" s="72"/>
      <c r="U371" s="71">
        <v>32927</v>
      </c>
      <c r="V371" s="71">
        <v>84</v>
      </c>
      <c r="W371" s="71">
        <v>20</v>
      </c>
      <c r="X371" s="71">
        <v>501</v>
      </c>
      <c r="Y371" s="71">
        <v>703</v>
      </c>
      <c r="Z371" s="71">
        <v>1003</v>
      </c>
      <c r="AA371" s="71">
        <v>386</v>
      </c>
      <c r="AB371" s="71">
        <v>1744</v>
      </c>
      <c r="AC371" s="71">
        <v>0</v>
      </c>
      <c r="AD371" s="71">
        <v>3.5791260822721271E-2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2135</v>
      </c>
      <c r="B372" s="70">
        <v>211</v>
      </c>
      <c r="C372" s="70">
        <v>7</v>
      </c>
      <c r="D372" s="70">
        <v>13</v>
      </c>
      <c r="E372" s="70">
        <v>2010</v>
      </c>
      <c r="F372" s="70" t="s">
        <v>177</v>
      </c>
      <c r="G372" s="70" t="s">
        <v>2128</v>
      </c>
      <c r="H372" s="70" t="s">
        <v>2129</v>
      </c>
      <c r="I372" s="148"/>
      <c r="J372" s="71">
        <v>0.25396127838691812</v>
      </c>
      <c r="K372" s="71">
        <v>0.13913742423230421</v>
      </c>
      <c r="L372" s="71">
        <v>0.83491924295910791</v>
      </c>
      <c r="M372" s="71">
        <v>1.755778060279314</v>
      </c>
      <c r="N372" s="71">
        <v>1.876701036509193</v>
      </c>
      <c r="O372" s="71">
        <v>1.961118290882216</v>
      </c>
      <c r="P372" s="71">
        <v>1.9465633974315759</v>
      </c>
      <c r="Q372" s="71">
        <v>0.104095471169977</v>
      </c>
      <c r="R372" s="71">
        <v>0</v>
      </c>
      <c r="S372" s="71">
        <v>3.8783439915851328E-2</v>
      </c>
      <c r="T372" s="72"/>
      <c r="U372" s="71">
        <v>40950</v>
      </c>
      <c r="V372" s="71">
        <v>84</v>
      </c>
      <c r="W372" s="71">
        <v>20</v>
      </c>
      <c r="X372" s="71">
        <v>501</v>
      </c>
      <c r="Y372" s="71">
        <v>700</v>
      </c>
      <c r="Z372" s="71">
        <v>996</v>
      </c>
      <c r="AA372" s="71">
        <v>382</v>
      </c>
      <c r="AB372" s="71">
        <v>1711</v>
      </c>
      <c r="AC372" s="71">
        <v>0</v>
      </c>
      <c r="AD372" s="71">
        <v>3.8783439915851328E-2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2136</v>
      </c>
      <c r="B373" s="70">
        <v>212</v>
      </c>
      <c r="C373" s="70">
        <v>8</v>
      </c>
      <c r="D373" s="70">
        <v>13</v>
      </c>
      <c r="E373" s="70">
        <v>2011</v>
      </c>
      <c r="F373" s="70" t="s">
        <v>178</v>
      </c>
      <c r="G373" s="70" t="s">
        <v>2128</v>
      </c>
      <c r="H373" s="70" t="s">
        <v>2129</v>
      </c>
      <c r="I373" s="148"/>
      <c r="J373" s="71">
        <v>0.43444823719362208</v>
      </c>
      <c r="K373" s="71">
        <v>0.19531725357482571</v>
      </c>
      <c r="L373" s="71">
        <v>0.86145748702185954</v>
      </c>
      <c r="M373" s="71">
        <v>2.3174521019011372</v>
      </c>
      <c r="N373" s="71">
        <v>2.2044253806647691</v>
      </c>
      <c r="O373" s="71">
        <v>1.8924391338571456</v>
      </c>
      <c r="P373" s="71">
        <v>1.8903108559897981</v>
      </c>
      <c r="Q373" s="71">
        <v>0.116985128686676</v>
      </c>
      <c r="R373" s="71">
        <v>0</v>
      </c>
      <c r="S373" s="71">
        <v>0.13433643356289479</v>
      </c>
      <c r="T373" s="72"/>
      <c r="U373" s="71">
        <v>67057</v>
      </c>
      <c r="V373" s="71">
        <v>84</v>
      </c>
      <c r="W373" s="71">
        <v>20</v>
      </c>
      <c r="X373" s="71">
        <v>501</v>
      </c>
      <c r="Y373" s="71">
        <v>696</v>
      </c>
      <c r="Z373" s="71">
        <v>982</v>
      </c>
      <c r="AA373" s="71">
        <v>382</v>
      </c>
      <c r="AB373" s="71">
        <v>1667</v>
      </c>
      <c r="AC373" s="71">
        <v>0</v>
      </c>
      <c r="AD373" s="71">
        <v>0.13433643356289479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2137</v>
      </c>
      <c r="B374" s="70">
        <v>213</v>
      </c>
      <c r="C374" s="70">
        <v>9</v>
      </c>
      <c r="D374" s="70">
        <v>13</v>
      </c>
      <c r="E374" s="70">
        <v>2012</v>
      </c>
      <c r="F374" s="70" t="s">
        <v>179</v>
      </c>
      <c r="G374" s="70" t="s">
        <v>2128</v>
      </c>
      <c r="H374" s="70" t="s">
        <v>2129</v>
      </c>
      <c r="I374" s="148"/>
      <c r="J374" s="71">
        <v>0.43105026212239528</v>
      </c>
      <c r="K374" s="71">
        <v>0.18790453806043089</v>
      </c>
      <c r="L374" s="71">
        <v>0.84480765443779005</v>
      </c>
      <c r="M374" s="71">
        <v>2.5649277329270919</v>
      </c>
      <c r="N374" s="71">
        <v>2.5016768264302982</v>
      </c>
      <c r="O374" s="71">
        <v>1.8507797644706057</v>
      </c>
      <c r="P374" s="71">
        <v>1.8214399955664047</v>
      </c>
      <c r="Q374" s="71">
        <v>0.122603474499639</v>
      </c>
      <c r="R374" s="71">
        <v>0</v>
      </c>
      <c r="S374" s="71">
        <v>3.5476481360202421E-2</v>
      </c>
      <c r="T374" s="72"/>
      <c r="U374" s="71">
        <v>60790</v>
      </c>
      <c r="V374" s="71">
        <v>84</v>
      </c>
      <c r="W374" s="71">
        <v>20</v>
      </c>
      <c r="X374" s="71">
        <v>501</v>
      </c>
      <c r="Y374" s="71">
        <v>686</v>
      </c>
      <c r="Z374" s="71">
        <v>968</v>
      </c>
      <c r="AA374" s="71">
        <v>366</v>
      </c>
      <c r="AB374" s="71">
        <v>1608</v>
      </c>
      <c r="AC374" s="71">
        <v>0</v>
      </c>
      <c r="AD374" s="71">
        <v>3.5476481360202421E-2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2138</v>
      </c>
      <c r="B375" s="70">
        <v>214</v>
      </c>
      <c r="C375" s="70">
        <v>10</v>
      </c>
      <c r="D375" s="70">
        <v>13</v>
      </c>
      <c r="E375" s="70">
        <v>2013</v>
      </c>
      <c r="F375" s="70" t="s">
        <v>180</v>
      </c>
      <c r="G375" s="70" t="s">
        <v>2128</v>
      </c>
      <c r="H375" s="70" t="s">
        <v>2129</v>
      </c>
      <c r="I375" s="148"/>
      <c r="J375" s="71">
        <v>0.4415385709935149</v>
      </c>
      <c r="K375" s="71">
        <v>0.16992105251615119</v>
      </c>
      <c r="L375" s="71">
        <v>0.83092824337296667</v>
      </c>
      <c r="M375" s="71">
        <v>2.4444010329885351</v>
      </c>
      <c r="N375" s="71">
        <v>2.4020333287740878</v>
      </c>
      <c r="O375" s="71">
        <v>1.7735078692961435</v>
      </c>
      <c r="P375" s="71">
        <v>1.7633634637202278</v>
      </c>
      <c r="Q375" s="71">
        <v>0.12191131262565</v>
      </c>
      <c r="R375" s="71">
        <v>0</v>
      </c>
      <c r="S375" s="71">
        <v>9.6380723719671199E-2</v>
      </c>
      <c r="T375" s="72"/>
      <c r="U375" s="71">
        <v>58161</v>
      </c>
      <c r="V375" s="71">
        <v>84</v>
      </c>
      <c r="W375" s="71">
        <v>20</v>
      </c>
      <c r="X375" s="71">
        <v>501</v>
      </c>
      <c r="Y375" s="71">
        <v>680</v>
      </c>
      <c r="Z375" s="71">
        <v>969</v>
      </c>
      <c r="AA375" s="71">
        <v>353</v>
      </c>
      <c r="AB375" s="71">
        <v>1576</v>
      </c>
      <c r="AC375" s="71">
        <v>0</v>
      </c>
      <c r="AD375" s="71">
        <v>9.6380723719671199E-2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2139</v>
      </c>
      <c r="B376" s="70">
        <v>215</v>
      </c>
      <c r="C376" s="70">
        <v>11</v>
      </c>
      <c r="D376" s="70">
        <v>13</v>
      </c>
      <c r="E376" s="70">
        <v>2014</v>
      </c>
      <c r="F376" s="70" t="s">
        <v>181</v>
      </c>
      <c r="G376" s="70" t="s">
        <v>2128</v>
      </c>
      <c r="H376" s="70" t="s">
        <v>2129</v>
      </c>
      <c r="I376" s="148"/>
      <c r="J376" s="71">
        <v>0.51720711508870387</v>
      </c>
      <c r="K376" s="71">
        <v>0.13918616224245989</v>
      </c>
      <c r="L376" s="71">
        <v>0.1953374685405608</v>
      </c>
      <c r="M376" s="71">
        <v>1.9152235852943129</v>
      </c>
      <c r="N376" s="71">
        <v>2.2589818566250082</v>
      </c>
      <c r="O376" s="71">
        <v>1.6543452284953437</v>
      </c>
      <c r="P376" s="71">
        <v>1.7474225123947877</v>
      </c>
      <c r="Q376" s="71">
        <v>0.113478424608629</v>
      </c>
      <c r="R376" s="71">
        <v>0</v>
      </c>
      <c r="S376" s="71">
        <v>7.8619823442699827E-2</v>
      </c>
      <c r="T376" s="72"/>
      <c r="U376" s="71">
        <v>74209</v>
      </c>
      <c r="V376" s="71">
        <v>55</v>
      </c>
      <c r="W376" s="71">
        <v>6</v>
      </c>
      <c r="X376" s="71">
        <v>392</v>
      </c>
      <c r="Y376" s="71">
        <v>675</v>
      </c>
      <c r="Z376" s="71">
        <v>952</v>
      </c>
      <c r="AA376" s="71">
        <v>348</v>
      </c>
      <c r="AB376" s="71">
        <v>1529</v>
      </c>
      <c r="AC376" s="71">
        <v>0</v>
      </c>
      <c r="AD376" s="71">
        <v>7.8619823442699827E-2</v>
      </c>
      <c r="AE376" s="72"/>
      <c r="AF376" s="71"/>
      <c r="AG376" s="71"/>
      <c r="AH376" s="71"/>
      <c r="AI376" s="71"/>
      <c r="AJ376" s="71"/>
      <c r="AK376" s="71"/>
      <c r="AL376" s="71"/>
      <c r="AM376" s="71"/>
      <c r="AN376" s="71"/>
      <c r="AO376" s="71"/>
      <c r="AP376" s="71"/>
      <c r="AQ376" s="72"/>
      <c r="AR376" s="71">
        <v>11</v>
      </c>
      <c r="AS376" s="71">
        <v>5</v>
      </c>
      <c r="AT376" s="71">
        <v>0</v>
      </c>
      <c r="AU376" s="71">
        <v>0</v>
      </c>
      <c r="AV376" s="71">
        <v>0</v>
      </c>
      <c r="AW376" s="71">
        <v>0</v>
      </c>
      <c r="AX376" s="71"/>
      <c r="AY376" s="72"/>
      <c r="AZ376" s="71">
        <v>55.5</v>
      </c>
      <c r="BA376" s="71">
        <v>154.69999999999999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2140</v>
      </c>
      <c r="B377" s="70">
        <v>216</v>
      </c>
      <c r="C377" s="70">
        <v>12</v>
      </c>
      <c r="D377" s="70">
        <v>13</v>
      </c>
      <c r="E377" s="70">
        <v>2015</v>
      </c>
      <c r="F377" s="70" t="s">
        <v>182</v>
      </c>
      <c r="G377" s="70" t="s">
        <v>2128</v>
      </c>
      <c r="H377" s="70" t="s">
        <v>2129</v>
      </c>
      <c r="I377" s="148"/>
      <c r="J377" s="71">
        <v>0</v>
      </c>
      <c r="K377" s="71">
        <v>0.13230326971542619</v>
      </c>
      <c r="L377" s="71">
        <v>0.2255180093949799</v>
      </c>
      <c r="M377" s="71">
        <v>1.7440637169648809</v>
      </c>
      <c r="N377" s="71">
        <v>2.079394321010013</v>
      </c>
      <c r="O377" s="71">
        <v>1.5938246953727093</v>
      </c>
      <c r="P377" s="71">
        <v>1.6935248200703918</v>
      </c>
      <c r="Q377" s="71">
        <v>0.10665616622532099</v>
      </c>
      <c r="R377" s="71">
        <v>0</v>
      </c>
      <c r="S377" s="71">
        <v>6.6011059439586989E-2</v>
      </c>
      <c r="T377" s="72"/>
      <c r="U377" s="71">
        <v>0</v>
      </c>
      <c r="V377" s="71">
        <v>55</v>
      </c>
      <c r="W377" s="71">
        <v>6</v>
      </c>
      <c r="X377" s="71">
        <v>392</v>
      </c>
      <c r="Y377" s="71">
        <v>657</v>
      </c>
      <c r="Z377" s="71">
        <v>926</v>
      </c>
      <c r="AA377" s="71">
        <v>337</v>
      </c>
      <c r="AB377" s="71">
        <v>1468</v>
      </c>
      <c r="AC377" s="71">
        <v>0</v>
      </c>
      <c r="AD377" s="71">
        <v>6.6011059439586989E-2</v>
      </c>
      <c r="AE377" s="72"/>
      <c r="AF377" s="71">
        <v>0</v>
      </c>
      <c r="AG377" s="71">
        <v>102484.18501808531</v>
      </c>
      <c r="AH377" s="71">
        <v>35742.857120111279</v>
      </c>
      <c r="AI377" s="71">
        <v>2423174.1819116101</v>
      </c>
      <c r="AJ377" s="71">
        <v>3145076.7698880648</v>
      </c>
      <c r="AK377" s="71">
        <v>0</v>
      </c>
      <c r="AL377" s="71">
        <v>0</v>
      </c>
      <c r="AM377" s="71">
        <v>201183.2419716079</v>
      </c>
      <c r="AN377" s="71">
        <v>0</v>
      </c>
      <c r="AO377" s="71">
        <v>0</v>
      </c>
      <c r="AP377" s="71">
        <v>5907661.2359094797</v>
      </c>
      <c r="AQ377" s="72"/>
      <c r="AR377" s="71">
        <v>15</v>
      </c>
      <c r="AS377" s="71">
        <v>8</v>
      </c>
      <c r="AT377" s="71">
        <v>0</v>
      </c>
      <c r="AU377" s="71">
        <v>0</v>
      </c>
      <c r="AV377" s="71">
        <v>0</v>
      </c>
      <c r="AW377" s="71">
        <v>0</v>
      </c>
      <c r="AX377" s="71"/>
      <c r="AY377" s="72"/>
      <c r="AZ377" s="71">
        <v>80.8</v>
      </c>
      <c r="BA377" s="71">
        <v>238.4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2141</v>
      </c>
      <c r="B378" s="70">
        <v>217</v>
      </c>
      <c r="C378" s="70">
        <v>13</v>
      </c>
      <c r="D378" s="70">
        <v>13</v>
      </c>
      <c r="E378" s="70">
        <v>2016</v>
      </c>
      <c r="F378" s="70" t="s">
        <v>155</v>
      </c>
      <c r="G378" s="70" t="s">
        <v>2128</v>
      </c>
      <c r="H378" s="70" t="s">
        <v>2129</v>
      </c>
      <c r="I378" s="148"/>
      <c r="J378" s="71">
        <v>0.46633800790543423</v>
      </c>
      <c r="K378" s="71">
        <v>0.12181691531198301</v>
      </c>
      <c r="L378" s="71">
        <v>0.27193929152245233</v>
      </c>
      <c r="M378" s="71">
        <v>1.7044714990356882</v>
      </c>
      <c r="N378" s="71">
        <v>2.018033886981256</v>
      </c>
      <c r="O378" s="71">
        <v>1.5319628227073963</v>
      </c>
      <c r="P378" s="71">
        <v>1.5936607943719159</v>
      </c>
      <c r="Q378" s="71">
        <v>0.10100379982736768</v>
      </c>
      <c r="R378" s="71">
        <v>0</v>
      </c>
      <c r="S378" s="71">
        <v>5.9143358735620259E-2</v>
      </c>
      <c r="T378" s="72"/>
      <c r="U378" s="71">
        <v>86410</v>
      </c>
      <c r="V378" s="71">
        <v>55</v>
      </c>
      <c r="W378" s="71">
        <v>6</v>
      </c>
      <c r="X378" s="71">
        <v>392</v>
      </c>
      <c r="Y378" s="71">
        <v>647</v>
      </c>
      <c r="Z378" s="71">
        <v>901</v>
      </c>
      <c r="AA378" s="71">
        <v>328</v>
      </c>
      <c r="AB378" s="71">
        <v>1430</v>
      </c>
      <c r="AC378" s="71">
        <v>0</v>
      </c>
      <c r="AD378" s="71">
        <v>5.9143358735620259E-2</v>
      </c>
      <c r="AE378" s="72"/>
      <c r="AF378" s="71">
        <v>514767.50431126909</v>
      </c>
      <c r="AG378" s="71">
        <v>91066.639284671415</v>
      </c>
      <c r="AH378" s="71">
        <v>33564.496054198353</v>
      </c>
      <c r="AI378" s="71">
        <v>2562219.8805269012</v>
      </c>
      <c r="AJ378" s="71">
        <v>2886274.756801642</v>
      </c>
      <c r="AK378" s="71">
        <v>0</v>
      </c>
      <c r="AL378" s="71">
        <v>0</v>
      </c>
      <c r="AM378" s="71">
        <v>196127.75511123761</v>
      </c>
      <c r="AN378" s="71">
        <v>0</v>
      </c>
      <c r="AO378" s="71">
        <v>0</v>
      </c>
      <c r="AP378" s="71">
        <v>6284021.0320899207</v>
      </c>
      <c r="AQ378" s="72"/>
      <c r="AR378" s="71">
        <v>17</v>
      </c>
      <c r="AS378" s="71">
        <v>8</v>
      </c>
      <c r="AT378" s="71">
        <v>0</v>
      </c>
      <c r="AU378" s="71">
        <v>0</v>
      </c>
      <c r="AV378" s="71">
        <v>0</v>
      </c>
      <c r="AW378" s="71">
        <v>0</v>
      </c>
      <c r="AX378" s="71"/>
      <c r="AY378" s="72"/>
      <c r="AZ378" s="71">
        <v>95.6</v>
      </c>
      <c r="BA378" s="71">
        <v>238.4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2142</v>
      </c>
      <c r="B379" s="70">
        <v>218</v>
      </c>
      <c r="C379" s="70">
        <v>14</v>
      </c>
      <c r="D379" s="70">
        <v>13</v>
      </c>
      <c r="E379" s="70">
        <v>2017</v>
      </c>
      <c r="F379" s="70" t="s">
        <v>156</v>
      </c>
      <c r="G379" s="70" t="s">
        <v>2128</v>
      </c>
      <c r="H379" s="70" t="s">
        <v>2129</v>
      </c>
      <c r="I379" s="148"/>
      <c r="J379" s="71">
        <v>0.43623559301165216</v>
      </c>
      <c r="K379" s="71">
        <v>0.12419797034744173</v>
      </c>
      <c r="L379" s="71">
        <v>0.24046910029547605</v>
      </c>
      <c r="M379" s="71">
        <v>1.4892878503731026</v>
      </c>
      <c r="N379" s="71">
        <v>1.8563645442208141</v>
      </c>
      <c r="O379" s="71">
        <v>1.471841352885541</v>
      </c>
      <c r="P379" s="71">
        <v>1.5835655223152736</v>
      </c>
      <c r="Q379" s="71">
        <v>9.5077418437271605E-2</v>
      </c>
      <c r="R379" s="71">
        <v>0</v>
      </c>
      <c r="S379" s="71">
        <v>7.5033592363429866E-2</v>
      </c>
      <c r="T379" s="72"/>
      <c r="U379" s="71">
        <v>87496</v>
      </c>
      <c r="V379" s="71">
        <v>55</v>
      </c>
      <c r="W379" s="71">
        <v>6</v>
      </c>
      <c r="X379" s="71">
        <v>392</v>
      </c>
      <c r="Y379" s="71">
        <v>657</v>
      </c>
      <c r="Z379" s="71">
        <v>880</v>
      </c>
      <c r="AA379" s="71">
        <v>328</v>
      </c>
      <c r="AB379" s="71">
        <v>1392</v>
      </c>
      <c r="AC379" s="71">
        <v>0</v>
      </c>
      <c r="AD379" s="71">
        <v>7.5033592363429866E-2</v>
      </c>
      <c r="AE379" s="72"/>
      <c r="AF379" s="71">
        <v>526592.91272138851</v>
      </c>
      <c r="AG379" s="71">
        <v>99919.780547196278</v>
      </c>
      <c r="AH379" s="71">
        <v>40479.592506266148</v>
      </c>
      <c r="AI379" s="71">
        <v>2576777.3687852221</v>
      </c>
      <c r="AJ379" s="71">
        <v>2942550.6106687831</v>
      </c>
      <c r="AK379" s="71">
        <v>0</v>
      </c>
      <c r="AL379" s="71">
        <v>0</v>
      </c>
      <c r="AM379" s="71">
        <v>191214.6999881973</v>
      </c>
      <c r="AN379" s="71">
        <v>0</v>
      </c>
      <c r="AO379" s="71">
        <v>0</v>
      </c>
      <c r="AP379" s="71">
        <v>6377534.9652170539</v>
      </c>
      <c r="AQ379" s="72"/>
      <c r="AR379" s="71">
        <v>20</v>
      </c>
      <c r="AS379" s="71">
        <v>9</v>
      </c>
      <c r="AT379" s="71">
        <v>0</v>
      </c>
      <c r="AU379" s="71">
        <v>0</v>
      </c>
      <c r="AV379" s="71">
        <v>0</v>
      </c>
      <c r="AW379" s="71">
        <v>0</v>
      </c>
      <c r="AX379" s="71"/>
      <c r="AY379" s="72"/>
      <c r="AZ379" s="71">
        <v>111.6</v>
      </c>
      <c r="BA379" s="71">
        <v>248.8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2143</v>
      </c>
      <c r="B380" s="70">
        <v>219</v>
      </c>
      <c r="C380" s="70">
        <v>15</v>
      </c>
      <c r="D380" s="70">
        <v>13</v>
      </c>
      <c r="E380" s="70">
        <v>2018</v>
      </c>
      <c r="F380" s="70" t="s">
        <v>183</v>
      </c>
      <c r="G380" s="70" t="s">
        <v>2128</v>
      </c>
      <c r="H380" s="70" t="s">
        <v>2129</v>
      </c>
      <c r="I380" s="148"/>
      <c r="J380" s="71">
        <v>0.39809015688695804</v>
      </c>
      <c r="K380" s="71">
        <v>0.10556881633063528</v>
      </c>
      <c r="L380" s="71">
        <v>0.21607211494101869</v>
      </c>
      <c r="M380" s="71">
        <v>1.3260972603913004</v>
      </c>
      <c r="N380" s="71">
        <v>1.4202592559837965</v>
      </c>
      <c r="O380" s="71">
        <v>1.4261363077494222</v>
      </c>
      <c r="P380" s="71">
        <v>1.5439029093939367</v>
      </c>
      <c r="Q380" s="71">
        <v>8.4423270062425407E-2</v>
      </c>
      <c r="R380" s="71">
        <v>0</v>
      </c>
      <c r="S380" s="71">
        <v>0.13500820104313827</v>
      </c>
      <c r="T380" s="72"/>
      <c r="U380" s="71">
        <v>92940</v>
      </c>
      <c r="V380" s="71">
        <v>55</v>
      </c>
      <c r="W380" s="71">
        <v>6</v>
      </c>
      <c r="X380" s="71">
        <v>392</v>
      </c>
      <c r="Y380" s="71">
        <v>643</v>
      </c>
      <c r="Z380" s="71">
        <v>869</v>
      </c>
      <c r="AA380" s="71">
        <v>323</v>
      </c>
      <c r="AB380" s="71">
        <v>1332</v>
      </c>
      <c r="AC380" s="71">
        <v>0</v>
      </c>
      <c r="AD380" s="71">
        <v>0.13500820104313829</v>
      </c>
      <c r="AE380" s="72"/>
      <c r="AF380" s="71">
        <v>549508.93047388003</v>
      </c>
      <c r="AG380" s="71">
        <v>83559.088422914385</v>
      </c>
      <c r="AH380" s="71">
        <v>38272.791779760511</v>
      </c>
      <c r="AI380" s="71">
        <v>2571500.4590185611</v>
      </c>
      <c r="AJ380" s="71">
        <v>2557480.7958546681</v>
      </c>
      <c r="AK380" s="71">
        <v>0</v>
      </c>
      <c r="AL380" s="71">
        <v>0</v>
      </c>
      <c r="AM380" s="71">
        <v>183351.27946791629</v>
      </c>
      <c r="AN380" s="71">
        <v>0</v>
      </c>
      <c r="AO380" s="71">
        <v>0</v>
      </c>
      <c r="AP380" s="71">
        <v>5983673.3450177005</v>
      </c>
      <c r="AQ380" s="72"/>
      <c r="AR380" s="71">
        <v>22</v>
      </c>
      <c r="AS380" s="71">
        <v>11</v>
      </c>
      <c r="AT380" s="71">
        <v>0</v>
      </c>
      <c r="AU380" s="71">
        <v>0</v>
      </c>
      <c r="AV380" s="71">
        <v>0</v>
      </c>
      <c r="AW380" s="71">
        <v>0</v>
      </c>
      <c r="AX380" s="71"/>
      <c r="AY380" s="72"/>
      <c r="AZ380" s="71">
        <v>120.9</v>
      </c>
      <c r="BA380" s="71">
        <v>309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2144</v>
      </c>
      <c r="B381" s="70">
        <v>220</v>
      </c>
      <c r="C381" s="70">
        <v>16</v>
      </c>
      <c r="D381" s="70">
        <v>13</v>
      </c>
      <c r="E381" s="70">
        <v>2019</v>
      </c>
      <c r="F381" s="70" t="s">
        <v>158</v>
      </c>
      <c r="G381" s="70" t="s">
        <v>2128</v>
      </c>
      <c r="H381" s="70" t="s">
        <v>2129</v>
      </c>
      <c r="I381" s="148"/>
      <c r="J381" s="71">
        <v>0.38295940634527054</v>
      </c>
      <c r="K381" s="71">
        <v>0.10096373328641731</v>
      </c>
      <c r="L381" s="71">
        <v>0.21799159986886993</v>
      </c>
      <c r="M381" s="71">
        <v>1.2267064858950272</v>
      </c>
      <c r="N381" s="71">
        <v>1.3707725857914701</v>
      </c>
      <c r="O381" s="71">
        <v>1.3592794068290779</v>
      </c>
      <c r="P381" s="71">
        <v>1.5362825512846567</v>
      </c>
      <c r="Q381" s="71">
        <v>7.9297632114007102E-2</v>
      </c>
      <c r="R381" s="71">
        <v>0</v>
      </c>
      <c r="S381" s="71">
        <v>0</v>
      </c>
      <c r="T381" s="72"/>
      <c r="U381" s="71">
        <v>92443</v>
      </c>
      <c r="V381" s="71">
        <v>55</v>
      </c>
      <c r="W381" s="71">
        <v>6</v>
      </c>
      <c r="X381" s="71">
        <v>392</v>
      </c>
      <c r="Y381" s="71">
        <v>634</v>
      </c>
      <c r="Z381" s="71">
        <v>851</v>
      </c>
      <c r="AA381" s="71">
        <v>319</v>
      </c>
      <c r="AB381" s="71">
        <v>1285</v>
      </c>
      <c r="AC381" s="71">
        <v>0</v>
      </c>
      <c r="AD381" s="71">
        <v>0</v>
      </c>
      <c r="AE381" s="72"/>
      <c r="AF381" s="71">
        <v>536265.0347152591</v>
      </c>
      <c r="AG381" s="71">
        <v>87807.175022730604</v>
      </c>
      <c r="AH381" s="71">
        <v>40562.661401211451</v>
      </c>
      <c r="AI381" s="71">
        <v>2483671.8708102112</v>
      </c>
      <c r="AJ381" s="71">
        <v>2430885.031974331</v>
      </c>
      <c r="AK381" s="71">
        <v>0</v>
      </c>
      <c r="AL381" s="71">
        <v>0</v>
      </c>
      <c r="AM381" s="71">
        <v>175007.32652517915</v>
      </c>
      <c r="AN381" s="71">
        <v>0</v>
      </c>
      <c r="AO381" s="71">
        <v>0</v>
      </c>
      <c r="AP381" s="71">
        <v>5754199.1004489223</v>
      </c>
      <c r="AQ381" s="72"/>
      <c r="AR381" s="71">
        <v>22</v>
      </c>
      <c r="AS381" s="71">
        <v>11</v>
      </c>
      <c r="AT381" s="71">
        <v>0</v>
      </c>
      <c r="AU381" s="71">
        <v>0</v>
      </c>
      <c r="AV381" s="71">
        <v>0</v>
      </c>
      <c r="AW381" s="71">
        <v>0</v>
      </c>
      <c r="AX381" s="71"/>
      <c r="AY381" s="72"/>
      <c r="AZ381" s="71">
        <v>120.8</v>
      </c>
      <c r="BA381" s="71">
        <v>309.10000000000002</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2145</v>
      </c>
      <c r="B382" s="70">
        <v>221</v>
      </c>
      <c r="C382" s="70">
        <v>17</v>
      </c>
      <c r="D382" s="70">
        <v>13</v>
      </c>
      <c r="E382" s="70">
        <v>2020</v>
      </c>
      <c r="F382" s="70" t="s">
        <v>159</v>
      </c>
      <c r="G382" s="70" t="s">
        <v>2128</v>
      </c>
      <c r="H382" s="70" t="s">
        <v>2129</v>
      </c>
      <c r="I382" s="148"/>
      <c r="J382" s="71">
        <v>0</v>
      </c>
      <c r="K382" s="71">
        <v>0.14141982113993468</v>
      </c>
      <c r="L382" s="71">
        <v>3.0004011279502526E-2</v>
      </c>
      <c r="M382" s="71">
        <v>1.0831790375402675</v>
      </c>
      <c r="N382" s="71">
        <v>1.5388428542601629</v>
      </c>
      <c r="O382" s="71">
        <v>1.151736701641054</v>
      </c>
      <c r="P382" s="71">
        <v>1.4227213019759717</v>
      </c>
      <c r="Q382" s="71">
        <v>7.3582982801852007E-2</v>
      </c>
      <c r="R382" s="71">
        <v>0</v>
      </c>
      <c r="S382" s="71">
        <v>0</v>
      </c>
      <c r="T382" s="72"/>
      <c r="U382" s="71">
        <v>0</v>
      </c>
      <c r="V382" s="71">
        <v>73</v>
      </c>
      <c r="W382" s="71">
        <v>1</v>
      </c>
      <c r="X382" s="71">
        <v>328</v>
      </c>
      <c r="Y382" s="71">
        <v>626</v>
      </c>
      <c r="Z382" s="71">
        <v>823</v>
      </c>
      <c r="AA382" s="71">
        <v>314</v>
      </c>
      <c r="AB382" s="71">
        <v>1248</v>
      </c>
      <c r="AC382" s="71">
        <v>0</v>
      </c>
      <c r="AD382" s="71">
        <v>0</v>
      </c>
      <c r="AE382" s="72"/>
      <c r="AF382" s="71">
        <v>0</v>
      </c>
      <c r="AG382" s="71">
        <v>108885.00914662641</v>
      </c>
      <c r="AH382" s="71">
        <v>5446.8513430720377</v>
      </c>
      <c r="AI382" s="71">
        <v>2123278.0487485873</v>
      </c>
      <c r="AJ382" s="71">
        <v>2933719.5406706529</v>
      </c>
      <c r="AK382" s="71"/>
      <c r="AL382" s="71"/>
      <c r="AM382" s="71">
        <v>162877.86556919481</v>
      </c>
      <c r="AN382" s="71"/>
      <c r="AO382" s="71"/>
      <c r="AP382" s="71">
        <v>5334207.315478133</v>
      </c>
      <c r="AQ382" s="72"/>
      <c r="AR382" s="71">
        <v>22</v>
      </c>
      <c r="AS382" s="71">
        <v>11</v>
      </c>
      <c r="AT382" s="71">
        <v>0</v>
      </c>
      <c r="AU382" s="71">
        <v>0</v>
      </c>
      <c r="AV382" s="71">
        <v>0</v>
      </c>
      <c r="AW382" s="71">
        <v>0</v>
      </c>
      <c r="AX382" s="71"/>
      <c r="AY382" s="72"/>
      <c r="AZ382" s="71">
        <v>120.8</v>
      </c>
      <c r="BA382" s="71">
        <v>309.10000000000002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2146</v>
      </c>
      <c r="B383" s="70">
        <v>221</v>
      </c>
      <c r="C383" s="70">
        <v>18</v>
      </c>
      <c r="D383" s="70">
        <v>13</v>
      </c>
      <c r="E383" s="70">
        <v>2021</v>
      </c>
      <c r="F383" s="70" t="s">
        <v>160</v>
      </c>
      <c r="G383" s="70" t="s">
        <v>2128</v>
      </c>
      <c r="H383" s="70" t="s">
        <v>2129</v>
      </c>
      <c r="I383" s="148"/>
      <c r="J383" s="71">
        <v>0.37448832464232051</v>
      </c>
      <c r="K383" s="71">
        <v>0.15936460415509038</v>
      </c>
      <c r="L383" s="71">
        <v>3.0326545967005753E-2</v>
      </c>
      <c r="M383" s="71">
        <v>1.0178902387951063</v>
      </c>
      <c r="N383" s="71">
        <v>1.3444781311460887</v>
      </c>
      <c r="O383" s="71">
        <v>1.0968224834688518</v>
      </c>
      <c r="P383" s="71">
        <v>1.4404490695046634</v>
      </c>
      <c r="Q383" s="71">
        <v>7.0648399950897695E-2</v>
      </c>
      <c r="R383" s="71">
        <v>0</v>
      </c>
      <c r="S383" s="71">
        <v>0</v>
      </c>
      <c r="T383" s="72"/>
      <c r="U383" s="71">
        <v>109880</v>
      </c>
      <c r="V383" s="71">
        <v>73</v>
      </c>
      <c r="W383" s="71">
        <v>1</v>
      </c>
      <c r="X383" s="71">
        <v>328</v>
      </c>
      <c r="Y383" s="71">
        <v>617</v>
      </c>
      <c r="Z383" s="71">
        <v>807</v>
      </c>
      <c r="AA383" s="71">
        <v>310</v>
      </c>
      <c r="AB383" s="71">
        <v>1210</v>
      </c>
      <c r="AC383" s="71">
        <v>0</v>
      </c>
      <c r="AD383" s="71">
        <v>0</v>
      </c>
      <c r="AE383" s="72"/>
      <c r="AF383" s="71">
        <v>575394.5788034912</v>
      </c>
      <c r="AG383" s="71">
        <v>123181.0897340127</v>
      </c>
      <c r="AH383" s="71">
        <v>5593.0134237996926</v>
      </c>
      <c r="AI383" s="71">
        <v>2278699.4992715428</v>
      </c>
      <c r="AJ383" s="71">
        <v>2700081.846464186</v>
      </c>
      <c r="AK383" s="71">
        <v>0</v>
      </c>
      <c r="AL383" s="71">
        <v>0</v>
      </c>
      <c r="AM383" s="71">
        <v>158829.30424744156</v>
      </c>
      <c r="AN383" s="71">
        <v>0</v>
      </c>
      <c r="AO383" s="71">
        <v>0</v>
      </c>
      <c r="AP383" s="71">
        <v>5841779.331944474</v>
      </c>
      <c r="AQ383" s="72"/>
      <c r="AR383" s="71">
        <v>24</v>
      </c>
      <c r="AS383" s="71">
        <v>11</v>
      </c>
      <c r="AT383" s="71">
        <v>0</v>
      </c>
      <c r="AU383" s="71">
        <v>0</v>
      </c>
      <c r="AV383" s="71">
        <v>0</v>
      </c>
      <c r="AW383" s="71">
        <v>0</v>
      </c>
      <c r="AX383" s="71"/>
      <c r="AY383" s="72"/>
      <c r="AZ383" s="71">
        <v>130.69999999999999</v>
      </c>
      <c r="BA383" s="71">
        <v>309.10000000000002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2147</v>
      </c>
      <c r="B384" s="70">
        <v>221</v>
      </c>
      <c r="C384" s="70">
        <v>19</v>
      </c>
      <c r="D384" s="70">
        <v>13</v>
      </c>
      <c r="E384" s="70">
        <v>2022</v>
      </c>
      <c r="F384" s="70" t="s">
        <v>161</v>
      </c>
      <c r="G384" s="70" t="s">
        <v>2128</v>
      </c>
      <c r="H384" s="70" t="s">
        <v>2129</v>
      </c>
      <c r="I384" s="148"/>
      <c r="J384" s="71">
        <v>0.40218475733762604</v>
      </c>
      <c r="K384" s="71">
        <v>0.14957915167938801</v>
      </c>
      <c r="L384" s="71">
        <v>2.2685696558995914E-2</v>
      </c>
      <c r="M384" s="71">
        <v>1.1730559683804171</v>
      </c>
      <c r="N384" s="71">
        <v>1.4037625056434166</v>
      </c>
      <c r="O384" s="71">
        <v>1.1429748578813945</v>
      </c>
      <c r="P384" s="71">
        <v>1.3822052709068624</v>
      </c>
      <c r="Q384" s="71">
        <v>6.8230147465710669E-2</v>
      </c>
      <c r="R384" s="71">
        <v>0</v>
      </c>
      <c r="S384" s="71">
        <v>0</v>
      </c>
      <c r="T384" s="72"/>
      <c r="U384" s="71">
        <v>119710</v>
      </c>
      <c r="V384" s="71">
        <v>73</v>
      </c>
      <c r="W384" s="71">
        <v>1</v>
      </c>
      <c r="X384" s="71">
        <v>328</v>
      </c>
      <c r="Y384" s="71">
        <v>595</v>
      </c>
      <c r="Z384" s="71">
        <v>799</v>
      </c>
      <c r="AA384" s="71">
        <v>302</v>
      </c>
      <c r="AB384" s="71">
        <v>1159</v>
      </c>
      <c r="AC384" s="71">
        <v>0</v>
      </c>
      <c r="AD384" s="71">
        <v>0</v>
      </c>
      <c r="AE384" s="72"/>
      <c r="AF384" s="71">
        <v>564982.15382234508</v>
      </c>
      <c r="AG384" s="71">
        <v>122880.95214654259</v>
      </c>
      <c r="AH384" s="71">
        <v>4909.5197062542156</v>
      </c>
      <c r="AI384" s="71">
        <v>2273636.0981538724</v>
      </c>
      <c r="AJ384" s="71">
        <v>2619287.5444027539</v>
      </c>
      <c r="AK384" s="71">
        <v>0</v>
      </c>
      <c r="AL384" s="71">
        <v>0</v>
      </c>
      <c r="AM384" s="71">
        <v>149658.53421784696</v>
      </c>
      <c r="AN384" s="71">
        <v>0</v>
      </c>
      <c r="AO384" s="71">
        <v>0</v>
      </c>
      <c r="AP384" s="71">
        <v>5735354.8024496147</v>
      </c>
      <c r="AQ384" s="72"/>
      <c r="AR384" s="71">
        <v>24</v>
      </c>
      <c r="AS384" s="71">
        <v>11</v>
      </c>
      <c r="AT384" s="71">
        <v>0</v>
      </c>
      <c r="AU384" s="71">
        <v>0</v>
      </c>
      <c r="AV384" s="71">
        <v>0</v>
      </c>
      <c r="AW384" s="71">
        <v>0</v>
      </c>
      <c r="AX384" s="71"/>
      <c r="AY384" s="72"/>
      <c r="AZ384" s="71">
        <v>130.70000000000002</v>
      </c>
      <c r="BA384" s="71">
        <v>309.10000000000002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2148</v>
      </c>
      <c r="B385" s="70">
        <v>221</v>
      </c>
      <c r="C385" s="70">
        <v>20</v>
      </c>
      <c r="D385" s="70">
        <v>13</v>
      </c>
      <c r="E385" s="70">
        <v>2023</v>
      </c>
      <c r="F385" s="70" t="s">
        <v>1539</v>
      </c>
      <c r="G385" s="70" t="s">
        <v>2128</v>
      </c>
      <c r="H385" s="70" t="s">
        <v>2129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v>
      </c>
      <c r="AS385" s="71">
        <v>11</v>
      </c>
      <c r="AT385" s="71">
        <v>0</v>
      </c>
      <c r="AU385" s="71">
        <v>0</v>
      </c>
      <c r="AV385" s="71">
        <v>0</v>
      </c>
      <c r="AW385" s="71">
        <v>0</v>
      </c>
      <c r="AX385" s="71"/>
      <c r="AY385" s="72"/>
      <c r="AZ385" s="71">
        <v>133.80000000000001</v>
      </c>
      <c r="BA385" s="71">
        <v>309.10000000000002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2149</v>
      </c>
      <c r="B386" s="70">
        <v>221</v>
      </c>
      <c r="C386" s="70">
        <v>21</v>
      </c>
      <c r="D386" s="70">
        <v>13</v>
      </c>
      <c r="E386" s="70">
        <v>2024</v>
      </c>
      <c r="F386" s="70" t="s">
        <v>1554</v>
      </c>
      <c r="G386" s="1064" t="s">
        <v>2128</v>
      </c>
      <c r="H386" s="70" t="s">
        <v>2129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2150</v>
      </c>
      <c r="B387" s="70">
        <v>239</v>
      </c>
      <c r="C387" s="70">
        <v>1</v>
      </c>
      <c r="D387" s="70">
        <v>15</v>
      </c>
      <c r="E387" s="70">
        <v>1990</v>
      </c>
      <c r="F387" s="70" t="s">
        <v>787</v>
      </c>
      <c r="G387" s="1064" t="s">
        <v>2151</v>
      </c>
      <c r="H387" s="70" t="s">
        <v>2152</v>
      </c>
      <c r="I387" s="148"/>
      <c r="J387" s="71">
        <v>0.485071055297425</v>
      </c>
      <c r="K387" s="71">
        <v>1.196814796324678</v>
      </c>
      <c r="L387" s="71">
        <v>0</v>
      </c>
      <c r="M387" s="71">
        <v>1.31341793005334</v>
      </c>
      <c r="N387" s="71">
        <v>4.0355887498241181</v>
      </c>
      <c r="O387" s="71">
        <v>1.777240985661493</v>
      </c>
      <c r="P387" s="71">
        <v>3.335926660534235</v>
      </c>
      <c r="Q387" s="71">
        <v>0.173804774780249</v>
      </c>
      <c r="R387" s="71">
        <v>0</v>
      </c>
      <c r="S387" s="71">
        <v>0.15668278833028151</v>
      </c>
      <c r="T387" s="72"/>
      <c r="U387" s="71">
        <v>72216</v>
      </c>
      <c r="V387" s="71">
        <v>349</v>
      </c>
      <c r="W387" s="71">
        <v>0</v>
      </c>
      <c r="X387" s="71">
        <v>452</v>
      </c>
      <c r="Y387" s="71">
        <v>1003</v>
      </c>
      <c r="Z387" s="71">
        <v>731</v>
      </c>
      <c r="AA387" s="71">
        <v>810</v>
      </c>
      <c r="AB387" s="71">
        <v>2822</v>
      </c>
      <c r="AC387" s="71">
        <v>0</v>
      </c>
      <c r="AD387" s="71">
        <v>0.15668278833028151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2153</v>
      </c>
      <c r="B388" s="70">
        <v>240</v>
      </c>
      <c r="C388" s="70">
        <v>2</v>
      </c>
      <c r="D388" s="70">
        <v>15</v>
      </c>
      <c r="E388" s="70">
        <v>2005</v>
      </c>
      <c r="F388" s="70" t="s">
        <v>789</v>
      </c>
      <c r="G388" s="70" t="s">
        <v>2151</v>
      </c>
      <c r="H388" s="70" t="s">
        <v>2152</v>
      </c>
      <c r="I388" s="148"/>
      <c r="J388" s="71">
        <v>0.13013720294966469</v>
      </c>
      <c r="K388" s="71">
        <v>0.69505738929407657</v>
      </c>
      <c r="L388" s="71">
        <v>0.59827137570367639</v>
      </c>
      <c r="M388" s="71">
        <v>1.7872124971090939</v>
      </c>
      <c r="N388" s="71">
        <v>4.8164470366637646</v>
      </c>
      <c r="O388" s="71">
        <v>2.0148495693042392</v>
      </c>
      <c r="P388" s="71">
        <v>3.082570730424977</v>
      </c>
      <c r="Q388" s="71">
        <v>0.115707718471096</v>
      </c>
      <c r="R388" s="71">
        <v>0</v>
      </c>
      <c r="S388" s="71">
        <v>6.6111684797956191E-2</v>
      </c>
      <c r="T388" s="72"/>
      <c r="U388" s="71">
        <v>23449</v>
      </c>
      <c r="V388" s="71">
        <v>267</v>
      </c>
      <c r="W388" s="71">
        <v>8</v>
      </c>
      <c r="X388" s="71">
        <v>328</v>
      </c>
      <c r="Y388" s="71">
        <v>900</v>
      </c>
      <c r="Z388" s="71">
        <v>959</v>
      </c>
      <c r="AA388" s="71">
        <v>613</v>
      </c>
      <c r="AB388" s="71">
        <v>1964</v>
      </c>
      <c r="AC388" s="71">
        <v>0</v>
      </c>
      <c r="AD388" s="71">
        <v>6.6111684797956191E-2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2154</v>
      </c>
      <c r="B389" s="70">
        <v>241</v>
      </c>
      <c r="C389" s="70">
        <v>3</v>
      </c>
      <c r="D389" s="70">
        <v>15</v>
      </c>
      <c r="E389" s="70">
        <v>2006</v>
      </c>
      <c r="F389" s="70" t="s">
        <v>790</v>
      </c>
      <c r="G389" s="70" t="s">
        <v>2151</v>
      </c>
      <c r="H389" s="70" t="s">
        <v>2152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2155</v>
      </c>
      <c r="B390" s="70">
        <v>242</v>
      </c>
      <c r="C390" s="70">
        <v>4</v>
      </c>
      <c r="D390" s="70">
        <v>15</v>
      </c>
      <c r="E390" s="70">
        <v>2007</v>
      </c>
      <c r="F390" s="70" t="s">
        <v>791</v>
      </c>
      <c r="G390" s="70" t="s">
        <v>2151</v>
      </c>
      <c r="H390" s="70" t="s">
        <v>2152</v>
      </c>
      <c r="I390" s="148"/>
      <c r="J390" s="71">
        <v>9.4778060142895554E-2</v>
      </c>
      <c r="K390" s="71">
        <v>0.55925961408895097</v>
      </c>
      <c r="L390" s="71">
        <v>1.1053196701905079</v>
      </c>
      <c r="M390" s="71">
        <v>1.961344091168685</v>
      </c>
      <c r="N390" s="71">
        <v>4.1482155918799322</v>
      </c>
      <c r="O390" s="71">
        <v>1.855327765963477</v>
      </c>
      <c r="P390" s="71">
        <v>2.900492801100262</v>
      </c>
      <c r="Q390" s="71">
        <v>0.11445467117128499</v>
      </c>
      <c r="R390" s="71">
        <v>0</v>
      </c>
      <c r="S390" s="71">
        <v>7.2696643797253838E-2</v>
      </c>
      <c r="T390" s="72"/>
      <c r="U390" s="71">
        <v>17471</v>
      </c>
      <c r="V390" s="71">
        <v>209</v>
      </c>
      <c r="W390" s="71">
        <v>18</v>
      </c>
      <c r="X390" s="71">
        <v>420</v>
      </c>
      <c r="Y390" s="71">
        <v>883</v>
      </c>
      <c r="Z390" s="71">
        <v>918</v>
      </c>
      <c r="AA390" s="71">
        <v>568</v>
      </c>
      <c r="AB390" s="71">
        <v>1840</v>
      </c>
      <c r="AC390" s="71">
        <v>0</v>
      </c>
      <c r="AD390" s="71">
        <v>7.2696643797253838E-2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2156</v>
      </c>
      <c r="B391" s="70">
        <v>243</v>
      </c>
      <c r="C391" s="70">
        <v>5</v>
      </c>
      <c r="D391" s="70">
        <v>15</v>
      </c>
      <c r="E391" s="70">
        <v>2008</v>
      </c>
      <c r="F391" s="70" t="s">
        <v>792</v>
      </c>
      <c r="G391" s="70" t="s">
        <v>2151</v>
      </c>
      <c r="H391" s="70" t="s">
        <v>2152</v>
      </c>
      <c r="I391" s="148"/>
      <c r="J391" s="71">
        <v>7.9988228470126335E-2</v>
      </c>
      <c r="K391" s="71">
        <v>0.41457112603425672</v>
      </c>
      <c r="L391" s="71">
        <v>1.0042085602219391</v>
      </c>
      <c r="M391" s="71">
        <v>2.1217897201901068</v>
      </c>
      <c r="N391" s="71">
        <v>3.6975081400771468</v>
      </c>
      <c r="O391" s="71">
        <v>1.743603967072455</v>
      </c>
      <c r="P391" s="71">
        <v>2.7849722607042309</v>
      </c>
      <c r="Q391" s="71">
        <v>0.109848730656118</v>
      </c>
      <c r="R391" s="71">
        <v>0</v>
      </c>
      <c r="S391" s="71">
        <v>6.5643116010708685E-2</v>
      </c>
      <c r="T391" s="72"/>
      <c r="U391" s="71">
        <v>17110</v>
      </c>
      <c r="V391" s="71">
        <v>209</v>
      </c>
      <c r="W391" s="71">
        <v>18</v>
      </c>
      <c r="X391" s="71">
        <v>420</v>
      </c>
      <c r="Y391" s="71">
        <v>866</v>
      </c>
      <c r="Z391" s="71">
        <v>893</v>
      </c>
      <c r="AA391" s="71">
        <v>546</v>
      </c>
      <c r="AB391" s="71">
        <v>1795</v>
      </c>
      <c r="AC391" s="71">
        <v>0</v>
      </c>
      <c r="AD391" s="71">
        <v>6.5643116010708685E-2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2157</v>
      </c>
      <c r="B392" s="70">
        <v>244</v>
      </c>
      <c r="C392" s="70">
        <v>6</v>
      </c>
      <c r="D392" s="70">
        <v>15</v>
      </c>
      <c r="E392" s="70">
        <v>2009</v>
      </c>
      <c r="F392" s="70" t="s">
        <v>176</v>
      </c>
      <c r="G392" s="70" t="s">
        <v>2151</v>
      </c>
      <c r="H392" s="70" t="s">
        <v>2152</v>
      </c>
      <c r="I392" s="148"/>
      <c r="J392" s="71">
        <v>0</v>
      </c>
      <c r="K392" s="71">
        <v>0.25256122549589088</v>
      </c>
      <c r="L392" s="71">
        <v>0.96116364693970924</v>
      </c>
      <c r="M392" s="71">
        <v>2.373265172610767</v>
      </c>
      <c r="N392" s="71">
        <v>3.6401316247803028</v>
      </c>
      <c r="O392" s="71">
        <v>1.7407665348468999</v>
      </c>
      <c r="P392" s="71">
        <v>2.6481875161759918</v>
      </c>
      <c r="Q392" s="71">
        <v>0.10143740354047399</v>
      </c>
      <c r="R392" s="71">
        <v>0</v>
      </c>
      <c r="S392" s="71">
        <v>6.8853522015549326E-2</v>
      </c>
      <c r="T392" s="72"/>
      <c r="U392" s="71">
        <v>0</v>
      </c>
      <c r="V392" s="71">
        <v>122</v>
      </c>
      <c r="W392" s="71">
        <v>24</v>
      </c>
      <c r="X392" s="71">
        <v>479</v>
      </c>
      <c r="Y392" s="71">
        <v>846</v>
      </c>
      <c r="Z392" s="71">
        <v>880</v>
      </c>
      <c r="AA392" s="71">
        <v>533</v>
      </c>
      <c r="AB392" s="71">
        <v>1740</v>
      </c>
      <c r="AC392" s="71">
        <v>0</v>
      </c>
      <c r="AD392" s="71">
        <v>6.8853522015549326E-2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2158</v>
      </c>
      <c r="B393" s="70">
        <v>245</v>
      </c>
      <c r="C393" s="70">
        <v>7</v>
      </c>
      <c r="D393" s="70">
        <v>15</v>
      </c>
      <c r="E393" s="70">
        <v>2010</v>
      </c>
      <c r="F393" s="70" t="s">
        <v>177</v>
      </c>
      <c r="G393" s="70" t="s">
        <v>2151</v>
      </c>
      <c r="H393" s="70" t="s">
        <v>2152</v>
      </c>
      <c r="I393" s="148"/>
      <c r="J393" s="71">
        <v>0</v>
      </c>
      <c r="K393" s="71">
        <v>0.27056599175058288</v>
      </c>
      <c r="L393" s="71">
        <v>0.97879544934800689</v>
      </c>
      <c r="M393" s="71">
        <v>2.4520511906808351</v>
      </c>
      <c r="N393" s="71">
        <v>3.8374321961719828</v>
      </c>
      <c r="O393" s="71">
        <v>1.7110560188520541</v>
      </c>
      <c r="P393" s="71">
        <v>2.619197869842488</v>
      </c>
      <c r="Q393" s="71">
        <v>0.101053522859925</v>
      </c>
      <c r="R393" s="71">
        <v>0</v>
      </c>
      <c r="S393" s="71">
        <v>5.9032229597269982E-2</v>
      </c>
      <c r="T393" s="72"/>
      <c r="U393" s="71">
        <v>0</v>
      </c>
      <c r="V393" s="71">
        <v>122</v>
      </c>
      <c r="W393" s="71">
        <v>24</v>
      </c>
      <c r="X393" s="71">
        <v>479</v>
      </c>
      <c r="Y393" s="71">
        <v>838</v>
      </c>
      <c r="Z393" s="71">
        <v>869</v>
      </c>
      <c r="AA393" s="71">
        <v>514</v>
      </c>
      <c r="AB393" s="71">
        <v>1661</v>
      </c>
      <c r="AC393" s="71">
        <v>0</v>
      </c>
      <c r="AD393" s="71">
        <v>5.9032229597269982E-2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2159</v>
      </c>
      <c r="B394" s="70">
        <v>246</v>
      </c>
      <c r="C394" s="70">
        <v>8</v>
      </c>
      <c r="D394" s="70">
        <v>15</v>
      </c>
      <c r="E394" s="70">
        <v>2011</v>
      </c>
      <c r="F394" s="70" t="s">
        <v>178</v>
      </c>
      <c r="G394" s="70" t="s">
        <v>2151</v>
      </c>
      <c r="H394" s="70" t="s">
        <v>2152</v>
      </c>
      <c r="I394" s="148"/>
      <c r="J394" s="71">
        <v>0</v>
      </c>
      <c r="K394" s="71">
        <v>0.33959550771272562</v>
      </c>
      <c r="L394" s="71">
        <v>0.87334139605107952</v>
      </c>
      <c r="M394" s="71">
        <v>2.698511864616838</v>
      </c>
      <c r="N394" s="71">
        <v>3.55629568588036</v>
      </c>
      <c r="O394" s="71">
        <v>1.6207141665721585</v>
      </c>
      <c r="P394" s="71">
        <v>2.4841257845729805</v>
      </c>
      <c r="Q394" s="71">
        <v>0.113827161805512</v>
      </c>
      <c r="R394" s="71">
        <v>0</v>
      </c>
      <c r="S394" s="71">
        <v>5.8590341845986077E-2</v>
      </c>
      <c r="T394" s="72"/>
      <c r="U394" s="71">
        <v>0</v>
      </c>
      <c r="V394" s="71">
        <v>122</v>
      </c>
      <c r="W394" s="71">
        <v>24</v>
      </c>
      <c r="X394" s="71">
        <v>479</v>
      </c>
      <c r="Y394" s="71">
        <v>827</v>
      </c>
      <c r="Z394" s="71">
        <v>841</v>
      </c>
      <c r="AA394" s="71">
        <v>502</v>
      </c>
      <c r="AB394" s="71">
        <v>1622</v>
      </c>
      <c r="AC394" s="71">
        <v>0</v>
      </c>
      <c r="AD394" s="71">
        <v>5.8590341845986077E-2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2160</v>
      </c>
      <c r="B395" s="70">
        <v>247</v>
      </c>
      <c r="C395" s="70">
        <v>9</v>
      </c>
      <c r="D395" s="70">
        <v>15</v>
      </c>
      <c r="E395" s="70">
        <v>2012</v>
      </c>
      <c r="F395" s="70" t="s">
        <v>179</v>
      </c>
      <c r="G395" s="70" t="s">
        <v>2151</v>
      </c>
      <c r="H395" s="70" t="s">
        <v>2152</v>
      </c>
      <c r="I395" s="148"/>
      <c r="J395" s="71">
        <v>0</v>
      </c>
      <c r="K395" s="71">
        <v>0.30652791056047768</v>
      </c>
      <c r="L395" s="71">
        <v>0.88798100768614918</v>
      </c>
      <c r="M395" s="71">
        <v>2.4294941295466259</v>
      </c>
      <c r="N395" s="71">
        <v>3.3988070844288218</v>
      </c>
      <c r="O395" s="71">
        <v>1.5869289302795484</v>
      </c>
      <c r="P395" s="71">
        <v>2.4932826168818818</v>
      </c>
      <c r="Q395" s="71">
        <v>0.121002309720726</v>
      </c>
      <c r="R395" s="71">
        <v>0</v>
      </c>
      <c r="S395" s="71">
        <v>7.3503834296539963E-2</v>
      </c>
      <c r="T395" s="72"/>
      <c r="U395" s="71">
        <v>0</v>
      </c>
      <c r="V395" s="71">
        <v>122</v>
      </c>
      <c r="W395" s="71">
        <v>24</v>
      </c>
      <c r="X395" s="71">
        <v>479</v>
      </c>
      <c r="Y395" s="71">
        <v>816</v>
      </c>
      <c r="Z395" s="71">
        <v>830</v>
      </c>
      <c r="AA395" s="71">
        <v>501</v>
      </c>
      <c r="AB395" s="71">
        <v>1587</v>
      </c>
      <c r="AC395" s="71">
        <v>0</v>
      </c>
      <c r="AD395" s="71">
        <v>7.3503834296539963E-2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2161</v>
      </c>
      <c r="B396" s="70">
        <v>248</v>
      </c>
      <c r="C396" s="70">
        <v>10</v>
      </c>
      <c r="D396" s="70">
        <v>15</v>
      </c>
      <c r="E396" s="70">
        <v>2013</v>
      </c>
      <c r="F396" s="70" t="s">
        <v>180</v>
      </c>
      <c r="G396" s="70" t="s">
        <v>2151</v>
      </c>
      <c r="H396" s="70" t="s">
        <v>2152</v>
      </c>
      <c r="I396" s="148"/>
      <c r="J396" s="71">
        <v>0</v>
      </c>
      <c r="K396" s="71">
        <v>0.25214530491692022</v>
      </c>
      <c r="L396" s="71">
        <v>0.9026649457612963</v>
      </c>
      <c r="M396" s="71">
        <v>2.3420777174244982</v>
      </c>
      <c r="N396" s="71">
        <v>3.6197871928912928</v>
      </c>
      <c r="O396" s="71">
        <v>1.5044617838611247</v>
      </c>
      <c r="P396" s="71">
        <v>2.4327422289851302</v>
      </c>
      <c r="Q396" s="71">
        <v>0.120905699006276</v>
      </c>
      <c r="R396" s="71">
        <v>0</v>
      </c>
      <c r="S396" s="71">
        <v>6.633057003718712E-2</v>
      </c>
      <c r="T396" s="72"/>
      <c r="U396" s="71">
        <v>0</v>
      </c>
      <c r="V396" s="71">
        <v>122</v>
      </c>
      <c r="W396" s="71">
        <v>24</v>
      </c>
      <c r="X396" s="71">
        <v>479</v>
      </c>
      <c r="Y396" s="71">
        <v>812</v>
      </c>
      <c r="Z396" s="71">
        <v>822</v>
      </c>
      <c r="AA396" s="71">
        <v>487</v>
      </c>
      <c r="AB396" s="71">
        <v>1563</v>
      </c>
      <c r="AC396" s="71">
        <v>0</v>
      </c>
      <c r="AD396" s="71">
        <v>6.633057003718712E-2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2162</v>
      </c>
      <c r="B397" s="70">
        <v>249</v>
      </c>
      <c r="C397" s="70">
        <v>11</v>
      </c>
      <c r="D397" s="70">
        <v>15</v>
      </c>
      <c r="E397" s="70">
        <v>2014</v>
      </c>
      <c r="F397" s="70" t="s">
        <v>181</v>
      </c>
      <c r="G397" s="70" t="s">
        <v>2151</v>
      </c>
      <c r="H397" s="70" t="s">
        <v>2152</v>
      </c>
      <c r="I397" s="148"/>
      <c r="J397" s="71">
        <v>0</v>
      </c>
      <c r="K397" s="71">
        <v>0.31551248903120011</v>
      </c>
      <c r="L397" s="71">
        <v>0.89383456940404382</v>
      </c>
      <c r="M397" s="71">
        <v>2.278058882938915</v>
      </c>
      <c r="N397" s="71">
        <v>3.535578427607315</v>
      </c>
      <c r="O397" s="71">
        <v>1.4353877717827246</v>
      </c>
      <c r="P397" s="71">
        <v>2.3951739609549243</v>
      </c>
      <c r="Q397" s="71">
        <v>0.11184564152073501</v>
      </c>
      <c r="R397" s="71">
        <v>0</v>
      </c>
      <c r="S397" s="71">
        <v>6.1839962001828723E-2</v>
      </c>
      <c r="T397" s="72"/>
      <c r="U397" s="71">
        <v>0</v>
      </c>
      <c r="V397" s="71">
        <v>130</v>
      </c>
      <c r="W397" s="71">
        <v>33</v>
      </c>
      <c r="X397" s="71">
        <v>468</v>
      </c>
      <c r="Y397" s="71">
        <v>800</v>
      </c>
      <c r="Z397" s="71">
        <v>826</v>
      </c>
      <c r="AA397" s="71">
        <v>477</v>
      </c>
      <c r="AB397" s="71">
        <v>1507</v>
      </c>
      <c r="AC397" s="71">
        <v>0</v>
      </c>
      <c r="AD397" s="71">
        <v>6.1839962001828723E-2</v>
      </c>
      <c r="AE397" s="72"/>
      <c r="AF397" s="71"/>
      <c r="AG397" s="71"/>
      <c r="AH397" s="71"/>
      <c r="AI397" s="71"/>
      <c r="AJ397" s="71"/>
      <c r="AK397" s="71"/>
      <c r="AL397" s="71"/>
      <c r="AM397" s="71"/>
      <c r="AN397" s="71"/>
      <c r="AO397" s="71"/>
      <c r="AP397" s="71"/>
      <c r="AQ397" s="72"/>
      <c r="AR397" s="71">
        <v>17</v>
      </c>
      <c r="AS397" s="71">
        <v>1</v>
      </c>
      <c r="AT397" s="71">
        <v>0</v>
      </c>
      <c r="AU397" s="71">
        <v>0</v>
      </c>
      <c r="AV397" s="71">
        <v>0</v>
      </c>
      <c r="AW397" s="71">
        <v>0</v>
      </c>
      <c r="AX397" s="71"/>
      <c r="AY397" s="72"/>
      <c r="AZ397" s="71">
        <v>75.3</v>
      </c>
      <c r="BA397" s="71">
        <v>13.7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2163</v>
      </c>
      <c r="B398" s="70">
        <v>250</v>
      </c>
      <c r="C398" s="70">
        <v>12</v>
      </c>
      <c r="D398" s="70">
        <v>15</v>
      </c>
      <c r="E398" s="70">
        <v>2015</v>
      </c>
      <c r="F398" s="70" t="s">
        <v>182</v>
      </c>
      <c r="G398" s="70" t="s">
        <v>2151</v>
      </c>
      <c r="H398" s="70" t="s">
        <v>2152</v>
      </c>
      <c r="I398" s="148"/>
      <c r="J398" s="71">
        <v>0</v>
      </c>
      <c r="K398" s="71">
        <v>0.29361548068031479</v>
      </c>
      <c r="L398" s="71">
        <v>0.96431213959564033</v>
      </c>
      <c r="M398" s="71">
        <v>2.428522481828693</v>
      </c>
      <c r="N398" s="71">
        <v>2.9166770999855371</v>
      </c>
      <c r="O398" s="71">
        <v>1.3786755734271492</v>
      </c>
      <c r="P398" s="71">
        <v>2.3618892149349677</v>
      </c>
      <c r="Q398" s="71">
        <v>0.103750003657873</v>
      </c>
      <c r="R398" s="71">
        <v>0</v>
      </c>
      <c r="S398" s="71">
        <v>7.4321576203124268E-2</v>
      </c>
      <c r="T398" s="72"/>
      <c r="U398" s="71">
        <v>0</v>
      </c>
      <c r="V398" s="71">
        <v>130</v>
      </c>
      <c r="W398" s="71">
        <v>33</v>
      </c>
      <c r="X398" s="71">
        <v>468</v>
      </c>
      <c r="Y398" s="71">
        <v>770</v>
      </c>
      <c r="Z398" s="71">
        <v>801</v>
      </c>
      <c r="AA398" s="71">
        <v>470</v>
      </c>
      <c r="AB398" s="71">
        <v>1428</v>
      </c>
      <c r="AC398" s="71">
        <v>0</v>
      </c>
      <c r="AD398" s="71">
        <v>7.4321576203124268E-2</v>
      </c>
      <c r="AE398" s="72"/>
      <c r="AF398" s="71">
        <v>0</v>
      </c>
      <c r="AG398" s="71">
        <v>225737.26667928859</v>
      </c>
      <c r="AH398" s="71">
        <v>202788.76448511289</v>
      </c>
      <c r="AI398" s="71">
        <v>3039204.6907276241</v>
      </c>
      <c r="AJ398" s="71">
        <v>3785295.372133499</v>
      </c>
      <c r="AK398" s="71">
        <v>0</v>
      </c>
      <c r="AL398" s="71">
        <v>0</v>
      </c>
      <c r="AM398" s="71">
        <v>195701.40976529711</v>
      </c>
      <c r="AN398" s="71">
        <v>0</v>
      </c>
      <c r="AO398" s="71">
        <v>0</v>
      </c>
      <c r="AP398" s="71">
        <v>7448727.5037908219</v>
      </c>
      <c r="AQ398" s="72"/>
      <c r="AR398" s="71">
        <v>17</v>
      </c>
      <c r="AS398" s="71">
        <v>2</v>
      </c>
      <c r="AT398" s="71">
        <v>0</v>
      </c>
      <c r="AU398" s="71">
        <v>0</v>
      </c>
      <c r="AV398" s="71">
        <v>0</v>
      </c>
      <c r="AW398" s="71">
        <v>0</v>
      </c>
      <c r="AX398" s="71"/>
      <c r="AY398" s="72"/>
      <c r="AZ398" s="71">
        <v>75.3</v>
      </c>
      <c r="BA398" s="71">
        <v>24.7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2164</v>
      </c>
      <c r="B399" s="70">
        <v>251</v>
      </c>
      <c r="C399" s="70">
        <v>13</v>
      </c>
      <c r="D399" s="70">
        <v>15</v>
      </c>
      <c r="E399" s="70">
        <v>2016</v>
      </c>
      <c r="F399" s="70" t="s">
        <v>155</v>
      </c>
      <c r="G399" s="70" t="s">
        <v>2151</v>
      </c>
      <c r="H399" s="70" t="s">
        <v>2152</v>
      </c>
      <c r="I399" s="148"/>
      <c r="J399" s="71">
        <v>0</v>
      </c>
      <c r="K399" s="71">
        <v>0.29537986873126276</v>
      </c>
      <c r="L399" s="71">
        <v>0.92673056299799106</v>
      </c>
      <c r="M399" s="71">
        <v>1.9631844520692054</v>
      </c>
      <c r="N399" s="71">
        <v>3.0366680313499081</v>
      </c>
      <c r="O399" s="71">
        <v>1.348331318986643</v>
      </c>
      <c r="P399" s="71">
        <v>2.322469084481023</v>
      </c>
      <c r="Q399" s="71">
        <v>9.8319782769018052E-2</v>
      </c>
      <c r="R399" s="71">
        <v>0</v>
      </c>
      <c r="S399" s="71">
        <v>7.1686194016181343E-2</v>
      </c>
      <c r="T399" s="72"/>
      <c r="U399" s="71">
        <v>0</v>
      </c>
      <c r="V399" s="71">
        <v>130</v>
      </c>
      <c r="W399" s="71">
        <v>33</v>
      </c>
      <c r="X399" s="71">
        <v>468</v>
      </c>
      <c r="Y399" s="71">
        <v>753</v>
      </c>
      <c r="Z399" s="71">
        <v>793</v>
      </c>
      <c r="AA399" s="71">
        <v>478</v>
      </c>
      <c r="AB399" s="71">
        <v>1392</v>
      </c>
      <c r="AC399" s="71">
        <v>0</v>
      </c>
      <c r="AD399" s="71">
        <v>7.1686194016181343E-2</v>
      </c>
      <c r="AE399" s="72"/>
      <c r="AF399" s="71">
        <v>0</v>
      </c>
      <c r="AG399" s="71">
        <v>218277.34435780221</v>
      </c>
      <c r="AH399" s="71">
        <v>151347.04564965449</v>
      </c>
      <c r="AI399" s="71">
        <v>2956645.2767652199</v>
      </c>
      <c r="AJ399" s="71">
        <v>3697097.9933432038</v>
      </c>
      <c r="AK399" s="71">
        <v>0</v>
      </c>
      <c r="AL399" s="71">
        <v>0</v>
      </c>
      <c r="AM399" s="71">
        <v>190915.96861177811</v>
      </c>
      <c r="AN399" s="71">
        <v>0</v>
      </c>
      <c r="AO399" s="71">
        <v>0</v>
      </c>
      <c r="AP399" s="71">
        <v>7214283.6287276587</v>
      </c>
      <c r="AQ399" s="72"/>
      <c r="AR399" s="71">
        <v>17</v>
      </c>
      <c r="AS399" s="71">
        <v>4</v>
      </c>
      <c r="AT399" s="71">
        <v>0</v>
      </c>
      <c r="AU399" s="71">
        <v>0</v>
      </c>
      <c r="AV399" s="71">
        <v>0</v>
      </c>
      <c r="AW399" s="71">
        <v>0</v>
      </c>
      <c r="AX399" s="71"/>
      <c r="AY399" s="72"/>
      <c r="AZ399" s="71">
        <v>75.3</v>
      </c>
      <c r="BA399" s="71">
        <v>389.2</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2165</v>
      </c>
      <c r="B400" s="70">
        <v>252</v>
      </c>
      <c r="C400" s="70">
        <v>14</v>
      </c>
      <c r="D400" s="70">
        <v>15</v>
      </c>
      <c r="E400" s="70">
        <v>2017</v>
      </c>
      <c r="F400" s="70" t="s">
        <v>156</v>
      </c>
      <c r="G400" s="70" t="s">
        <v>2151</v>
      </c>
      <c r="H400" s="70" t="s">
        <v>2152</v>
      </c>
      <c r="I400" s="148"/>
      <c r="J400" s="71">
        <v>0</v>
      </c>
      <c r="K400" s="71">
        <v>0.29129712770425736</v>
      </c>
      <c r="L400" s="71">
        <v>0.91133278080777957</v>
      </c>
      <c r="M400" s="71">
        <v>1.8650206622813885</v>
      </c>
      <c r="N400" s="71">
        <v>3.1036627503977252</v>
      </c>
      <c r="O400" s="71">
        <v>1.3162944826374101</v>
      </c>
      <c r="P400" s="71">
        <v>2.2691335228298128</v>
      </c>
      <c r="Q400" s="71">
        <v>9.2550216941453295E-2</v>
      </c>
      <c r="R400" s="71">
        <v>0</v>
      </c>
      <c r="S400" s="71">
        <v>0.16923720283039034</v>
      </c>
      <c r="T400" s="72"/>
      <c r="U400" s="71">
        <v>0</v>
      </c>
      <c r="V400" s="71">
        <v>130</v>
      </c>
      <c r="W400" s="71">
        <v>33</v>
      </c>
      <c r="X400" s="71">
        <v>468</v>
      </c>
      <c r="Y400" s="71">
        <v>747</v>
      </c>
      <c r="Z400" s="71">
        <v>787</v>
      </c>
      <c r="AA400" s="71">
        <v>470</v>
      </c>
      <c r="AB400" s="71">
        <v>1355</v>
      </c>
      <c r="AC400" s="71">
        <v>0</v>
      </c>
      <c r="AD400" s="71">
        <v>0.16923720283039029</v>
      </c>
      <c r="AE400" s="72"/>
      <c r="AF400" s="71">
        <v>0</v>
      </c>
      <c r="AG400" s="71">
        <v>217692.14478495589</v>
      </c>
      <c r="AH400" s="71">
        <v>195191.18562101061</v>
      </c>
      <c r="AI400" s="71">
        <v>2928514.890374891</v>
      </c>
      <c r="AJ400" s="71">
        <v>3657099.9519773489</v>
      </c>
      <c r="AK400" s="71">
        <v>0</v>
      </c>
      <c r="AL400" s="71">
        <v>0</v>
      </c>
      <c r="AM400" s="71">
        <v>186132.1253477064</v>
      </c>
      <c r="AN400" s="71">
        <v>0</v>
      </c>
      <c r="AO400" s="71">
        <v>0</v>
      </c>
      <c r="AP400" s="71">
        <v>7184630.2981059132</v>
      </c>
      <c r="AQ400" s="72"/>
      <c r="AR400" s="71">
        <v>17</v>
      </c>
      <c r="AS400" s="71">
        <v>4</v>
      </c>
      <c r="AT400" s="71">
        <v>0</v>
      </c>
      <c r="AU400" s="71">
        <v>0</v>
      </c>
      <c r="AV400" s="71">
        <v>0</v>
      </c>
      <c r="AW400" s="71">
        <v>0</v>
      </c>
      <c r="AX400" s="71"/>
      <c r="AY400" s="72"/>
      <c r="AZ400" s="71">
        <v>75.3</v>
      </c>
      <c r="BA400" s="71">
        <v>389.2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2166</v>
      </c>
      <c r="B401" s="70">
        <v>253</v>
      </c>
      <c r="C401" s="70">
        <v>15</v>
      </c>
      <c r="D401" s="70">
        <v>15</v>
      </c>
      <c r="E401" s="70">
        <v>2018</v>
      </c>
      <c r="F401" s="70" t="s">
        <v>183</v>
      </c>
      <c r="G401" s="70" t="s">
        <v>2151</v>
      </c>
      <c r="H401" s="70" t="s">
        <v>2152</v>
      </c>
      <c r="I401" s="148"/>
      <c r="J401" s="71">
        <v>0</v>
      </c>
      <c r="K401" s="71">
        <v>0.27334057555652691</v>
      </c>
      <c r="L401" s="71">
        <v>0.81700931868359006</v>
      </c>
      <c r="M401" s="71">
        <v>1.8150709834087175</v>
      </c>
      <c r="N401" s="71">
        <v>2.8873135725448376</v>
      </c>
      <c r="O401" s="71">
        <v>1.2505360949425313</v>
      </c>
      <c r="P401" s="71">
        <v>2.17962763679144</v>
      </c>
      <c r="Q401" s="71">
        <v>8.1761275060456995E-2</v>
      </c>
      <c r="R401" s="71">
        <v>0</v>
      </c>
      <c r="S401" s="71">
        <v>0.23472169333675691</v>
      </c>
      <c r="T401" s="72"/>
      <c r="U401" s="71">
        <v>0</v>
      </c>
      <c r="V401" s="71">
        <v>130</v>
      </c>
      <c r="W401" s="71">
        <v>33</v>
      </c>
      <c r="X401" s="71">
        <v>468</v>
      </c>
      <c r="Y401" s="71">
        <v>717</v>
      </c>
      <c r="Z401" s="71">
        <v>762</v>
      </c>
      <c r="AA401" s="71">
        <v>456</v>
      </c>
      <c r="AB401" s="71">
        <v>1290</v>
      </c>
      <c r="AC401" s="71">
        <v>0</v>
      </c>
      <c r="AD401" s="71">
        <v>0.23472169333675691</v>
      </c>
      <c r="AE401" s="72"/>
      <c r="AF401" s="71">
        <v>0</v>
      </c>
      <c r="AG401" s="71">
        <v>193374.62159086909</v>
      </c>
      <c r="AH401" s="71">
        <v>184441.4108945007</v>
      </c>
      <c r="AI401" s="71">
        <v>2797259.2953939461</v>
      </c>
      <c r="AJ401" s="71">
        <v>3368814.1002556472</v>
      </c>
      <c r="AK401" s="71">
        <v>0</v>
      </c>
      <c r="AL401" s="71">
        <v>0</v>
      </c>
      <c r="AM401" s="71">
        <v>177569.93281802701</v>
      </c>
      <c r="AN401" s="71">
        <v>0</v>
      </c>
      <c r="AO401" s="71">
        <v>0</v>
      </c>
      <c r="AP401" s="71">
        <v>6721459.3609529901</v>
      </c>
      <c r="AQ401" s="72"/>
      <c r="AR401" s="71">
        <v>20</v>
      </c>
      <c r="AS401" s="71">
        <v>10</v>
      </c>
      <c r="AT401" s="71">
        <v>0</v>
      </c>
      <c r="AU401" s="71">
        <v>0</v>
      </c>
      <c r="AV401" s="71">
        <v>0</v>
      </c>
      <c r="AW401" s="71">
        <v>0</v>
      </c>
      <c r="AX401" s="71"/>
      <c r="AY401" s="72"/>
      <c r="AZ401" s="71">
        <v>91.6</v>
      </c>
      <c r="BA401" s="71">
        <v>549</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2167</v>
      </c>
      <c r="B402" s="70">
        <v>254</v>
      </c>
      <c r="C402" s="70">
        <v>16</v>
      </c>
      <c r="D402" s="70">
        <v>15</v>
      </c>
      <c r="E402" s="70">
        <v>2019</v>
      </c>
      <c r="F402" s="70" t="s">
        <v>158</v>
      </c>
      <c r="G402" s="70" t="s">
        <v>2151</v>
      </c>
      <c r="H402" s="70" t="s">
        <v>2152</v>
      </c>
      <c r="I402" s="148"/>
      <c r="J402" s="71">
        <v>0</v>
      </c>
      <c r="K402" s="71">
        <v>0.24811636332194645</v>
      </c>
      <c r="L402" s="71">
        <v>0.82145649152300959</v>
      </c>
      <c r="M402" s="71">
        <v>1.7381234353320119</v>
      </c>
      <c r="N402" s="71">
        <v>2.4733689178132638</v>
      </c>
      <c r="O402" s="71">
        <v>1.1819820928948501</v>
      </c>
      <c r="P402" s="71">
        <v>2.0178758275494397</v>
      </c>
      <c r="Q402" s="71">
        <v>7.6890933551792107E-2</v>
      </c>
      <c r="R402" s="71">
        <v>0</v>
      </c>
      <c r="S402" s="71">
        <v>0.18347851413385752</v>
      </c>
      <c r="T402" s="72"/>
      <c r="U402" s="71">
        <v>0</v>
      </c>
      <c r="V402" s="71">
        <v>130</v>
      </c>
      <c r="W402" s="71">
        <v>33</v>
      </c>
      <c r="X402" s="71">
        <v>468</v>
      </c>
      <c r="Y402" s="71">
        <v>692</v>
      </c>
      <c r="Z402" s="71">
        <v>740</v>
      </c>
      <c r="AA402" s="71">
        <v>419</v>
      </c>
      <c r="AB402" s="71">
        <v>1246</v>
      </c>
      <c r="AC402" s="71">
        <v>0</v>
      </c>
      <c r="AD402" s="71">
        <v>0.18347851413385749</v>
      </c>
      <c r="AE402" s="72"/>
      <c r="AF402" s="71">
        <v>0</v>
      </c>
      <c r="AG402" s="71">
        <v>187237.85736711259</v>
      </c>
      <c r="AH402" s="71">
        <v>194816.66848871351</v>
      </c>
      <c r="AI402" s="71">
        <v>2866490.4042371539</v>
      </c>
      <c r="AJ402" s="71">
        <v>3158780.1862346949</v>
      </c>
      <c r="AK402" s="71">
        <v>0</v>
      </c>
      <c r="AL402" s="71">
        <v>0</v>
      </c>
      <c r="AM402" s="71">
        <v>169695.82011702197</v>
      </c>
      <c r="AN402" s="71">
        <v>0</v>
      </c>
      <c r="AO402" s="71">
        <v>0</v>
      </c>
      <c r="AP402" s="71">
        <v>6577020.936444697</v>
      </c>
      <c r="AQ402" s="72"/>
      <c r="AR402" s="71">
        <v>21</v>
      </c>
      <c r="AS402" s="71">
        <v>11</v>
      </c>
      <c r="AT402" s="71">
        <v>0</v>
      </c>
      <c r="AU402" s="71">
        <v>0</v>
      </c>
      <c r="AV402" s="71">
        <v>0</v>
      </c>
      <c r="AW402" s="71">
        <v>0</v>
      </c>
      <c r="AX402" s="71"/>
      <c r="AY402" s="72"/>
      <c r="AZ402" s="71">
        <v>93.5</v>
      </c>
      <c r="BA402" s="71">
        <v>558.70000000000005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2168</v>
      </c>
      <c r="B403" s="70">
        <v>255</v>
      </c>
      <c r="C403" s="70">
        <v>17</v>
      </c>
      <c r="D403" s="70">
        <v>15</v>
      </c>
      <c r="E403" s="70">
        <v>2020</v>
      </c>
      <c r="F403" s="70" t="s">
        <v>159</v>
      </c>
      <c r="G403" s="70" t="s">
        <v>2151</v>
      </c>
      <c r="H403" s="70" t="s">
        <v>2152</v>
      </c>
      <c r="I403" s="148"/>
      <c r="J403" s="71">
        <v>0</v>
      </c>
      <c r="K403" s="71">
        <v>0.19414761464361791</v>
      </c>
      <c r="L403" s="71">
        <v>0.71168585560857367</v>
      </c>
      <c r="M403" s="71">
        <v>1.3069428763651034</v>
      </c>
      <c r="N403" s="71">
        <v>2.3617023941673789</v>
      </c>
      <c r="O403" s="71">
        <v>1.0131924325493598</v>
      </c>
      <c r="P403" s="71">
        <v>1.9075339749423059</v>
      </c>
      <c r="Q403" s="71">
        <v>7.0988710972299598E-2</v>
      </c>
      <c r="R403" s="71">
        <v>0</v>
      </c>
      <c r="S403" s="71">
        <v>0.1501328519730995</v>
      </c>
      <c r="T403" s="72"/>
      <c r="U403" s="71">
        <v>0</v>
      </c>
      <c r="V403" s="71">
        <v>89</v>
      </c>
      <c r="W403" s="71">
        <v>32</v>
      </c>
      <c r="X403" s="71">
        <v>391</v>
      </c>
      <c r="Y403" s="71">
        <v>674</v>
      </c>
      <c r="Z403" s="71">
        <v>724</v>
      </c>
      <c r="AA403" s="71">
        <v>421</v>
      </c>
      <c r="AB403" s="71">
        <v>1204</v>
      </c>
      <c r="AC403" s="71">
        <v>0</v>
      </c>
      <c r="AD403" s="71">
        <v>0.1501328519730995</v>
      </c>
      <c r="AE403" s="72"/>
      <c r="AF403" s="71">
        <v>0</v>
      </c>
      <c r="AG403" s="71">
        <v>139995.85328674948</v>
      </c>
      <c r="AH403" s="71">
        <v>183125.38276938937</v>
      </c>
      <c r="AI403" s="71">
        <v>2259303.3055410595</v>
      </c>
      <c r="AJ403" s="71">
        <v>3078677.2848931388</v>
      </c>
      <c r="AK403" s="71"/>
      <c r="AL403" s="71"/>
      <c r="AM403" s="71">
        <v>157135.37671899886</v>
      </c>
      <c r="AN403" s="71"/>
      <c r="AO403" s="71"/>
      <c r="AP403" s="71">
        <v>5818237.2032093359</v>
      </c>
      <c r="AQ403" s="72"/>
      <c r="AR403" s="71">
        <v>21</v>
      </c>
      <c r="AS403" s="71">
        <v>11</v>
      </c>
      <c r="AT403" s="71">
        <v>0</v>
      </c>
      <c r="AU403" s="71">
        <v>0</v>
      </c>
      <c r="AV403" s="71">
        <v>0</v>
      </c>
      <c r="AW403" s="71">
        <v>0</v>
      </c>
      <c r="AX403" s="71"/>
      <c r="AY403" s="72"/>
      <c r="AZ403" s="71">
        <v>93.5</v>
      </c>
      <c r="BA403" s="71">
        <v>558.70000000000005</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2169</v>
      </c>
      <c r="B404" s="70">
        <v>255</v>
      </c>
      <c r="C404" s="70">
        <v>18</v>
      </c>
      <c r="D404" s="70">
        <v>15</v>
      </c>
      <c r="E404" s="70">
        <v>2021</v>
      </c>
      <c r="F404" s="70" t="s">
        <v>160</v>
      </c>
      <c r="G404" s="70" t="s">
        <v>2151</v>
      </c>
      <c r="H404" s="70" t="s">
        <v>2152</v>
      </c>
      <c r="I404" s="148"/>
      <c r="J404" s="71">
        <v>0</v>
      </c>
      <c r="K404" s="71">
        <v>0.20818716090697387</v>
      </c>
      <c r="L404" s="71">
        <v>0.93367562789687075</v>
      </c>
      <c r="M404" s="71">
        <v>1.4783488773774132</v>
      </c>
      <c r="N404" s="71">
        <v>2.5247759692859622</v>
      </c>
      <c r="O404" s="71">
        <v>0.96090891674408696</v>
      </c>
      <c r="P404" s="71">
        <v>1.9794558180935049</v>
      </c>
      <c r="Q404" s="71">
        <v>6.8137754332807901E-2</v>
      </c>
      <c r="R404" s="71">
        <v>0</v>
      </c>
      <c r="S404" s="71">
        <v>0.194156713784015</v>
      </c>
      <c r="T404" s="72"/>
      <c r="U404" s="71">
        <v>0</v>
      </c>
      <c r="V404" s="71">
        <v>89</v>
      </c>
      <c r="W404" s="71">
        <v>32</v>
      </c>
      <c r="X404" s="71">
        <v>391</v>
      </c>
      <c r="Y404" s="71">
        <v>660</v>
      </c>
      <c r="Z404" s="71">
        <v>707</v>
      </c>
      <c r="AA404" s="71">
        <v>426</v>
      </c>
      <c r="AB404" s="71">
        <v>1167</v>
      </c>
      <c r="AC404" s="71">
        <v>0</v>
      </c>
      <c r="AD404" s="71">
        <v>0.194156713784015</v>
      </c>
      <c r="AE404" s="72"/>
      <c r="AF404" s="71">
        <v>0</v>
      </c>
      <c r="AG404" s="71">
        <v>144166.76344982872</v>
      </c>
      <c r="AH404" s="71">
        <v>219358.91802534522</v>
      </c>
      <c r="AI404" s="71">
        <v>2417899.302384499</v>
      </c>
      <c r="AJ404" s="71">
        <v>3197588.8867798522</v>
      </c>
      <c r="AK404" s="71">
        <v>0</v>
      </c>
      <c r="AL404" s="71">
        <v>0</v>
      </c>
      <c r="AM404" s="71">
        <v>153184.95707170601</v>
      </c>
      <c r="AN404" s="71">
        <v>0</v>
      </c>
      <c r="AO404" s="71">
        <v>0</v>
      </c>
      <c r="AP404" s="71">
        <v>6132198.8277112311</v>
      </c>
      <c r="AQ404" s="72"/>
      <c r="AR404" s="71">
        <v>21</v>
      </c>
      <c r="AS404" s="71">
        <v>12</v>
      </c>
      <c r="AT404" s="71">
        <v>0</v>
      </c>
      <c r="AU404" s="71">
        <v>0</v>
      </c>
      <c r="AV404" s="71">
        <v>0</v>
      </c>
      <c r="AW404" s="71">
        <v>0</v>
      </c>
      <c r="AX404" s="71"/>
      <c r="AY404" s="72"/>
      <c r="AZ404" s="71">
        <v>93.5</v>
      </c>
      <c r="BA404" s="71">
        <v>586.20000000000005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2170</v>
      </c>
      <c r="B405" s="70">
        <v>255</v>
      </c>
      <c r="C405" s="70">
        <v>19</v>
      </c>
      <c r="D405" s="70">
        <v>15</v>
      </c>
      <c r="E405" s="70">
        <v>2022</v>
      </c>
      <c r="F405" s="70" t="s">
        <v>161</v>
      </c>
      <c r="G405" s="70" t="s">
        <v>2151</v>
      </c>
      <c r="H405" s="70" t="s">
        <v>2152</v>
      </c>
      <c r="I405" s="148"/>
      <c r="J405" s="71">
        <v>0</v>
      </c>
      <c r="K405" s="71">
        <v>0.1875617152472733</v>
      </c>
      <c r="L405" s="71">
        <v>0.59826960773206772</v>
      </c>
      <c r="M405" s="71">
        <v>1.459951437078665</v>
      </c>
      <c r="N405" s="71">
        <v>2.4128677002698651</v>
      </c>
      <c r="O405" s="71">
        <v>0.98418861354493037</v>
      </c>
      <c r="P405" s="71">
        <v>1.9451564242894586</v>
      </c>
      <c r="Q405" s="71">
        <v>6.6522922033005222E-2</v>
      </c>
      <c r="R405" s="71">
        <v>0</v>
      </c>
      <c r="S405" s="71">
        <v>0.20648918105608621</v>
      </c>
      <c r="T405" s="72"/>
      <c r="U405" s="71">
        <v>0</v>
      </c>
      <c r="V405" s="71">
        <v>89</v>
      </c>
      <c r="W405" s="71">
        <v>32</v>
      </c>
      <c r="X405" s="71">
        <v>391</v>
      </c>
      <c r="Y405" s="71">
        <v>645</v>
      </c>
      <c r="Z405" s="71">
        <v>688</v>
      </c>
      <c r="AA405" s="71">
        <v>425</v>
      </c>
      <c r="AB405" s="71">
        <v>1130</v>
      </c>
      <c r="AC405" s="71">
        <v>0</v>
      </c>
      <c r="AD405" s="71">
        <v>0.20648918105608621</v>
      </c>
      <c r="AE405" s="72"/>
      <c r="AF405" s="71">
        <v>0</v>
      </c>
      <c r="AG405" s="71">
        <v>140013.13860098892</v>
      </c>
      <c r="AH405" s="71">
        <v>171255.41247184153</v>
      </c>
      <c r="AI405" s="71">
        <v>2401238.9965615384</v>
      </c>
      <c r="AJ405" s="71">
        <v>3098348.9804468849</v>
      </c>
      <c r="AK405" s="71">
        <v>0</v>
      </c>
      <c r="AL405" s="71">
        <v>0</v>
      </c>
      <c r="AM405" s="71">
        <v>145913.8426800406</v>
      </c>
      <c r="AN405" s="71">
        <v>0</v>
      </c>
      <c r="AO405" s="71">
        <v>0</v>
      </c>
      <c r="AP405" s="71">
        <v>5956770.3707612939</v>
      </c>
      <c r="AQ405" s="72"/>
      <c r="AR405" s="71">
        <v>22</v>
      </c>
      <c r="AS405" s="71">
        <v>12</v>
      </c>
      <c r="AT405" s="71">
        <v>0</v>
      </c>
      <c r="AU405" s="71">
        <v>0</v>
      </c>
      <c r="AV405" s="71">
        <v>0</v>
      </c>
      <c r="AW405" s="71">
        <v>0</v>
      </c>
      <c r="AX405" s="71"/>
      <c r="AY405" s="72"/>
      <c r="AZ405" s="71">
        <v>97.5</v>
      </c>
      <c r="BA405" s="71">
        <v>586.20000000000005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2171</v>
      </c>
      <c r="B406" s="70">
        <v>255</v>
      </c>
      <c r="C406" s="70">
        <v>20</v>
      </c>
      <c r="D406" s="70">
        <v>15</v>
      </c>
      <c r="E406" s="70">
        <v>2023</v>
      </c>
      <c r="F406" s="70" t="s">
        <v>1539</v>
      </c>
      <c r="G406" s="1064" t="s">
        <v>2151</v>
      </c>
      <c r="H406" s="70" t="s">
        <v>2152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v>
      </c>
      <c r="AS406" s="71">
        <v>12</v>
      </c>
      <c r="AT406" s="71">
        <v>0</v>
      </c>
      <c r="AU406" s="71">
        <v>0</v>
      </c>
      <c r="AV406" s="71">
        <v>0</v>
      </c>
      <c r="AW406" s="71">
        <v>0</v>
      </c>
      <c r="AX406" s="71"/>
      <c r="AY406" s="72"/>
      <c r="AZ406" s="71">
        <v>102.9</v>
      </c>
      <c r="BA406" s="71">
        <v>586.20000000000005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2172</v>
      </c>
      <c r="B407" s="70">
        <v>255</v>
      </c>
      <c r="C407" s="70">
        <v>21</v>
      </c>
      <c r="D407" s="70">
        <v>15</v>
      </c>
      <c r="E407" s="70">
        <v>2024</v>
      </c>
      <c r="F407" s="70" t="s">
        <v>1554</v>
      </c>
      <c r="G407" s="1064" t="s">
        <v>2151</v>
      </c>
      <c r="H407" s="70" t="s">
        <v>2152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2173</v>
      </c>
      <c r="B408" s="70">
        <v>358</v>
      </c>
      <c r="C408" s="70">
        <v>1</v>
      </c>
      <c r="D408" s="70">
        <v>22</v>
      </c>
      <c r="E408" s="70">
        <v>1990</v>
      </c>
      <c r="F408" s="70" t="s">
        <v>787</v>
      </c>
      <c r="G408" s="70" t="s">
        <v>2174</v>
      </c>
      <c r="H408" s="70" t="s">
        <v>2175</v>
      </c>
      <c r="I408" s="148"/>
      <c r="J408" s="71">
        <v>0</v>
      </c>
      <c r="K408" s="71">
        <v>0.15845591073814411</v>
      </c>
      <c r="L408" s="71">
        <v>0</v>
      </c>
      <c r="M408" s="71">
        <v>1.0423788482291001</v>
      </c>
      <c r="N408" s="71">
        <v>2.053147832854243</v>
      </c>
      <c r="O408" s="71">
        <v>0.2893182999914059</v>
      </c>
      <c r="P408" s="71">
        <v>1.494989355276453</v>
      </c>
      <c r="Q408" s="71">
        <v>9.01050267553173E-2</v>
      </c>
      <c r="R408" s="71">
        <v>2.2978975982734282E-2</v>
      </c>
      <c r="S408" s="71">
        <v>9.215167711334607E-2</v>
      </c>
      <c r="T408" s="72"/>
      <c r="U408" s="71">
        <v>0</v>
      </c>
      <c r="V408" s="71">
        <v>37</v>
      </c>
      <c r="W408" s="71">
        <v>0</v>
      </c>
      <c r="X408" s="71">
        <v>226</v>
      </c>
      <c r="Y408" s="71">
        <v>472</v>
      </c>
      <c r="Z408" s="71">
        <v>119</v>
      </c>
      <c r="AA408" s="71">
        <v>363</v>
      </c>
      <c r="AB408" s="71">
        <v>1463</v>
      </c>
      <c r="AC408" s="71">
        <v>3980</v>
      </c>
      <c r="AD408" s="71">
        <v>9.215167711334607E-2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2176</v>
      </c>
      <c r="B409" s="70">
        <v>359</v>
      </c>
      <c r="C409" s="70">
        <v>2</v>
      </c>
      <c r="D409" s="70">
        <v>22</v>
      </c>
      <c r="E409" s="70">
        <v>2005</v>
      </c>
      <c r="F409" s="70" t="s">
        <v>789</v>
      </c>
      <c r="G409" s="70" t="s">
        <v>2174</v>
      </c>
      <c r="H409" s="70" t="s">
        <v>2175</v>
      </c>
      <c r="I409" s="148"/>
      <c r="J409" s="71">
        <v>1.7125555069519689</v>
      </c>
      <c r="K409" s="71">
        <v>0.22247362063647469</v>
      </c>
      <c r="L409" s="71">
        <v>1.1040291277970651</v>
      </c>
      <c r="M409" s="71">
        <v>1.083551677918579</v>
      </c>
      <c r="N409" s="71">
        <v>2.6227953956769898</v>
      </c>
      <c r="O409" s="71">
        <v>0.61979209900391097</v>
      </c>
      <c r="P409" s="71">
        <v>3.2183446451419022</v>
      </c>
      <c r="Q409" s="71">
        <v>8.2656786667489102E-2</v>
      </c>
      <c r="R409" s="71">
        <v>0.6363199070802239</v>
      </c>
      <c r="S409" s="71">
        <v>0.18025299</v>
      </c>
      <c r="T409" s="72"/>
      <c r="U409" s="71">
        <v>69863</v>
      </c>
      <c r="V409" s="71">
        <v>59</v>
      </c>
      <c r="W409" s="71">
        <v>12</v>
      </c>
      <c r="X409" s="71">
        <v>101</v>
      </c>
      <c r="Y409" s="71">
        <v>529</v>
      </c>
      <c r="Z409" s="71">
        <v>295</v>
      </c>
      <c r="AA409" s="71">
        <v>640</v>
      </c>
      <c r="AB409" s="71">
        <v>1403</v>
      </c>
      <c r="AC409" s="71">
        <v>112520</v>
      </c>
      <c r="AD409" s="71">
        <v>0.18025299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2177</v>
      </c>
      <c r="B410" s="70">
        <v>360</v>
      </c>
      <c r="C410" s="70">
        <v>3</v>
      </c>
      <c r="D410" s="70">
        <v>22</v>
      </c>
      <c r="E410" s="70">
        <v>2006</v>
      </c>
      <c r="F410" s="70" t="s">
        <v>790</v>
      </c>
      <c r="G410" s="70" t="s">
        <v>2174</v>
      </c>
      <c r="H410" s="70" t="s">
        <v>2175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2178</v>
      </c>
      <c r="B411" s="70">
        <v>361</v>
      </c>
      <c r="C411" s="70">
        <v>4</v>
      </c>
      <c r="D411" s="70">
        <v>22</v>
      </c>
      <c r="E411" s="70">
        <v>2007</v>
      </c>
      <c r="F411" s="70" t="s">
        <v>791</v>
      </c>
      <c r="G411" s="70" t="s">
        <v>2174</v>
      </c>
      <c r="H411" s="70" t="s">
        <v>2175</v>
      </c>
      <c r="I411" s="148"/>
      <c r="J411" s="71">
        <v>2.43309295161129</v>
      </c>
      <c r="K411" s="71">
        <v>0.27900001771467098</v>
      </c>
      <c r="L411" s="71">
        <v>0.82852714859279009</v>
      </c>
      <c r="M411" s="71">
        <v>1.7614147135658169</v>
      </c>
      <c r="N411" s="71">
        <v>2.2805135817607098</v>
      </c>
      <c r="O411" s="71">
        <v>0.57600045021741941</v>
      </c>
      <c r="P411" s="71">
        <v>3.4315689477805909</v>
      </c>
      <c r="Q411" s="71">
        <v>8.1984378588996598E-2</v>
      </c>
      <c r="R411" s="71">
        <v>0.51891947702829966</v>
      </c>
      <c r="S411" s="71">
        <v>0</v>
      </c>
      <c r="T411" s="72"/>
      <c r="U411" s="71">
        <v>109109</v>
      </c>
      <c r="V411" s="71">
        <v>75</v>
      </c>
      <c r="W411" s="71">
        <v>11</v>
      </c>
      <c r="X411" s="71">
        <v>228</v>
      </c>
      <c r="Y411" s="71">
        <v>518</v>
      </c>
      <c r="Z411" s="71">
        <v>285</v>
      </c>
      <c r="AA411" s="71">
        <v>672</v>
      </c>
      <c r="AB411" s="71">
        <v>1318</v>
      </c>
      <c r="AC411" s="71">
        <v>94393</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2179</v>
      </c>
      <c r="B412" s="70">
        <v>362</v>
      </c>
      <c r="C412" s="70">
        <v>5</v>
      </c>
      <c r="D412" s="70">
        <v>22</v>
      </c>
      <c r="E412" s="70">
        <v>2008</v>
      </c>
      <c r="F412" s="70" t="s">
        <v>792</v>
      </c>
      <c r="G412" s="70" t="s">
        <v>2174</v>
      </c>
      <c r="H412" s="70" t="s">
        <v>2175</v>
      </c>
      <c r="I412" s="148"/>
      <c r="J412" s="71">
        <v>2.0517339605806582</v>
      </c>
      <c r="K412" s="71">
        <v>0.215989519768333</v>
      </c>
      <c r="L412" s="71">
        <v>0.75270029721927156</v>
      </c>
      <c r="M412" s="71">
        <v>1.96885586229821</v>
      </c>
      <c r="N412" s="71">
        <v>2.517225054866767</v>
      </c>
      <c r="O412" s="71">
        <v>0.54670673099696221</v>
      </c>
      <c r="P412" s="71">
        <v>3.2695370313395831</v>
      </c>
      <c r="Q412" s="71">
        <v>8.1942869274953894E-2</v>
      </c>
      <c r="R412" s="71">
        <v>0.5938547955602963</v>
      </c>
      <c r="S412" s="71">
        <v>0.15184101999999999</v>
      </c>
      <c r="T412" s="72"/>
      <c r="U412" s="71">
        <v>106531</v>
      </c>
      <c r="V412" s="71">
        <v>75</v>
      </c>
      <c r="W412" s="71">
        <v>11</v>
      </c>
      <c r="X412" s="71">
        <v>228</v>
      </c>
      <c r="Y412" s="71">
        <v>541</v>
      </c>
      <c r="Z412" s="71">
        <v>280</v>
      </c>
      <c r="AA412" s="71">
        <v>641</v>
      </c>
      <c r="AB412" s="71">
        <v>1339</v>
      </c>
      <c r="AC412" s="71">
        <v>112171</v>
      </c>
      <c r="AD412" s="71">
        <v>0.15184101999999999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2180</v>
      </c>
      <c r="B413" s="70">
        <v>363</v>
      </c>
      <c r="C413" s="70">
        <v>6</v>
      </c>
      <c r="D413" s="70">
        <v>22</v>
      </c>
      <c r="E413" s="70">
        <v>2009</v>
      </c>
      <c r="F413" s="70" t="s">
        <v>176</v>
      </c>
      <c r="G413" s="70" t="s">
        <v>2174</v>
      </c>
      <c r="H413" s="70" t="s">
        <v>2175</v>
      </c>
      <c r="I413" s="148"/>
      <c r="J413" s="71">
        <v>0</v>
      </c>
      <c r="K413" s="71">
        <v>0.1038785226004746</v>
      </c>
      <c r="L413" s="71">
        <v>0.54093801869497515</v>
      </c>
      <c r="M413" s="71">
        <v>1.7952685923488469</v>
      </c>
      <c r="N413" s="71">
        <v>2.223448443707428</v>
      </c>
      <c r="O413" s="71">
        <v>0.58355241793163126</v>
      </c>
      <c r="P413" s="71">
        <v>3.3338345653922912</v>
      </c>
      <c r="Q413" s="71">
        <v>7.7243999822487697E-2</v>
      </c>
      <c r="R413" s="71">
        <v>0.59476755994103081</v>
      </c>
      <c r="S413" s="71">
        <v>0.11889804288</v>
      </c>
      <c r="T413" s="72"/>
      <c r="U413" s="71">
        <v>0</v>
      </c>
      <c r="V413" s="71">
        <v>36</v>
      </c>
      <c r="W413" s="71">
        <v>12</v>
      </c>
      <c r="X413" s="71">
        <v>232</v>
      </c>
      <c r="Y413" s="71">
        <v>536</v>
      </c>
      <c r="Z413" s="71">
        <v>295</v>
      </c>
      <c r="AA413" s="71">
        <v>671</v>
      </c>
      <c r="AB413" s="71">
        <v>1325</v>
      </c>
      <c r="AC413" s="71">
        <v>109600</v>
      </c>
      <c r="AD413" s="71">
        <v>0.11889804288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0.23</v>
      </c>
      <c r="BL413" s="71">
        <v>0</v>
      </c>
      <c r="BM413" s="71">
        <v>0</v>
      </c>
      <c r="BN413" s="72"/>
      <c r="BO413" s="71">
        <v>0</v>
      </c>
      <c r="BP413" s="71">
        <v>0</v>
      </c>
      <c r="BQ413" s="71">
        <v>0</v>
      </c>
      <c r="BR413" s="71">
        <v>1</v>
      </c>
      <c r="BS413" s="71">
        <v>0</v>
      </c>
      <c r="BT413" s="71">
        <v>0</v>
      </c>
      <c r="BU413"/>
      <c r="BV413" s="70">
        <v>0.23</v>
      </c>
      <c r="BW413" s="70">
        <v>0</v>
      </c>
      <c r="BX413" s="70">
        <v>0</v>
      </c>
      <c r="BY413" s="70">
        <v>0</v>
      </c>
      <c r="BZ413" s="70">
        <v>0</v>
      </c>
      <c r="CA413" s="70">
        <v>0</v>
      </c>
      <c r="CB413" s="70">
        <v>0</v>
      </c>
      <c r="CC413" s="70">
        <v>0</v>
      </c>
      <c r="CD413" s="70">
        <v>0</v>
      </c>
    </row>
    <row r="414" spans="1:82">
      <c r="A414" s="70" t="s">
        <v>2181</v>
      </c>
      <c r="B414" s="70">
        <v>364</v>
      </c>
      <c r="C414" s="70">
        <v>7</v>
      </c>
      <c r="D414" s="70">
        <v>22</v>
      </c>
      <c r="E414" s="70">
        <v>2010</v>
      </c>
      <c r="F414" s="70" t="s">
        <v>177</v>
      </c>
      <c r="G414" s="70" t="s">
        <v>2174</v>
      </c>
      <c r="H414" s="70" t="s">
        <v>2175</v>
      </c>
      <c r="I414" s="148"/>
      <c r="J414" s="71">
        <v>0</v>
      </c>
      <c r="K414" s="71">
        <v>0.1101302935553347</v>
      </c>
      <c r="L414" s="71">
        <v>0.52739584443674126</v>
      </c>
      <c r="M414" s="71">
        <v>1.8611901918605389</v>
      </c>
      <c r="N414" s="71">
        <v>2.3030054063289338</v>
      </c>
      <c r="O414" s="71">
        <v>0.56707034917076127</v>
      </c>
      <c r="P414" s="71">
        <v>3.4447038132558792</v>
      </c>
      <c r="Q414" s="71">
        <v>7.9273172959953606E-2</v>
      </c>
      <c r="R414" s="71">
        <v>0.67423676875755845</v>
      </c>
      <c r="S414" s="71">
        <v>0.12540735774</v>
      </c>
      <c r="T414" s="72"/>
      <c r="U414" s="71">
        <v>0</v>
      </c>
      <c r="V414" s="71">
        <v>36</v>
      </c>
      <c r="W414" s="71">
        <v>12</v>
      </c>
      <c r="X414" s="71">
        <v>232</v>
      </c>
      <c r="Y414" s="71">
        <v>526</v>
      </c>
      <c r="Z414" s="71">
        <v>288</v>
      </c>
      <c r="AA414" s="71">
        <v>676</v>
      </c>
      <c r="AB414" s="71">
        <v>1303</v>
      </c>
      <c r="AC414" s="71">
        <v>117741</v>
      </c>
      <c r="AD414" s="71">
        <v>0.12540735774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0.26400000000000001</v>
      </c>
      <c r="BL414" s="71">
        <v>0</v>
      </c>
      <c r="BM414" s="71">
        <v>0</v>
      </c>
      <c r="BN414" s="72"/>
      <c r="BO414" s="71">
        <v>0</v>
      </c>
      <c r="BP414" s="71">
        <v>0</v>
      </c>
      <c r="BQ414" s="71">
        <v>0</v>
      </c>
      <c r="BR414" s="71">
        <v>1</v>
      </c>
      <c r="BS414" s="71">
        <v>0</v>
      </c>
      <c r="BT414" s="71">
        <v>0</v>
      </c>
      <c r="BU414"/>
      <c r="BV414" s="70">
        <v>0.26400000000000001</v>
      </c>
      <c r="BW414" s="70">
        <v>0</v>
      </c>
      <c r="BX414" s="70">
        <v>0</v>
      </c>
      <c r="BY414" s="70">
        <v>0</v>
      </c>
      <c r="BZ414" s="70">
        <v>0</v>
      </c>
      <c r="CA414" s="70">
        <v>0</v>
      </c>
      <c r="CB414" s="70">
        <v>0</v>
      </c>
      <c r="CC414" s="70">
        <v>0</v>
      </c>
      <c r="CD414" s="70">
        <v>0</v>
      </c>
    </row>
    <row r="415" spans="1:82">
      <c r="A415" s="70" t="s">
        <v>2182</v>
      </c>
      <c r="B415" s="70">
        <v>365</v>
      </c>
      <c r="C415" s="70">
        <v>8</v>
      </c>
      <c r="D415" s="70">
        <v>22</v>
      </c>
      <c r="E415" s="70">
        <v>2011</v>
      </c>
      <c r="F415" s="70" t="s">
        <v>178</v>
      </c>
      <c r="G415" s="70" t="s">
        <v>2174</v>
      </c>
      <c r="H415" s="70" t="s">
        <v>2175</v>
      </c>
      <c r="I415" s="148"/>
      <c r="J415" s="71">
        <v>1.6765464930140499</v>
      </c>
      <c r="K415" s="71">
        <v>0.1244268684441735</v>
      </c>
      <c r="L415" s="71">
        <v>0.59208453864899302</v>
      </c>
      <c r="M415" s="71">
        <v>1.8117186129744389</v>
      </c>
      <c r="N415" s="71">
        <v>2.3386803940117868</v>
      </c>
      <c r="O415" s="71">
        <v>0.56657546370061185</v>
      </c>
      <c r="P415" s="71">
        <v>3.3600028042331753</v>
      </c>
      <c r="Q415" s="71">
        <v>8.79318333799676E-2</v>
      </c>
      <c r="R415" s="71">
        <v>0.64550969444359307</v>
      </c>
      <c r="S415" s="71">
        <v>0.16037085792</v>
      </c>
      <c r="T415" s="72"/>
      <c r="U415" s="71">
        <v>93755</v>
      </c>
      <c r="V415" s="71">
        <v>36</v>
      </c>
      <c r="W415" s="71">
        <v>12</v>
      </c>
      <c r="X415" s="71">
        <v>232</v>
      </c>
      <c r="Y415" s="71">
        <v>518</v>
      </c>
      <c r="Z415" s="71">
        <v>294</v>
      </c>
      <c r="AA415" s="71">
        <v>679</v>
      </c>
      <c r="AB415" s="71">
        <v>1253</v>
      </c>
      <c r="AC415" s="71">
        <v>112538</v>
      </c>
      <c r="AD415" s="71">
        <v>0.16037085792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0.252</v>
      </c>
      <c r="BL415" s="71">
        <v>0</v>
      </c>
      <c r="BM415" s="71">
        <v>0</v>
      </c>
      <c r="BN415" s="72"/>
      <c r="BO415" s="71">
        <v>0</v>
      </c>
      <c r="BP415" s="71">
        <v>0</v>
      </c>
      <c r="BQ415" s="71">
        <v>0</v>
      </c>
      <c r="BR415" s="71">
        <v>1</v>
      </c>
      <c r="BS415" s="71">
        <v>0</v>
      </c>
      <c r="BT415" s="71">
        <v>0</v>
      </c>
      <c r="BU415"/>
      <c r="BV415" s="70">
        <v>0.252</v>
      </c>
      <c r="BW415" s="70">
        <v>0</v>
      </c>
      <c r="BX415" s="70">
        <v>0</v>
      </c>
      <c r="BY415" s="70">
        <v>0</v>
      </c>
      <c r="BZ415" s="70">
        <v>0</v>
      </c>
      <c r="CA415" s="70">
        <v>0</v>
      </c>
      <c r="CB415" s="70">
        <v>0</v>
      </c>
      <c r="CC415" s="70">
        <v>0</v>
      </c>
      <c r="CD415" s="70">
        <v>0</v>
      </c>
    </row>
    <row r="416" spans="1:82">
      <c r="A416" s="70" t="s">
        <v>2183</v>
      </c>
      <c r="B416" s="70">
        <v>366</v>
      </c>
      <c r="C416" s="70">
        <v>9</v>
      </c>
      <c r="D416" s="70">
        <v>22</v>
      </c>
      <c r="E416" s="70">
        <v>2012</v>
      </c>
      <c r="F416" s="70" t="s">
        <v>179</v>
      </c>
      <c r="G416" s="70" t="s">
        <v>2174</v>
      </c>
      <c r="H416" s="70" t="s">
        <v>2175</v>
      </c>
      <c r="I416" s="148"/>
      <c r="J416" s="71">
        <v>0</v>
      </c>
      <c r="K416" s="71">
        <v>0.11012140646272719</v>
      </c>
      <c r="L416" s="71">
        <v>0.57125859938801071</v>
      </c>
      <c r="M416" s="71">
        <v>1.8778994249664691</v>
      </c>
      <c r="N416" s="71">
        <v>2.118140890574598</v>
      </c>
      <c r="O416" s="71">
        <v>0.59462035821318016</v>
      </c>
      <c r="P416" s="71">
        <v>3.413955838684573</v>
      </c>
      <c r="Q416" s="71">
        <v>9.6908592095175106E-2</v>
      </c>
      <c r="R416" s="71">
        <v>0.58930937595693911</v>
      </c>
      <c r="S416" s="71">
        <v>0.1877016219</v>
      </c>
      <c r="T416" s="72"/>
      <c r="U416" s="71">
        <v>0</v>
      </c>
      <c r="V416" s="71">
        <v>36</v>
      </c>
      <c r="W416" s="71">
        <v>12</v>
      </c>
      <c r="X416" s="71">
        <v>232</v>
      </c>
      <c r="Y416" s="71">
        <v>539</v>
      </c>
      <c r="Z416" s="71">
        <v>311</v>
      </c>
      <c r="AA416" s="71">
        <v>686</v>
      </c>
      <c r="AB416" s="71">
        <v>1271</v>
      </c>
      <c r="AC416" s="71">
        <v>100079</v>
      </c>
      <c r="AD416" s="71">
        <v>0.1877016219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0.25700000000000001</v>
      </c>
      <c r="BL416" s="71">
        <v>0</v>
      </c>
      <c r="BM416" s="71">
        <v>0</v>
      </c>
      <c r="BN416" s="72"/>
      <c r="BO416" s="71">
        <v>0</v>
      </c>
      <c r="BP416" s="71">
        <v>0</v>
      </c>
      <c r="BQ416" s="71">
        <v>0</v>
      </c>
      <c r="BR416" s="71">
        <v>1</v>
      </c>
      <c r="BS416" s="71">
        <v>0</v>
      </c>
      <c r="BT416" s="71">
        <v>0</v>
      </c>
      <c r="BU416"/>
      <c r="BV416" s="70">
        <v>0.25700000000000001</v>
      </c>
      <c r="BW416" s="70">
        <v>0</v>
      </c>
      <c r="BX416" s="70">
        <v>0</v>
      </c>
      <c r="BY416" s="70">
        <v>0</v>
      </c>
      <c r="BZ416" s="70">
        <v>0</v>
      </c>
      <c r="CA416" s="70">
        <v>0</v>
      </c>
      <c r="CB416" s="70">
        <v>0</v>
      </c>
      <c r="CC416" s="70">
        <v>0</v>
      </c>
      <c r="CD416" s="70">
        <v>0</v>
      </c>
    </row>
    <row r="417" spans="1:82">
      <c r="A417" s="70" t="s">
        <v>2184</v>
      </c>
      <c r="B417" s="70">
        <v>367</v>
      </c>
      <c r="C417" s="70">
        <v>10</v>
      </c>
      <c r="D417" s="70">
        <v>22</v>
      </c>
      <c r="E417" s="70">
        <v>2013</v>
      </c>
      <c r="F417" s="70" t="s">
        <v>180</v>
      </c>
      <c r="G417" s="70" t="s">
        <v>2174</v>
      </c>
      <c r="H417" s="70" t="s">
        <v>2175</v>
      </c>
      <c r="I417" s="148"/>
      <c r="J417" s="71">
        <v>1.2696952253042479</v>
      </c>
      <c r="K417" s="71">
        <v>0.1023091933237389</v>
      </c>
      <c r="L417" s="71">
        <v>0.51202273930607345</v>
      </c>
      <c r="M417" s="71">
        <v>1.9383847790212401</v>
      </c>
      <c r="N417" s="71">
        <v>2.11119795310614</v>
      </c>
      <c r="O417" s="71">
        <v>0.58201806236963227</v>
      </c>
      <c r="P417" s="71">
        <v>3.5167361996006807</v>
      </c>
      <c r="Q417" s="71">
        <v>9.8163360229663904E-2</v>
      </c>
      <c r="R417" s="71">
        <v>0.64609296463629307</v>
      </c>
      <c r="S417" s="71">
        <v>0.12743194986</v>
      </c>
      <c r="T417" s="72"/>
      <c r="U417" s="71">
        <v>77187</v>
      </c>
      <c r="V417" s="71">
        <v>36</v>
      </c>
      <c r="W417" s="71">
        <v>12</v>
      </c>
      <c r="X417" s="71">
        <v>232</v>
      </c>
      <c r="Y417" s="71">
        <v>537</v>
      </c>
      <c r="Z417" s="71">
        <v>318</v>
      </c>
      <c r="AA417" s="71">
        <v>704</v>
      </c>
      <c r="AB417" s="71">
        <v>1269</v>
      </c>
      <c r="AC417" s="71">
        <v>107104</v>
      </c>
      <c r="AD417" s="71">
        <v>0.12743194986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0.246</v>
      </c>
      <c r="BL417" s="71">
        <v>0</v>
      </c>
      <c r="BM417" s="71">
        <v>0</v>
      </c>
      <c r="BN417" s="72"/>
      <c r="BO417" s="71">
        <v>0</v>
      </c>
      <c r="BP417" s="71">
        <v>0</v>
      </c>
      <c r="BQ417" s="71">
        <v>0</v>
      </c>
      <c r="BR417" s="71">
        <v>1</v>
      </c>
      <c r="BS417" s="71">
        <v>0</v>
      </c>
      <c r="BT417" s="71">
        <v>0</v>
      </c>
      <c r="BU417"/>
      <c r="BV417" s="70">
        <v>0.246</v>
      </c>
      <c r="BW417" s="70">
        <v>0</v>
      </c>
      <c r="BX417" s="70">
        <v>0</v>
      </c>
      <c r="BY417" s="70">
        <v>0</v>
      </c>
      <c r="BZ417" s="70">
        <v>0</v>
      </c>
      <c r="CA417" s="70">
        <v>0</v>
      </c>
      <c r="CB417" s="70">
        <v>0</v>
      </c>
      <c r="CC417" s="70">
        <v>0</v>
      </c>
      <c r="CD417" s="70">
        <v>0</v>
      </c>
    </row>
    <row r="418" spans="1:82">
      <c r="A418" s="70" t="s">
        <v>2185</v>
      </c>
      <c r="B418" s="70">
        <v>368</v>
      </c>
      <c r="C418" s="70">
        <v>11</v>
      </c>
      <c r="D418" s="70">
        <v>22</v>
      </c>
      <c r="E418" s="70">
        <v>2014</v>
      </c>
      <c r="F418" s="70" t="s">
        <v>181</v>
      </c>
      <c r="G418" s="70" t="s">
        <v>2174</v>
      </c>
      <c r="H418" s="70" t="s">
        <v>2175</v>
      </c>
      <c r="I418" s="148"/>
      <c r="J418" s="71">
        <v>1.6260004174914089</v>
      </c>
      <c r="K418" s="71">
        <v>9.2966866344842483E-2</v>
      </c>
      <c r="L418" s="71">
        <v>0.23987587685859049</v>
      </c>
      <c r="M418" s="71">
        <v>1.67573712336808</v>
      </c>
      <c r="N418" s="71">
        <v>2.0537184261274231</v>
      </c>
      <c r="O418" s="71">
        <v>0.58214879364069338</v>
      </c>
      <c r="P418" s="71">
        <v>3.5450583153756323</v>
      </c>
      <c r="Q418" s="71">
        <v>9.13616355089749E-2</v>
      </c>
      <c r="R418" s="71">
        <v>0.6531481290837039</v>
      </c>
      <c r="S418" s="71">
        <v>0.12862721544399999</v>
      </c>
      <c r="T418" s="72"/>
      <c r="U418" s="71">
        <v>97493</v>
      </c>
      <c r="V418" s="71">
        <v>30</v>
      </c>
      <c r="W418" s="71">
        <v>5</v>
      </c>
      <c r="X418" s="71">
        <v>227</v>
      </c>
      <c r="Y418" s="71">
        <v>521</v>
      </c>
      <c r="Z418" s="71">
        <v>335</v>
      </c>
      <c r="AA418" s="71">
        <v>706</v>
      </c>
      <c r="AB418" s="71">
        <v>1231</v>
      </c>
      <c r="AC418" s="71">
        <v>108614</v>
      </c>
      <c r="AD418" s="71">
        <v>0.12862721544399999</v>
      </c>
      <c r="AE418" s="72"/>
      <c r="AF418" s="71"/>
      <c r="AG418" s="71"/>
      <c r="AH418" s="71"/>
      <c r="AI418" s="71"/>
      <c r="AJ418" s="71"/>
      <c r="AK418" s="71"/>
      <c r="AL418" s="71"/>
      <c r="AM418" s="71"/>
      <c r="AN418" s="71"/>
      <c r="AO418" s="71"/>
      <c r="AP418" s="71"/>
      <c r="AQ418" s="72"/>
      <c r="AR418" s="71">
        <v>0</v>
      </c>
      <c r="AS418" s="71">
        <v>3</v>
      </c>
      <c r="AT418" s="71">
        <v>0</v>
      </c>
      <c r="AU418" s="71">
        <v>0</v>
      </c>
      <c r="AV418" s="71">
        <v>0</v>
      </c>
      <c r="AW418" s="71">
        <v>0</v>
      </c>
      <c r="AX418" s="71"/>
      <c r="AY418" s="72"/>
      <c r="AZ418" s="71">
        <v>0</v>
      </c>
      <c r="BA418" s="71">
        <v>31</v>
      </c>
      <c r="BB418" s="71">
        <v>0</v>
      </c>
      <c r="BC418" s="71">
        <v>0</v>
      </c>
      <c r="BD418" s="71">
        <v>0</v>
      </c>
      <c r="BE418" s="71">
        <v>0</v>
      </c>
      <c r="BF418" s="71"/>
      <c r="BG418" s="72"/>
      <c r="BH418" s="71">
        <v>0</v>
      </c>
      <c r="BI418" s="71">
        <v>0</v>
      </c>
      <c r="BJ418" s="71">
        <v>0</v>
      </c>
      <c r="BK418" s="71">
        <v>0.253</v>
      </c>
      <c r="BL418" s="71">
        <v>0</v>
      </c>
      <c r="BM418" s="71">
        <v>0</v>
      </c>
      <c r="BN418" s="72"/>
      <c r="BO418" s="71">
        <v>0</v>
      </c>
      <c r="BP418" s="71">
        <v>0</v>
      </c>
      <c r="BQ418" s="71">
        <v>0</v>
      </c>
      <c r="BR418" s="71">
        <v>1</v>
      </c>
      <c r="BS418" s="71">
        <v>0</v>
      </c>
      <c r="BT418" s="71">
        <v>0</v>
      </c>
      <c r="BU418"/>
      <c r="BV418" s="70">
        <v>0.253</v>
      </c>
      <c r="BW418" s="70">
        <v>0</v>
      </c>
      <c r="BX418" s="70">
        <v>0</v>
      </c>
      <c r="BY418" s="70">
        <v>0</v>
      </c>
      <c r="BZ418" s="70">
        <v>0</v>
      </c>
      <c r="CA418" s="70">
        <v>0</v>
      </c>
      <c r="CB418" s="70">
        <v>0</v>
      </c>
      <c r="CC418" s="70">
        <v>0</v>
      </c>
      <c r="CD418" s="70">
        <v>0</v>
      </c>
    </row>
    <row r="419" spans="1:82">
      <c r="A419" s="70" t="s">
        <v>2186</v>
      </c>
      <c r="B419" s="70">
        <v>369</v>
      </c>
      <c r="C419" s="70">
        <v>12</v>
      </c>
      <c r="D419" s="70">
        <v>22</v>
      </c>
      <c r="E419" s="70">
        <v>2015</v>
      </c>
      <c r="F419" s="70" t="s">
        <v>182</v>
      </c>
      <c r="G419" s="70" t="s">
        <v>2174</v>
      </c>
      <c r="H419" s="70" t="s">
        <v>2175</v>
      </c>
      <c r="I419" s="148"/>
      <c r="J419" s="71">
        <v>0</v>
      </c>
      <c r="K419" s="71">
        <v>9.2459085926122536E-2</v>
      </c>
      <c r="L419" s="71">
        <v>0.27550830125138742</v>
      </c>
      <c r="M419" s="71">
        <v>1.517097351680091</v>
      </c>
      <c r="N419" s="71">
        <v>1.9597715039301331</v>
      </c>
      <c r="O419" s="71">
        <v>0.59897515549643932</v>
      </c>
      <c r="P419" s="71">
        <v>3.5478591186044408</v>
      </c>
      <c r="Q419" s="71">
        <v>8.66036445099337E-2</v>
      </c>
      <c r="R419" s="71">
        <v>0.56914470108993143</v>
      </c>
      <c r="S419" s="71">
        <v>0.1059745596</v>
      </c>
      <c r="T419" s="72"/>
      <c r="U419" s="71">
        <v>0</v>
      </c>
      <c r="V419" s="71">
        <v>30</v>
      </c>
      <c r="W419" s="71">
        <v>5</v>
      </c>
      <c r="X419" s="71">
        <v>227</v>
      </c>
      <c r="Y419" s="71">
        <v>525</v>
      </c>
      <c r="Z419" s="71">
        <v>348</v>
      </c>
      <c r="AA419" s="71">
        <v>706</v>
      </c>
      <c r="AB419" s="71">
        <v>1192</v>
      </c>
      <c r="AC419" s="71">
        <v>97286</v>
      </c>
      <c r="AD419" s="71">
        <v>0.1059745596</v>
      </c>
      <c r="AE419" s="72"/>
      <c r="AF419" s="71">
        <v>0</v>
      </c>
      <c r="AG419" s="71">
        <v>59214.317416549697</v>
      </c>
      <c r="AH419" s="71">
        <v>55399.081578944017</v>
      </c>
      <c r="AI419" s="71">
        <v>1529037.636965313</v>
      </c>
      <c r="AJ419" s="71">
        <v>2141647.4674073579</v>
      </c>
      <c r="AK419" s="71">
        <v>0</v>
      </c>
      <c r="AL419" s="71">
        <v>0</v>
      </c>
      <c r="AM419" s="71">
        <v>163358.5997480631</v>
      </c>
      <c r="AN419" s="71">
        <v>0</v>
      </c>
      <c r="AO419" s="71">
        <v>0</v>
      </c>
      <c r="AP419" s="71">
        <v>3948657.1031162273</v>
      </c>
      <c r="AQ419" s="72"/>
      <c r="AR419" s="71">
        <v>2</v>
      </c>
      <c r="AS419" s="71">
        <v>19</v>
      </c>
      <c r="AT419" s="71">
        <v>0</v>
      </c>
      <c r="AU419" s="71">
        <v>0</v>
      </c>
      <c r="AV419" s="71">
        <v>0</v>
      </c>
      <c r="AW419" s="71">
        <v>0</v>
      </c>
      <c r="AX419" s="71"/>
      <c r="AY419" s="72"/>
      <c r="AZ419" s="71">
        <v>19.600000000000001</v>
      </c>
      <c r="BA419" s="71">
        <v>217.8</v>
      </c>
      <c r="BB419" s="71">
        <v>0</v>
      </c>
      <c r="BC419" s="71">
        <v>0</v>
      </c>
      <c r="BD419" s="71">
        <v>0</v>
      </c>
      <c r="BE419" s="71">
        <v>0</v>
      </c>
      <c r="BF419" s="71"/>
      <c r="BG419" s="72"/>
      <c r="BH419" s="71">
        <v>0</v>
      </c>
      <c r="BI419" s="71">
        <v>0</v>
      </c>
      <c r="BJ419" s="71">
        <v>0</v>
      </c>
      <c r="BK419" s="71">
        <v>0.26100000000000001</v>
      </c>
      <c r="BL419" s="71">
        <v>0</v>
      </c>
      <c r="BM419" s="71">
        <v>0</v>
      </c>
      <c r="BN419" s="72"/>
      <c r="BO419" s="71">
        <v>0</v>
      </c>
      <c r="BP419" s="71">
        <v>0</v>
      </c>
      <c r="BQ419" s="71">
        <v>0</v>
      </c>
      <c r="BR419" s="71">
        <v>1</v>
      </c>
      <c r="BS419" s="71">
        <v>0</v>
      </c>
      <c r="BT419" s="71">
        <v>0</v>
      </c>
      <c r="BU419"/>
      <c r="BV419" s="70">
        <v>0.26100000000000001</v>
      </c>
      <c r="BW419" s="70">
        <v>0</v>
      </c>
      <c r="BX419" s="70">
        <v>0</v>
      </c>
      <c r="BY419" s="70">
        <v>0</v>
      </c>
      <c r="BZ419" s="70">
        <v>0</v>
      </c>
      <c r="CA419" s="70">
        <v>0</v>
      </c>
      <c r="CB419" s="70">
        <v>0</v>
      </c>
      <c r="CC419" s="70">
        <v>0</v>
      </c>
      <c r="CD419" s="70">
        <v>0</v>
      </c>
    </row>
    <row r="420" spans="1:82">
      <c r="A420" s="70" t="s">
        <v>2187</v>
      </c>
      <c r="B420" s="70">
        <v>370</v>
      </c>
      <c r="C420" s="70">
        <v>13</v>
      </c>
      <c r="D420" s="70">
        <v>22</v>
      </c>
      <c r="E420" s="70">
        <v>2016</v>
      </c>
      <c r="F420" s="70" t="s">
        <v>155</v>
      </c>
      <c r="G420" s="70" t="s">
        <v>2174</v>
      </c>
      <c r="H420" s="70" t="s">
        <v>2175</v>
      </c>
      <c r="I420" s="148"/>
      <c r="J420" s="71">
        <v>1.7880536439921888</v>
      </c>
      <c r="K420" s="71">
        <v>8.8166799585656624E-2</v>
      </c>
      <c r="L420" s="71">
        <v>0.26293620580450477</v>
      </c>
      <c r="M420" s="71">
        <v>1.5723683620853826</v>
      </c>
      <c r="N420" s="71">
        <v>1.9545500132661471</v>
      </c>
      <c r="O420" s="71">
        <v>0.60530384559803896</v>
      </c>
      <c r="P420" s="71">
        <v>3.6051716750730534</v>
      </c>
      <c r="Q420" s="71">
        <v>8.3487056920243774E-2</v>
      </c>
      <c r="R420" s="71">
        <v>0.62078396404903946</v>
      </c>
      <c r="S420" s="71">
        <v>0.12808675</v>
      </c>
      <c r="T420" s="72"/>
      <c r="U420" s="71">
        <v>85964</v>
      </c>
      <c r="V420" s="71">
        <v>30</v>
      </c>
      <c r="W420" s="71">
        <v>5</v>
      </c>
      <c r="X420" s="71">
        <v>227</v>
      </c>
      <c r="Y420" s="71">
        <v>526</v>
      </c>
      <c r="Z420" s="71">
        <v>356</v>
      </c>
      <c r="AA420" s="71">
        <v>742</v>
      </c>
      <c r="AB420" s="71">
        <v>1182</v>
      </c>
      <c r="AC420" s="71">
        <v>106023.79038501201</v>
      </c>
      <c r="AD420" s="71">
        <v>0.12808675</v>
      </c>
      <c r="AE420" s="72"/>
      <c r="AF420" s="71">
        <v>1484426.1260824981</v>
      </c>
      <c r="AG420" s="71">
        <v>51622.583959096111</v>
      </c>
      <c r="AH420" s="71">
        <v>41638.033935528969</v>
      </c>
      <c r="AI420" s="71">
        <v>1641396.918698424</v>
      </c>
      <c r="AJ420" s="71">
        <v>2171243.785179866</v>
      </c>
      <c r="AK420" s="71">
        <v>0</v>
      </c>
      <c r="AL420" s="71">
        <v>0</v>
      </c>
      <c r="AM420" s="71">
        <v>162113.99058844961</v>
      </c>
      <c r="AN420" s="71">
        <v>0</v>
      </c>
      <c r="AO420" s="71">
        <v>0</v>
      </c>
      <c r="AP420" s="71">
        <v>5552441.4384438628</v>
      </c>
      <c r="AQ420" s="72"/>
      <c r="AR420" s="71">
        <v>2</v>
      </c>
      <c r="AS420" s="71">
        <v>19</v>
      </c>
      <c r="AT420" s="71">
        <v>0</v>
      </c>
      <c r="AU420" s="71">
        <v>0</v>
      </c>
      <c r="AV420" s="71">
        <v>0</v>
      </c>
      <c r="AW420" s="71">
        <v>0</v>
      </c>
      <c r="AX420" s="71"/>
      <c r="AY420" s="72"/>
      <c r="AZ420" s="71">
        <v>19.600000000000001</v>
      </c>
      <c r="BA420" s="71">
        <v>217.8</v>
      </c>
      <c r="BB420" s="71">
        <v>0</v>
      </c>
      <c r="BC420" s="71">
        <v>0</v>
      </c>
      <c r="BD420" s="71">
        <v>0</v>
      </c>
      <c r="BE420" s="71">
        <v>0</v>
      </c>
      <c r="BF420" s="71"/>
      <c r="BG420" s="72"/>
      <c r="BH420" s="71">
        <v>0</v>
      </c>
      <c r="BI420" s="71">
        <v>0</v>
      </c>
      <c r="BJ420" s="71">
        <v>0</v>
      </c>
      <c r="BK420" s="71">
        <v>0.28899999999999998</v>
      </c>
      <c r="BL420" s="71">
        <v>0</v>
      </c>
      <c r="BM420" s="71">
        <v>0</v>
      </c>
      <c r="BN420" s="72"/>
      <c r="BO420" s="71">
        <v>0</v>
      </c>
      <c r="BP420" s="71">
        <v>0</v>
      </c>
      <c r="BQ420" s="71">
        <v>0</v>
      </c>
      <c r="BR420" s="71">
        <v>1</v>
      </c>
      <c r="BS420" s="71">
        <v>0</v>
      </c>
      <c r="BT420" s="71">
        <v>0</v>
      </c>
      <c r="BU420"/>
      <c r="BV420" s="70">
        <v>0.28899999999999998</v>
      </c>
      <c r="BW420" s="70">
        <v>0</v>
      </c>
      <c r="BX420" s="70">
        <v>0</v>
      </c>
      <c r="BY420" s="70">
        <v>0</v>
      </c>
      <c r="BZ420" s="70">
        <v>0</v>
      </c>
      <c r="CA420" s="70">
        <v>0</v>
      </c>
      <c r="CB420" s="70">
        <v>0</v>
      </c>
      <c r="CC420" s="70">
        <v>0</v>
      </c>
      <c r="CD420" s="70">
        <v>0</v>
      </c>
    </row>
    <row r="421" spans="1:82">
      <c r="A421" s="70" t="s">
        <v>2188</v>
      </c>
      <c r="B421" s="70">
        <v>371</v>
      </c>
      <c r="C421" s="70">
        <v>14</v>
      </c>
      <c r="D421" s="70">
        <v>22</v>
      </c>
      <c r="E421" s="70">
        <v>2017</v>
      </c>
      <c r="F421" s="70" t="s">
        <v>156</v>
      </c>
      <c r="G421" s="70" t="s">
        <v>2174</v>
      </c>
      <c r="H421" s="70" t="s">
        <v>2175</v>
      </c>
      <c r="I421" s="148"/>
      <c r="J421" s="71">
        <v>2.0009084644802502</v>
      </c>
      <c r="K421" s="71">
        <v>9.4914123910120329E-2</v>
      </c>
      <c r="L421" s="71">
        <v>0.20414130199271796</v>
      </c>
      <c r="M421" s="71">
        <v>1.5788555072921238</v>
      </c>
      <c r="N421" s="71">
        <v>2.0139918537199106</v>
      </c>
      <c r="O421" s="71">
        <v>0.63891295091167799</v>
      </c>
      <c r="P421" s="71">
        <v>3.6644092421868679</v>
      </c>
      <c r="Q421" s="71">
        <v>7.9845906719231696E-2</v>
      </c>
      <c r="R421" s="71">
        <v>0.64806324088476608</v>
      </c>
      <c r="S421" s="71">
        <v>0.12941244048</v>
      </c>
      <c r="T421" s="72"/>
      <c r="U421" s="71">
        <v>105881</v>
      </c>
      <c r="V421" s="71">
        <v>30</v>
      </c>
      <c r="W421" s="71">
        <v>5</v>
      </c>
      <c r="X421" s="71">
        <v>227</v>
      </c>
      <c r="Y421" s="71">
        <v>527</v>
      </c>
      <c r="Z421" s="71">
        <v>382</v>
      </c>
      <c r="AA421" s="71">
        <v>759</v>
      </c>
      <c r="AB421" s="71">
        <v>1169</v>
      </c>
      <c r="AC421" s="71">
        <v>112879</v>
      </c>
      <c r="AD421" s="71">
        <v>0.12941244048</v>
      </c>
      <c r="AE421" s="72"/>
      <c r="AF421" s="71">
        <v>1575941.313470823</v>
      </c>
      <c r="AG421" s="71">
        <v>55844.15565515685</v>
      </c>
      <c r="AH421" s="71">
        <v>43531.298714296237</v>
      </c>
      <c r="AI421" s="71">
        <v>1683113.5110669241</v>
      </c>
      <c r="AJ421" s="71">
        <v>2295760.5101503008</v>
      </c>
      <c r="AK421" s="71">
        <v>0</v>
      </c>
      <c r="AL421" s="71">
        <v>0</v>
      </c>
      <c r="AM421" s="71">
        <v>160581.88526307661</v>
      </c>
      <c r="AN421" s="71">
        <v>0</v>
      </c>
      <c r="AO421" s="71">
        <v>0</v>
      </c>
      <c r="AP421" s="71">
        <v>5814772.6743205776</v>
      </c>
      <c r="AQ421" s="72"/>
      <c r="AR421" s="71">
        <v>2</v>
      </c>
      <c r="AS421" s="71">
        <v>19</v>
      </c>
      <c r="AT421" s="71">
        <v>0</v>
      </c>
      <c r="AU421" s="71">
        <v>0</v>
      </c>
      <c r="AV421" s="71">
        <v>0</v>
      </c>
      <c r="AW421" s="71">
        <v>0</v>
      </c>
      <c r="AX421" s="71"/>
      <c r="AY421" s="72"/>
      <c r="AZ421" s="71">
        <v>19.600000000000001</v>
      </c>
      <c r="BA421" s="71">
        <v>217.8</v>
      </c>
      <c r="BB421" s="71">
        <v>0</v>
      </c>
      <c r="BC421" s="71">
        <v>0</v>
      </c>
      <c r="BD421" s="71">
        <v>0</v>
      </c>
      <c r="BE421" s="71">
        <v>0</v>
      </c>
      <c r="BF421" s="71"/>
      <c r="BG421" s="72"/>
      <c r="BH421" s="71">
        <v>0</v>
      </c>
      <c r="BI421" s="71">
        <v>0</v>
      </c>
      <c r="BJ421" s="71">
        <v>0</v>
      </c>
      <c r="BK421" s="71">
        <v>0.318</v>
      </c>
      <c r="BL421" s="71">
        <v>0</v>
      </c>
      <c r="BM421" s="71">
        <v>0</v>
      </c>
      <c r="BN421" s="72"/>
      <c r="BO421" s="71">
        <v>0</v>
      </c>
      <c r="BP421" s="71">
        <v>0</v>
      </c>
      <c r="BQ421" s="71">
        <v>0</v>
      </c>
      <c r="BR421" s="71">
        <v>1</v>
      </c>
      <c r="BS421" s="71">
        <v>0</v>
      </c>
      <c r="BT421" s="71">
        <v>0</v>
      </c>
      <c r="BU421"/>
      <c r="BV421" s="70">
        <v>0.318</v>
      </c>
      <c r="BW421" s="70">
        <v>0</v>
      </c>
      <c r="BX421" s="70">
        <v>0</v>
      </c>
      <c r="BY421" s="70">
        <v>0</v>
      </c>
      <c r="BZ421" s="70">
        <v>0</v>
      </c>
      <c r="CA421" s="70">
        <v>0</v>
      </c>
      <c r="CB421" s="70">
        <v>0</v>
      </c>
      <c r="CC421" s="70">
        <v>0</v>
      </c>
      <c r="CD421" s="70">
        <v>0</v>
      </c>
    </row>
    <row r="422" spans="1:82">
      <c r="A422" s="70" t="s">
        <v>2189</v>
      </c>
      <c r="B422" s="70">
        <v>372</v>
      </c>
      <c r="C422" s="70">
        <v>15</v>
      </c>
      <c r="D422" s="70">
        <v>22</v>
      </c>
      <c r="E422" s="70">
        <v>2018</v>
      </c>
      <c r="F422" s="70" t="s">
        <v>183</v>
      </c>
      <c r="G422" s="70" t="s">
        <v>2174</v>
      </c>
      <c r="H422" s="70" t="s">
        <v>2175</v>
      </c>
      <c r="I422" s="148"/>
      <c r="J422" s="71">
        <v>3.9589711832437078</v>
      </c>
      <c r="K422" s="71">
        <v>9.0555198521890715E-2</v>
      </c>
      <c r="L422" s="71">
        <v>0.19217368518893094</v>
      </c>
      <c r="M422" s="71">
        <v>1.8267639628407666</v>
      </c>
      <c r="N422" s="71">
        <v>1.7944085658217608</v>
      </c>
      <c r="O422" s="71">
        <v>0.63183254140797185</v>
      </c>
      <c r="P422" s="71">
        <v>3.618373072480527</v>
      </c>
      <c r="Q422" s="71">
        <v>7.4282336721593498E-2</v>
      </c>
      <c r="R422" s="71">
        <v>0.63480871741265943</v>
      </c>
      <c r="S422" s="71">
        <v>0.16038507276000002</v>
      </c>
      <c r="T422" s="72"/>
      <c r="U422" s="71">
        <v>215937</v>
      </c>
      <c r="V422" s="71">
        <v>30</v>
      </c>
      <c r="W422" s="71">
        <v>5</v>
      </c>
      <c r="X422" s="71">
        <v>227</v>
      </c>
      <c r="Y422" s="71">
        <v>523</v>
      </c>
      <c r="Z422" s="71">
        <v>385</v>
      </c>
      <c r="AA422" s="71">
        <v>757</v>
      </c>
      <c r="AB422" s="71">
        <v>1172</v>
      </c>
      <c r="AC422" s="71">
        <v>110137</v>
      </c>
      <c r="AD422" s="71">
        <v>0.16038507276</v>
      </c>
      <c r="AE422" s="72"/>
      <c r="AF422" s="71">
        <v>2534981.9383631712</v>
      </c>
      <c r="AG422" s="71">
        <v>50006.006896635052</v>
      </c>
      <c r="AH422" s="71">
        <v>40211.87634240224</v>
      </c>
      <c r="AI422" s="71">
        <v>1973744.4253587071</v>
      </c>
      <c r="AJ422" s="71">
        <v>1931565.8379285929</v>
      </c>
      <c r="AK422" s="71">
        <v>0</v>
      </c>
      <c r="AL422" s="71">
        <v>0</v>
      </c>
      <c r="AM422" s="71">
        <v>161327.10175405239</v>
      </c>
      <c r="AN422" s="71">
        <v>0</v>
      </c>
      <c r="AO422" s="71">
        <v>0</v>
      </c>
      <c r="AP422" s="71">
        <v>6691837.1866435613</v>
      </c>
      <c r="AQ422" s="72"/>
      <c r="AR422" s="71">
        <v>2</v>
      </c>
      <c r="AS422" s="71">
        <v>19</v>
      </c>
      <c r="AT422" s="71">
        <v>0</v>
      </c>
      <c r="AU422" s="71">
        <v>0</v>
      </c>
      <c r="AV422" s="71">
        <v>0</v>
      </c>
      <c r="AW422" s="71">
        <v>0</v>
      </c>
      <c r="AX422" s="71"/>
      <c r="AY422" s="72"/>
      <c r="AZ422" s="71">
        <v>20</v>
      </c>
      <c r="BA422" s="71">
        <v>218</v>
      </c>
      <c r="BB422" s="71">
        <v>0</v>
      </c>
      <c r="BC422" s="71">
        <v>0</v>
      </c>
      <c r="BD422" s="71">
        <v>0</v>
      </c>
      <c r="BE422" s="71">
        <v>0</v>
      </c>
      <c r="BF422" s="71"/>
      <c r="BG422" s="72"/>
      <c r="BH422" s="71">
        <v>0</v>
      </c>
      <c r="BI422" s="71">
        <v>0</v>
      </c>
      <c r="BJ422" s="71">
        <v>0</v>
      </c>
      <c r="BK422" s="71">
        <v>0.314</v>
      </c>
      <c r="BL422" s="71">
        <v>0</v>
      </c>
      <c r="BM422" s="71">
        <v>0</v>
      </c>
      <c r="BN422" s="72"/>
      <c r="BO422" s="71">
        <v>0</v>
      </c>
      <c r="BP422" s="71">
        <v>0</v>
      </c>
      <c r="BQ422" s="71">
        <v>0</v>
      </c>
      <c r="BR422" s="71">
        <v>1</v>
      </c>
      <c r="BS422" s="71">
        <v>0</v>
      </c>
      <c r="BT422" s="71">
        <v>0</v>
      </c>
      <c r="BU422"/>
      <c r="BV422" s="70">
        <v>0.314</v>
      </c>
      <c r="BW422" s="70">
        <v>0</v>
      </c>
      <c r="BX422" s="70">
        <v>0</v>
      </c>
      <c r="BY422" s="70">
        <v>0</v>
      </c>
      <c r="BZ422" s="70">
        <v>0</v>
      </c>
      <c r="CA422" s="70">
        <v>0</v>
      </c>
      <c r="CB422" s="70">
        <v>0</v>
      </c>
      <c r="CC422" s="70">
        <v>0</v>
      </c>
      <c r="CD422" s="70">
        <v>0</v>
      </c>
    </row>
    <row r="423" spans="1:82">
      <c r="A423" s="70" t="s">
        <v>2190</v>
      </c>
      <c r="B423" s="70">
        <v>373</v>
      </c>
      <c r="C423" s="70">
        <v>16</v>
      </c>
      <c r="D423" s="70">
        <v>22</v>
      </c>
      <c r="E423" s="70">
        <v>2019</v>
      </c>
      <c r="F423" s="70" t="s">
        <v>158</v>
      </c>
      <c r="G423" s="70" t="s">
        <v>2174</v>
      </c>
      <c r="H423" s="70" t="s">
        <v>2175</v>
      </c>
      <c r="I423" s="148"/>
      <c r="J423" s="71">
        <v>1.4750099364575344</v>
      </c>
      <c r="K423" s="71">
        <v>8.473047507768755E-2</v>
      </c>
      <c r="L423" s="71">
        <v>0.19542977624211685</v>
      </c>
      <c r="M423" s="71">
        <v>1.5034498602317594</v>
      </c>
      <c r="N423" s="71">
        <v>1.7247907766372363</v>
      </c>
      <c r="O423" s="71">
        <v>0.63092287391008905</v>
      </c>
      <c r="P423" s="71">
        <v>3.4000485304293662</v>
      </c>
      <c r="Q423" s="71">
        <v>6.9238866328339296E-2</v>
      </c>
      <c r="R423" s="71">
        <v>0.62457886097259241</v>
      </c>
      <c r="S423" s="71">
        <v>0.18381053</v>
      </c>
      <c r="T423" s="72"/>
      <c r="U423" s="71">
        <v>80859</v>
      </c>
      <c r="V423" s="71">
        <v>30</v>
      </c>
      <c r="W423" s="71">
        <v>5</v>
      </c>
      <c r="X423" s="71">
        <v>227</v>
      </c>
      <c r="Y423" s="71">
        <v>512</v>
      </c>
      <c r="Z423" s="71">
        <v>395</v>
      </c>
      <c r="AA423" s="71">
        <v>706</v>
      </c>
      <c r="AB423" s="71">
        <v>1122</v>
      </c>
      <c r="AC423" s="71">
        <v>110137</v>
      </c>
      <c r="AD423" s="71">
        <v>0.18381053</v>
      </c>
      <c r="AE423" s="72"/>
      <c r="AF423" s="71">
        <v>1202341.080099907</v>
      </c>
      <c r="AG423" s="71">
        <v>48612.269942132159</v>
      </c>
      <c r="AH423" s="71">
        <v>44424.722226490892</v>
      </c>
      <c r="AI423" s="71">
        <v>1558463.1433912769</v>
      </c>
      <c r="AJ423" s="71">
        <v>1886602.825290804</v>
      </c>
      <c r="AK423" s="71">
        <v>0</v>
      </c>
      <c r="AL423" s="71">
        <v>0</v>
      </c>
      <c r="AM423" s="71">
        <v>152807.95358852218</v>
      </c>
      <c r="AN423" s="71">
        <v>0</v>
      </c>
      <c r="AO423" s="71">
        <v>0</v>
      </c>
      <c r="AP423" s="71">
        <v>4893251.9945391333</v>
      </c>
      <c r="AQ423" s="72"/>
      <c r="AR423" s="71">
        <v>2</v>
      </c>
      <c r="AS423" s="71">
        <v>19</v>
      </c>
      <c r="AT423" s="71">
        <v>0</v>
      </c>
      <c r="AU423" s="71">
        <v>0</v>
      </c>
      <c r="AV423" s="71">
        <v>0</v>
      </c>
      <c r="AW423" s="71">
        <v>0</v>
      </c>
      <c r="AX423" s="71"/>
      <c r="AY423" s="72"/>
      <c r="AZ423" s="71">
        <v>19.600000000000001</v>
      </c>
      <c r="BA423" s="71">
        <v>217.8</v>
      </c>
      <c r="BB423" s="71">
        <v>0</v>
      </c>
      <c r="BC423" s="71">
        <v>0</v>
      </c>
      <c r="BD423" s="71">
        <v>0</v>
      </c>
      <c r="BE423" s="71">
        <v>0</v>
      </c>
      <c r="BF423" s="71"/>
      <c r="BG423" s="72"/>
      <c r="BH423" s="71">
        <v>0</v>
      </c>
      <c r="BI423" s="71">
        <v>0</v>
      </c>
      <c r="BJ423" s="71">
        <v>0</v>
      </c>
      <c r="BK423" s="71">
        <v>0.32</v>
      </c>
      <c r="BL423" s="71">
        <v>0</v>
      </c>
      <c r="BM423" s="71">
        <v>0</v>
      </c>
      <c r="BN423" s="72"/>
      <c r="BO423" s="71">
        <v>0</v>
      </c>
      <c r="BP423" s="71">
        <v>0</v>
      </c>
      <c r="BQ423" s="71">
        <v>0</v>
      </c>
      <c r="BR423" s="71">
        <v>1</v>
      </c>
      <c r="BS423" s="71">
        <v>0</v>
      </c>
      <c r="BT423" s="71">
        <v>0</v>
      </c>
      <c r="BU423"/>
      <c r="BV423" s="70">
        <v>0.32</v>
      </c>
      <c r="BW423" s="70">
        <v>0</v>
      </c>
      <c r="BX423" s="70">
        <v>0</v>
      </c>
      <c r="BY423" s="70">
        <v>0</v>
      </c>
      <c r="BZ423" s="70">
        <v>0</v>
      </c>
      <c r="CA423" s="70">
        <v>0</v>
      </c>
      <c r="CB423" s="70">
        <v>0</v>
      </c>
      <c r="CC423" s="70">
        <v>0</v>
      </c>
      <c r="CD423" s="70">
        <v>0</v>
      </c>
    </row>
    <row r="424" spans="1:82">
      <c r="A424" s="70" t="s">
        <v>2191</v>
      </c>
      <c r="B424" s="70">
        <v>374</v>
      </c>
      <c r="C424" s="70">
        <v>17</v>
      </c>
      <c r="D424" s="70">
        <v>22</v>
      </c>
      <c r="E424" s="70">
        <v>2020</v>
      </c>
      <c r="F424" s="70" t="s">
        <v>159</v>
      </c>
      <c r="G424" s="70" t="s">
        <v>2174</v>
      </c>
      <c r="H424" s="70" t="s">
        <v>2175</v>
      </c>
      <c r="I424" s="148"/>
      <c r="J424" s="71">
        <v>0</v>
      </c>
      <c r="K424" s="71">
        <v>8.1356108762831447E-2</v>
      </c>
      <c r="L424" s="71">
        <v>0.43660425729872326</v>
      </c>
      <c r="M424" s="71">
        <v>1.2898015620452119</v>
      </c>
      <c r="N424" s="71">
        <v>1.6332675318116538</v>
      </c>
      <c r="O424" s="71">
        <v>0.55277763930524459</v>
      </c>
      <c r="P424" s="71">
        <v>3.284945681313947</v>
      </c>
      <c r="Q424" s="71">
        <v>6.50336779090087E-2</v>
      </c>
      <c r="R424" s="71">
        <v>0.54653425597587646</v>
      </c>
      <c r="S424" s="71">
        <v>0.12382447392</v>
      </c>
      <c r="T424" s="72"/>
      <c r="U424" s="71">
        <v>0</v>
      </c>
      <c r="V424" s="71">
        <v>34</v>
      </c>
      <c r="W424" s="71">
        <v>11</v>
      </c>
      <c r="X424" s="71">
        <v>252</v>
      </c>
      <c r="Y424" s="71">
        <v>520</v>
      </c>
      <c r="Z424" s="71">
        <v>395</v>
      </c>
      <c r="AA424" s="71">
        <v>725</v>
      </c>
      <c r="AB424" s="71">
        <v>1103</v>
      </c>
      <c r="AC424" s="71">
        <v>96884</v>
      </c>
      <c r="AD424" s="71">
        <v>0.12382447392</v>
      </c>
      <c r="AE424" s="72"/>
      <c r="AF424" s="71">
        <v>0</v>
      </c>
      <c r="AG424" s="71">
        <v>46556.449938130667</v>
      </c>
      <c r="AH424" s="71">
        <v>109457.75872578635</v>
      </c>
      <c r="AI424" s="71">
        <v>1448647.0553558331</v>
      </c>
      <c r="AJ424" s="71">
        <v>2006239.3987880871</v>
      </c>
      <c r="AK424" s="71"/>
      <c r="AL424" s="71"/>
      <c r="AM424" s="71">
        <v>143953.75458559446</v>
      </c>
      <c r="AN424" s="71"/>
      <c r="AO424" s="71"/>
      <c r="AP424" s="71">
        <v>3754854.4173934315</v>
      </c>
      <c r="AQ424" s="72"/>
      <c r="AR424" s="71">
        <v>2</v>
      </c>
      <c r="AS424" s="71">
        <v>19</v>
      </c>
      <c r="AT424" s="71">
        <v>0</v>
      </c>
      <c r="AU424" s="71">
        <v>0</v>
      </c>
      <c r="AV424" s="71">
        <v>0</v>
      </c>
      <c r="AW424" s="71">
        <v>0</v>
      </c>
      <c r="AX424" s="71"/>
      <c r="AY424" s="72"/>
      <c r="AZ424" s="71">
        <v>19.600000000000001</v>
      </c>
      <c r="BA424" s="71">
        <v>217.8</v>
      </c>
      <c r="BB424" s="71">
        <v>0</v>
      </c>
      <c r="BC424" s="71">
        <v>0</v>
      </c>
      <c r="BD424" s="71">
        <v>0</v>
      </c>
      <c r="BE424" s="71">
        <v>0</v>
      </c>
      <c r="BF424" s="71"/>
      <c r="BG424" s="72"/>
      <c r="BH424" s="71">
        <v>0</v>
      </c>
      <c r="BI424" s="71">
        <v>0</v>
      </c>
      <c r="BJ424" s="71">
        <v>0</v>
      </c>
      <c r="BK424" s="71">
        <v>0.28599999999999998</v>
      </c>
      <c r="BL424" s="71">
        <v>0</v>
      </c>
      <c r="BM424" s="71">
        <v>0</v>
      </c>
      <c r="BN424" s="72"/>
      <c r="BO424" s="71">
        <v>0</v>
      </c>
      <c r="BP424" s="71">
        <v>0</v>
      </c>
      <c r="BQ424" s="71">
        <v>0</v>
      </c>
      <c r="BR424" s="71">
        <v>1</v>
      </c>
      <c r="BS424" s="71">
        <v>0</v>
      </c>
      <c r="BT424" s="71">
        <v>0</v>
      </c>
      <c r="BU424"/>
      <c r="BV424" s="70">
        <v>0.28599999999999998</v>
      </c>
      <c r="BW424" s="70">
        <v>0</v>
      </c>
      <c r="BX424" s="70">
        <v>0</v>
      </c>
      <c r="BY424" s="70">
        <v>0</v>
      </c>
      <c r="BZ424" s="70">
        <v>0</v>
      </c>
      <c r="CA424" s="70">
        <v>0</v>
      </c>
      <c r="CB424" s="70">
        <v>0</v>
      </c>
      <c r="CC424" s="70">
        <v>0</v>
      </c>
      <c r="CD424" s="70">
        <v>0</v>
      </c>
    </row>
    <row r="425" spans="1:82">
      <c r="A425" s="70" t="s">
        <v>2192</v>
      </c>
      <c r="B425" s="70">
        <v>374</v>
      </c>
      <c r="C425" s="70">
        <v>18</v>
      </c>
      <c r="D425" s="70">
        <v>22</v>
      </c>
      <c r="E425" s="70">
        <v>2021</v>
      </c>
      <c r="F425" s="70" t="s">
        <v>160</v>
      </c>
      <c r="G425" s="1064" t="s">
        <v>2174</v>
      </c>
      <c r="H425" s="70" t="s">
        <v>2175</v>
      </c>
      <c r="I425" s="148"/>
      <c r="J425" s="71">
        <v>1.4939588528440242</v>
      </c>
      <c r="K425" s="71">
        <v>8.6153780173384223E-2</v>
      </c>
      <c r="L425" s="71">
        <v>0.4706473331657548</v>
      </c>
      <c r="M425" s="71">
        <v>1.3961489238324329</v>
      </c>
      <c r="N425" s="71">
        <v>1.7692290146277985</v>
      </c>
      <c r="O425" s="71">
        <v>0.55316821656979265</v>
      </c>
      <c r="P425" s="71">
        <v>3.4106116677949125</v>
      </c>
      <c r="Q425" s="71">
        <v>6.3758721278000197E-2</v>
      </c>
      <c r="R425" s="71">
        <v>0.56071185624586151</v>
      </c>
      <c r="S425" s="71">
        <v>0.13367598999999999</v>
      </c>
      <c r="T425" s="72"/>
      <c r="U425" s="71">
        <v>101367</v>
      </c>
      <c r="V425" s="71">
        <v>34</v>
      </c>
      <c r="W425" s="71">
        <v>11</v>
      </c>
      <c r="X425" s="71">
        <v>252</v>
      </c>
      <c r="Y425" s="71">
        <v>534</v>
      </c>
      <c r="Z425" s="71">
        <v>407</v>
      </c>
      <c r="AA425" s="71">
        <v>734</v>
      </c>
      <c r="AB425" s="71">
        <v>1092</v>
      </c>
      <c r="AC425" s="71">
        <v>96426.999999999985</v>
      </c>
      <c r="AD425" s="71">
        <v>0.13367598999999999</v>
      </c>
      <c r="AE425" s="72"/>
      <c r="AF425" s="71">
        <v>1262321.0931061921</v>
      </c>
      <c r="AG425" s="71">
        <v>49892.5902427213</v>
      </c>
      <c r="AH425" s="71">
        <v>115735.75025943141</v>
      </c>
      <c r="AI425" s="71">
        <v>1596077.7239240622</v>
      </c>
      <c r="AJ425" s="71">
        <v>2130832.4181426289</v>
      </c>
      <c r="AK425" s="71">
        <v>0</v>
      </c>
      <c r="AL425" s="71">
        <v>0</v>
      </c>
      <c r="AM425" s="71">
        <v>143340.16548612079</v>
      </c>
      <c r="AN425" s="71">
        <v>0</v>
      </c>
      <c r="AO425" s="71">
        <v>0</v>
      </c>
      <c r="AP425" s="71">
        <v>5298199.7411611564</v>
      </c>
      <c r="AQ425" s="72"/>
      <c r="AR425" s="71">
        <v>2</v>
      </c>
      <c r="AS425" s="71">
        <v>19</v>
      </c>
      <c r="AT425" s="71">
        <v>0</v>
      </c>
      <c r="AU425" s="71">
        <v>0</v>
      </c>
      <c r="AV425" s="71">
        <v>0</v>
      </c>
      <c r="AW425" s="71">
        <v>0</v>
      </c>
      <c r="AX425" s="71"/>
      <c r="AY425" s="72"/>
      <c r="AZ425" s="71">
        <v>19.600000000000001</v>
      </c>
      <c r="BA425" s="71">
        <v>217.8</v>
      </c>
      <c r="BB425" s="71">
        <v>0</v>
      </c>
      <c r="BC425" s="71">
        <v>0</v>
      </c>
      <c r="BD425" s="71">
        <v>0</v>
      </c>
      <c r="BE425" s="71">
        <v>0</v>
      </c>
      <c r="BF425" s="71"/>
      <c r="BG425" s="72"/>
      <c r="BH425" s="71">
        <v>0</v>
      </c>
      <c r="BI425" s="71">
        <v>0</v>
      </c>
      <c r="BJ425" s="71">
        <v>0</v>
      </c>
      <c r="BK425" s="71">
        <v>0.3</v>
      </c>
      <c r="BL425" s="71">
        <v>0</v>
      </c>
      <c r="BM425" s="71">
        <v>0</v>
      </c>
      <c r="BN425" s="72"/>
      <c r="BO425" s="71">
        <v>0</v>
      </c>
      <c r="BP425" s="71">
        <v>0</v>
      </c>
      <c r="BQ425" s="71">
        <v>0</v>
      </c>
      <c r="BR425" s="71">
        <v>1</v>
      </c>
      <c r="BS425" s="71">
        <v>0</v>
      </c>
      <c r="BT425" s="71">
        <v>0</v>
      </c>
      <c r="BU425"/>
      <c r="BV425" s="70">
        <v>0.3</v>
      </c>
      <c r="BW425" s="70">
        <v>0</v>
      </c>
      <c r="BX425" s="70">
        <v>0</v>
      </c>
      <c r="BY425" s="70">
        <v>0</v>
      </c>
      <c r="BZ425" s="70">
        <v>0</v>
      </c>
      <c r="CA425" s="70">
        <v>0</v>
      </c>
      <c r="CB425" s="70">
        <v>0</v>
      </c>
      <c r="CC425" s="70">
        <v>0</v>
      </c>
      <c r="CD425" s="70">
        <v>0</v>
      </c>
    </row>
    <row r="426" spans="1:82">
      <c r="A426" s="70" t="s">
        <v>2193</v>
      </c>
      <c r="B426" s="70">
        <v>374</v>
      </c>
      <c r="C426" s="70">
        <v>19</v>
      </c>
      <c r="D426" s="70">
        <v>22</v>
      </c>
      <c r="E426" s="70">
        <v>2022</v>
      </c>
      <c r="F426" s="70" t="s">
        <v>161</v>
      </c>
      <c r="G426" s="1064" t="s">
        <v>2174</v>
      </c>
      <c r="H426" s="70" t="s">
        <v>2175</v>
      </c>
      <c r="I426" s="148"/>
      <c r="J426" s="71">
        <v>1.4746021603168289</v>
      </c>
      <c r="K426" s="71">
        <v>9.3808278547354754E-2</v>
      </c>
      <c r="L426" s="71">
        <v>0.3835945072495488</v>
      </c>
      <c r="M426" s="71">
        <v>1.5973498040118315</v>
      </c>
      <c r="N426" s="71">
        <v>1.7411904911546419</v>
      </c>
      <c r="O426" s="71">
        <v>0.5993823097025085</v>
      </c>
      <c r="P426" s="71">
        <v>3.3410922111324819</v>
      </c>
      <c r="Q426" s="71">
        <v>6.3873779120186436E-2</v>
      </c>
      <c r="R426" s="71">
        <v>0.40176912903106188</v>
      </c>
      <c r="S426" s="71">
        <v>0.16191387924</v>
      </c>
      <c r="T426" s="72"/>
      <c r="U426" s="71">
        <v>101355</v>
      </c>
      <c r="V426" s="71">
        <v>34</v>
      </c>
      <c r="W426" s="71">
        <v>11</v>
      </c>
      <c r="X426" s="71">
        <v>252</v>
      </c>
      <c r="Y426" s="71">
        <v>529</v>
      </c>
      <c r="Z426" s="71">
        <v>419</v>
      </c>
      <c r="AA426" s="71">
        <v>730</v>
      </c>
      <c r="AB426" s="71">
        <v>1085</v>
      </c>
      <c r="AC426" s="71">
        <v>69960.999999999985</v>
      </c>
      <c r="AD426" s="71">
        <v>0.16191387924</v>
      </c>
      <c r="AE426" s="72"/>
      <c r="AF426" s="71">
        <v>1217738.2990325938</v>
      </c>
      <c r="AG426" s="71">
        <v>56572.307045984242</v>
      </c>
      <c r="AH426" s="71">
        <v>108540.04126682263</v>
      </c>
      <c r="AI426" s="71">
        <v>1784975.2470946924</v>
      </c>
      <c r="AJ426" s="71">
        <v>2150860.5610374385</v>
      </c>
      <c r="AK426" s="71">
        <v>0</v>
      </c>
      <c r="AL426" s="71">
        <v>0</v>
      </c>
      <c r="AM426" s="71">
        <v>140103.11443172037</v>
      </c>
      <c r="AN426" s="71">
        <v>0</v>
      </c>
      <c r="AO426" s="71">
        <v>0</v>
      </c>
      <c r="AP426" s="71">
        <v>5458789.5699092522</v>
      </c>
      <c r="AQ426" s="72"/>
      <c r="AR426" s="71">
        <v>2</v>
      </c>
      <c r="AS426" s="71">
        <v>19</v>
      </c>
      <c r="AT426" s="71">
        <v>0</v>
      </c>
      <c r="AU426" s="71">
        <v>0</v>
      </c>
      <c r="AV426" s="71">
        <v>0</v>
      </c>
      <c r="AW426" s="71">
        <v>0</v>
      </c>
      <c r="AX426" s="71"/>
      <c r="AY426" s="72"/>
      <c r="AZ426" s="71">
        <v>19.600000000000001</v>
      </c>
      <c r="BA426" s="71">
        <v>217.8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2194</v>
      </c>
      <c r="B427" s="70">
        <v>374</v>
      </c>
      <c r="C427" s="70">
        <v>20</v>
      </c>
      <c r="D427" s="70">
        <v>22</v>
      </c>
      <c r="E427" s="70">
        <v>2023</v>
      </c>
      <c r="F427" s="70" t="s">
        <v>1539</v>
      </c>
      <c r="G427" s="70" t="s">
        <v>2174</v>
      </c>
      <c r="H427" s="70" t="s">
        <v>2175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v>
      </c>
      <c r="AS427" s="71">
        <v>19</v>
      </c>
      <c r="AT427" s="71">
        <v>0</v>
      </c>
      <c r="AU427" s="71">
        <v>0</v>
      </c>
      <c r="AV427" s="71">
        <v>0</v>
      </c>
      <c r="AW427" s="71">
        <v>0</v>
      </c>
      <c r="AX427" s="71"/>
      <c r="AY427" s="72"/>
      <c r="AZ427" s="71">
        <v>19.600000000000001</v>
      </c>
      <c r="BA427" s="71">
        <v>217.8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2195</v>
      </c>
      <c r="B428" s="70">
        <v>374</v>
      </c>
      <c r="C428" s="70">
        <v>21</v>
      </c>
      <c r="D428" s="70">
        <v>22</v>
      </c>
      <c r="E428" s="70">
        <v>2024</v>
      </c>
      <c r="F428" s="70" t="s">
        <v>1554</v>
      </c>
      <c r="G428" s="70" t="s">
        <v>2174</v>
      </c>
      <c r="H428" s="70" t="s">
        <v>2175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2196</v>
      </c>
      <c r="B429" s="70">
        <v>341</v>
      </c>
      <c r="C429" s="70">
        <v>1</v>
      </c>
      <c r="D429" s="70">
        <v>21</v>
      </c>
      <c r="E429" s="70">
        <v>1990</v>
      </c>
      <c r="F429" s="70" t="s">
        <v>787</v>
      </c>
      <c r="G429" s="70" t="s">
        <v>1641</v>
      </c>
      <c r="H429" s="70" t="s">
        <v>1642</v>
      </c>
      <c r="I429" s="148"/>
      <c r="J429" s="71">
        <v>3.9890724408481768</v>
      </c>
      <c r="K429" s="71">
        <v>0.79247920727208876</v>
      </c>
      <c r="L429" s="71">
        <v>5.4717145426829079</v>
      </c>
      <c r="M429" s="71">
        <v>1.118315453119221</v>
      </c>
      <c r="N429" s="71">
        <v>3.3890184822787188</v>
      </c>
      <c r="O429" s="71">
        <v>1.582741288188279</v>
      </c>
      <c r="P429" s="71">
        <v>2.2280695349987911</v>
      </c>
      <c r="Q429" s="71">
        <v>0.12668902258078399</v>
      </c>
      <c r="R429" s="71">
        <v>0</v>
      </c>
      <c r="S429" s="71">
        <v>0.10316444837177099</v>
      </c>
      <c r="T429" s="72"/>
      <c r="U429" s="71">
        <v>111999</v>
      </c>
      <c r="V429" s="71">
        <v>145</v>
      </c>
      <c r="W429" s="71">
        <v>64</v>
      </c>
      <c r="X429" s="71">
        <v>375</v>
      </c>
      <c r="Y429" s="71">
        <v>725</v>
      </c>
      <c r="Z429" s="71">
        <v>651</v>
      </c>
      <c r="AA429" s="71">
        <v>541</v>
      </c>
      <c r="AB429" s="71">
        <v>2057</v>
      </c>
      <c r="AC429" s="71">
        <v>0</v>
      </c>
      <c r="AD429" s="71">
        <v>0.10316444837177099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2197</v>
      </c>
      <c r="B430" s="70">
        <v>342</v>
      </c>
      <c r="C430" s="70">
        <v>2</v>
      </c>
      <c r="D430" s="70">
        <v>21</v>
      </c>
      <c r="E430" s="70">
        <v>2005</v>
      </c>
      <c r="F430" s="70" t="s">
        <v>789</v>
      </c>
      <c r="G430" s="70" t="s">
        <v>1641</v>
      </c>
      <c r="H430" s="70" t="s">
        <v>1642</v>
      </c>
      <c r="I430" s="148"/>
      <c r="J430" s="71">
        <v>0</v>
      </c>
      <c r="K430" s="71">
        <v>0.26226341294789818</v>
      </c>
      <c r="L430" s="71">
        <v>8.1082126398457355</v>
      </c>
      <c r="M430" s="71">
        <v>1.6933798144464329</v>
      </c>
      <c r="N430" s="71">
        <v>3.163651087367251</v>
      </c>
      <c r="O430" s="71">
        <v>1.516914899934996</v>
      </c>
      <c r="P430" s="71">
        <v>1.8656341614806959</v>
      </c>
      <c r="Q430" s="71">
        <v>9.0786962405274896E-2</v>
      </c>
      <c r="R430" s="71">
        <v>0</v>
      </c>
      <c r="S430" s="71">
        <v>0</v>
      </c>
      <c r="T430" s="72"/>
      <c r="U430" s="71">
        <v>0</v>
      </c>
      <c r="V430" s="71">
        <v>80</v>
      </c>
      <c r="W430" s="71">
        <v>72</v>
      </c>
      <c r="X430" s="71">
        <v>275</v>
      </c>
      <c r="Y430" s="71">
        <v>645</v>
      </c>
      <c r="Z430" s="71">
        <v>722</v>
      </c>
      <c r="AA430" s="71">
        <v>371</v>
      </c>
      <c r="AB430" s="71">
        <v>1541</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2198</v>
      </c>
      <c r="B431" s="70">
        <v>343</v>
      </c>
      <c r="C431" s="70">
        <v>3</v>
      </c>
      <c r="D431" s="70">
        <v>21</v>
      </c>
      <c r="E431" s="70">
        <v>2006</v>
      </c>
      <c r="F431" s="70" t="s">
        <v>790</v>
      </c>
      <c r="G431" s="70" t="s">
        <v>1641</v>
      </c>
      <c r="H431" s="70" t="s">
        <v>1642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2199</v>
      </c>
      <c r="B432" s="70">
        <v>344</v>
      </c>
      <c r="C432" s="70">
        <v>4</v>
      </c>
      <c r="D432" s="70">
        <v>21</v>
      </c>
      <c r="E432" s="70">
        <v>2007</v>
      </c>
      <c r="F432" s="70" t="s">
        <v>791</v>
      </c>
      <c r="G432" s="70" t="s">
        <v>1641</v>
      </c>
      <c r="H432" s="70" t="s">
        <v>1642</v>
      </c>
      <c r="I432" s="148"/>
      <c r="J432" s="71">
        <v>0</v>
      </c>
      <c r="K432" s="71">
        <v>0.23142865949712871</v>
      </c>
      <c r="L432" s="71">
        <v>5.3344730773803226</v>
      </c>
      <c r="M432" s="71">
        <v>1.887807752740835</v>
      </c>
      <c r="N432" s="71">
        <v>2.9743432559350809</v>
      </c>
      <c r="O432" s="71">
        <v>1.42282216474759</v>
      </c>
      <c r="P432" s="71">
        <v>1.8842990204330929</v>
      </c>
      <c r="Q432" s="71">
        <v>9.0817293429389295E-2</v>
      </c>
      <c r="R432" s="71">
        <v>0</v>
      </c>
      <c r="S432" s="71">
        <v>0</v>
      </c>
      <c r="T432" s="72"/>
      <c r="U432" s="71">
        <v>0</v>
      </c>
      <c r="V432" s="71">
        <v>77</v>
      </c>
      <c r="W432" s="71">
        <v>65</v>
      </c>
      <c r="X432" s="71">
        <v>384</v>
      </c>
      <c r="Y432" s="71">
        <v>608</v>
      </c>
      <c r="Z432" s="71">
        <v>704</v>
      </c>
      <c r="AA432" s="71">
        <v>369</v>
      </c>
      <c r="AB432" s="71">
        <v>1460</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2200</v>
      </c>
      <c r="B433" s="70">
        <v>345</v>
      </c>
      <c r="C433" s="70">
        <v>5</v>
      </c>
      <c r="D433" s="70">
        <v>21</v>
      </c>
      <c r="E433" s="70">
        <v>2008</v>
      </c>
      <c r="F433" s="70" t="s">
        <v>792</v>
      </c>
      <c r="G433" s="70" t="s">
        <v>1641</v>
      </c>
      <c r="H433" s="70" t="s">
        <v>1642</v>
      </c>
      <c r="I433" s="148"/>
      <c r="J433" s="71">
        <v>0</v>
      </c>
      <c r="K433" s="71">
        <v>0.20311509280492651</v>
      </c>
      <c r="L433" s="71">
        <v>4.6061161690107744</v>
      </c>
      <c r="M433" s="71">
        <v>2.208917877467544</v>
      </c>
      <c r="N433" s="71">
        <v>3.034209209057666</v>
      </c>
      <c r="O433" s="71">
        <v>1.360909255374581</v>
      </c>
      <c r="P433" s="71">
        <v>1.8005406740450429</v>
      </c>
      <c r="Q433" s="71">
        <v>8.9286517006839303E-2</v>
      </c>
      <c r="R433" s="71">
        <v>0</v>
      </c>
      <c r="S433" s="71">
        <v>0</v>
      </c>
      <c r="T433" s="72"/>
      <c r="U433" s="71">
        <v>0</v>
      </c>
      <c r="V433" s="71">
        <v>77</v>
      </c>
      <c r="W433" s="71">
        <v>65</v>
      </c>
      <c r="X433" s="71">
        <v>384</v>
      </c>
      <c r="Y433" s="71">
        <v>612</v>
      </c>
      <c r="Z433" s="71">
        <v>697</v>
      </c>
      <c r="AA433" s="71">
        <v>353</v>
      </c>
      <c r="AB433" s="71">
        <v>1459</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2201</v>
      </c>
      <c r="B434" s="70">
        <v>346</v>
      </c>
      <c r="C434" s="70">
        <v>6</v>
      </c>
      <c r="D434" s="70">
        <v>21</v>
      </c>
      <c r="E434" s="70">
        <v>2009</v>
      </c>
      <c r="F434" s="70" t="s">
        <v>176</v>
      </c>
      <c r="G434" s="70" t="s">
        <v>1641</v>
      </c>
      <c r="H434" s="70" t="s">
        <v>1642</v>
      </c>
      <c r="I434" s="148"/>
      <c r="J434" s="71">
        <v>0</v>
      </c>
      <c r="K434" s="71">
        <v>0.1098424310361428</v>
      </c>
      <c r="L434" s="71">
        <v>5.0089991728254706</v>
      </c>
      <c r="M434" s="71">
        <v>1.7855149920918989</v>
      </c>
      <c r="N434" s="71">
        <v>2.5806202444262438</v>
      </c>
      <c r="O434" s="71">
        <v>1.398547659246316</v>
      </c>
      <c r="P434" s="71">
        <v>1.7439283643110191</v>
      </c>
      <c r="Q434" s="71">
        <v>8.4239682825278994E-2</v>
      </c>
      <c r="R434" s="71">
        <v>0</v>
      </c>
      <c r="S434" s="71">
        <v>0</v>
      </c>
      <c r="T434" s="72"/>
      <c r="U434" s="71">
        <v>0</v>
      </c>
      <c r="V434" s="71">
        <v>51</v>
      </c>
      <c r="W434" s="71">
        <v>81</v>
      </c>
      <c r="X434" s="71">
        <v>392</v>
      </c>
      <c r="Y434" s="71">
        <v>606</v>
      </c>
      <c r="Z434" s="71">
        <v>707</v>
      </c>
      <c r="AA434" s="71">
        <v>351</v>
      </c>
      <c r="AB434" s="71">
        <v>1445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2202</v>
      </c>
      <c r="B435" s="70">
        <v>347</v>
      </c>
      <c r="C435" s="70">
        <v>7</v>
      </c>
      <c r="D435" s="70">
        <v>21</v>
      </c>
      <c r="E435" s="70">
        <v>2010</v>
      </c>
      <c r="F435" s="70" t="s">
        <v>177</v>
      </c>
      <c r="G435" s="70" t="s">
        <v>1641</v>
      </c>
      <c r="H435" s="70" t="s">
        <v>1642</v>
      </c>
      <c r="I435" s="148"/>
      <c r="J435" s="71">
        <v>0</v>
      </c>
      <c r="K435" s="71">
        <v>0.11455535505435829</v>
      </c>
      <c r="L435" s="71">
        <v>4.5602041327871756</v>
      </c>
      <c r="M435" s="71">
        <v>1.5982849398440311</v>
      </c>
      <c r="N435" s="71">
        <v>2.5039069236682892</v>
      </c>
      <c r="O435" s="71">
        <v>1.374357999031915</v>
      </c>
      <c r="P435" s="71">
        <v>1.8089790735293449</v>
      </c>
      <c r="Q435" s="71">
        <v>8.5600425444861697E-2</v>
      </c>
      <c r="R435" s="71">
        <v>0</v>
      </c>
      <c r="S435" s="71">
        <v>0</v>
      </c>
      <c r="T435" s="72"/>
      <c r="U435" s="71">
        <v>0</v>
      </c>
      <c r="V435" s="71">
        <v>51</v>
      </c>
      <c r="W435" s="71">
        <v>81</v>
      </c>
      <c r="X435" s="71">
        <v>392</v>
      </c>
      <c r="Y435" s="71">
        <v>598</v>
      </c>
      <c r="Z435" s="71">
        <v>698</v>
      </c>
      <c r="AA435" s="71">
        <v>355</v>
      </c>
      <c r="AB435" s="71">
        <v>1407</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2203</v>
      </c>
      <c r="B436" s="70">
        <v>348</v>
      </c>
      <c r="C436" s="70">
        <v>8</v>
      </c>
      <c r="D436" s="70">
        <v>21</v>
      </c>
      <c r="E436" s="70">
        <v>2011</v>
      </c>
      <c r="F436" s="70" t="s">
        <v>178</v>
      </c>
      <c r="G436" s="70" t="s">
        <v>1641</v>
      </c>
      <c r="H436" s="70" t="s">
        <v>1642</v>
      </c>
      <c r="I436" s="148"/>
      <c r="J436" s="71">
        <v>0</v>
      </c>
      <c r="K436" s="71">
        <v>0.1605133604800392</v>
      </c>
      <c r="L436" s="71">
        <v>4.2550027344399917</v>
      </c>
      <c r="M436" s="71">
        <v>2.019083227987124</v>
      </c>
      <c r="N436" s="71">
        <v>2.9786198496044398</v>
      </c>
      <c r="O436" s="71">
        <v>1.32971792501164</v>
      </c>
      <c r="P436" s="71">
        <v>1.7616509547967751</v>
      </c>
      <c r="Q436" s="71">
        <v>9.6703963605423299E-2</v>
      </c>
      <c r="R436" s="71">
        <v>0</v>
      </c>
      <c r="S436" s="71">
        <v>0</v>
      </c>
      <c r="T436" s="72"/>
      <c r="U436" s="71">
        <v>0</v>
      </c>
      <c r="V436" s="71">
        <v>51</v>
      </c>
      <c r="W436" s="71">
        <v>81</v>
      </c>
      <c r="X436" s="71">
        <v>392</v>
      </c>
      <c r="Y436" s="71">
        <v>591</v>
      </c>
      <c r="Z436" s="71">
        <v>690</v>
      </c>
      <c r="AA436" s="71">
        <v>356</v>
      </c>
      <c r="AB436" s="71">
        <v>1378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2204</v>
      </c>
      <c r="B437" s="70">
        <v>349</v>
      </c>
      <c r="C437" s="70">
        <v>9</v>
      </c>
      <c r="D437" s="70">
        <v>21</v>
      </c>
      <c r="E437" s="70">
        <v>2012</v>
      </c>
      <c r="F437" s="70" t="s">
        <v>179</v>
      </c>
      <c r="G437" s="70" t="s">
        <v>1641</v>
      </c>
      <c r="H437" s="70" t="s">
        <v>1642</v>
      </c>
      <c r="I437" s="148"/>
      <c r="J437" s="71">
        <v>0</v>
      </c>
      <c r="K437" s="71">
        <v>0.1808245085995179</v>
      </c>
      <c r="L437" s="71">
        <v>4.2931712331658423</v>
      </c>
      <c r="M437" s="71">
        <v>2.507694953852309</v>
      </c>
      <c r="N437" s="71">
        <v>3.3052616053281798</v>
      </c>
      <c r="O437" s="71">
        <v>1.3326379089215004</v>
      </c>
      <c r="P437" s="71">
        <v>1.7766504874787064</v>
      </c>
      <c r="Q437" s="71">
        <v>0.103770726861945</v>
      </c>
      <c r="R437" s="71">
        <v>0</v>
      </c>
      <c r="S437" s="71">
        <v>0</v>
      </c>
      <c r="T437" s="72"/>
      <c r="U437" s="71">
        <v>0</v>
      </c>
      <c r="V437" s="71">
        <v>51</v>
      </c>
      <c r="W437" s="71">
        <v>81</v>
      </c>
      <c r="X437" s="71">
        <v>392</v>
      </c>
      <c r="Y437" s="71">
        <v>597</v>
      </c>
      <c r="Z437" s="71">
        <v>697</v>
      </c>
      <c r="AA437" s="71">
        <v>357</v>
      </c>
      <c r="AB437" s="71">
        <v>1361</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2205</v>
      </c>
      <c r="B438" s="70">
        <v>350</v>
      </c>
      <c r="C438" s="70">
        <v>10</v>
      </c>
      <c r="D438" s="70">
        <v>21</v>
      </c>
      <c r="E438" s="70">
        <v>2013</v>
      </c>
      <c r="F438" s="70" t="s">
        <v>180</v>
      </c>
      <c r="G438" s="70" t="s">
        <v>1641</v>
      </c>
      <c r="H438" s="70" t="s">
        <v>1642</v>
      </c>
      <c r="I438" s="148"/>
      <c r="J438" s="71">
        <v>0</v>
      </c>
      <c r="K438" s="71">
        <v>0.1494520731438595</v>
      </c>
      <c r="L438" s="71">
        <v>3.791208722399888</v>
      </c>
      <c r="M438" s="71">
        <v>2.3322162615580302</v>
      </c>
      <c r="N438" s="71">
        <v>3.1925070115020522</v>
      </c>
      <c r="O438" s="71">
        <v>1.2537181532176038</v>
      </c>
      <c r="P438" s="71">
        <v>1.8283031946787631</v>
      </c>
      <c r="Q438" s="71">
        <v>0.104583816414898</v>
      </c>
      <c r="R438" s="71">
        <v>0</v>
      </c>
      <c r="S438" s="71">
        <v>0</v>
      </c>
      <c r="T438" s="72"/>
      <c r="U438" s="71">
        <v>0</v>
      </c>
      <c r="V438" s="71">
        <v>51</v>
      </c>
      <c r="W438" s="71">
        <v>81</v>
      </c>
      <c r="X438" s="71">
        <v>392</v>
      </c>
      <c r="Y438" s="71">
        <v>595</v>
      </c>
      <c r="Z438" s="71">
        <v>685</v>
      </c>
      <c r="AA438" s="71">
        <v>366</v>
      </c>
      <c r="AB438" s="71">
        <v>1352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2206</v>
      </c>
      <c r="B439" s="70">
        <v>351</v>
      </c>
      <c r="C439" s="70">
        <v>11</v>
      </c>
      <c r="D439" s="70">
        <v>21</v>
      </c>
      <c r="E439" s="70">
        <v>2014</v>
      </c>
      <c r="F439" s="70" t="s">
        <v>181</v>
      </c>
      <c r="G439" s="70" t="s">
        <v>1641</v>
      </c>
      <c r="H439" s="70" t="s">
        <v>1642</v>
      </c>
      <c r="I439" s="148"/>
      <c r="J439" s="71">
        <v>0</v>
      </c>
      <c r="K439" s="71">
        <v>0.15177022770834109</v>
      </c>
      <c r="L439" s="71">
        <v>2.476065344360586</v>
      </c>
      <c r="M439" s="71">
        <v>2.33425060898068</v>
      </c>
      <c r="N439" s="71">
        <v>3.266824151453382</v>
      </c>
      <c r="O439" s="71">
        <v>1.1729863752461733</v>
      </c>
      <c r="P439" s="71">
        <v>1.8177211192152676</v>
      </c>
      <c r="Q439" s="71">
        <v>9.5220940989451497E-2</v>
      </c>
      <c r="R439" s="71">
        <v>0</v>
      </c>
      <c r="S439" s="71">
        <v>0</v>
      </c>
      <c r="T439" s="72"/>
      <c r="U439" s="71">
        <v>0</v>
      </c>
      <c r="V439" s="71">
        <v>45</v>
      </c>
      <c r="W439" s="71">
        <v>54</v>
      </c>
      <c r="X439" s="71">
        <v>373</v>
      </c>
      <c r="Y439" s="71">
        <v>575</v>
      </c>
      <c r="Z439" s="71">
        <v>675</v>
      </c>
      <c r="AA439" s="71">
        <v>362</v>
      </c>
      <c r="AB439" s="71">
        <v>1283</v>
      </c>
      <c r="AC439" s="71">
        <v>0</v>
      </c>
      <c r="AD439" s="71">
        <v>0</v>
      </c>
      <c r="AE439" s="72"/>
      <c r="AF439" s="71"/>
      <c r="AG439" s="71"/>
      <c r="AH439" s="71"/>
      <c r="AI439" s="71"/>
      <c r="AJ439" s="71"/>
      <c r="AK439" s="71"/>
      <c r="AL439" s="71"/>
      <c r="AM439" s="71"/>
      <c r="AN439" s="71"/>
      <c r="AO439" s="71"/>
      <c r="AP439" s="71"/>
      <c r="AQ439" s="72"/>
      <c r="AR439" s="71">
        <v>0</v>
      </c>
      <c r="AS439" s="71">
        <v>0</v>
      </c>
      <c r="AT439" s="71">
        <v>0</v>
      </c>
      <c r="AU439" s="71">
        <v>0</v>
      </c>
      <c r="AV439" s="71">
        <v>0</v>
      </c>
      <c r="AW439" s="71">
        <v>1</v>
      </c>
      <c r="AX439" s="71"/>
      <c r="AY439" s="72"/>
      <c r="AZ439" s="71">
        <v>0</v>
      </c>
      <c r="BA439" s="71">
        <v>0</v>
      </c>
      <c r="BB439" s="71">
        <v>0</v>
      </c>
      <c r="BC439" s="71">
        <v>0</v>
      </c>
      <c r="BD439" s="71">
        <v>0</v>
      </c>
      <c r="BE439" s="71">
        <v>47.9</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2207</v>
      </c>
      <c r="B440" s="70">
        <v>352</v>
      </c>
      <c r="C440" s="70">
        <v>12</v>
      </c>
      <c r="D440" s="70">
        <v>21</v>
      </c>
      <c r="E440" s="70">
        <v>2015</v>
      </c>
      <c r="F440" s="70" t="s">
        <v>182</v>
      </c>
      <c r="G440" s="70" t="s">
        <v>1641</v>
      </c>
      <c r="H440" s="70" t="s">
        <v>1642</v>
      </c>
      <c r="I440" s="148"/>
      <c r="J440" s="71">
        <v>0</v>
      </c>
      <c r="K440" s="71">
        <v>0.1455318714339954</v>
      </c>
      <c r="L440" s="71">
        <v>2.606317087319586</v>
      </c>
      <c r="M440" s="71">
        <v>2.258557494713247</v>
      </c>
      <c r="N440" s="71">
        <v>2.9754074383457931</v>
      </c>
      <c r="O440" s="71">
        <v>1.1549204866037666</v>
      </c>
      <c r="P440" s="71">
        <v>1.7940307441101777</v>
      </c>
      <c r="Q440" s="71">
        <v>9.1108196489477197E-2</v>
      </c>
      <c r="R440" s="71">
        <v>0</v>
      </c>
      <c r="S440" s="71">
        <v>0</v>
      </c>
      <c r="T440" s="72"/>
      <c r="U440" s="71">
        <v>0</v>
      </c>
      <c r="V440" s="71">
        <v>45</v>
      </c>
      <c r="W440" s="71">
        <v>54</v>
      </c>
      <c r="X440" s="71">
        <v>373</v>
      </c>
      <c r="Y440" s="71">
        <v>569</v>
      </c>
      <c r="Z440" s="71">
        <v>671</v>
      </c>
      <c r="AA440" s="71">
        <v>357</v>
      </c>
      <c r="AB440" s="71">
        <v>1254</v>
      </c>
      <c r="AC440" s="71">
        <v>0</v>
      </c>
      <c r="AD440" s="71">
        <v>0</v>
      </c>
      <c r="AE440" s="72"/>
      <c r="AF440" s="71">
        <v>0</v>
      </c>
      <c r="AG440" s="71">
        <v>96956.224146672481</v>
      </c>
      <c r="AH440" s="71">
        <v>337001.65857001982</v>
      </c>
      <c r="AI440" s="71">
        <v>2372310.2742545791</v>
      </c>
      <c r="AJ440" s="71">
        <v>2520128.0969755342</v>
      </c>
      <c r="AK440" s="71">
        <v>0</v>
      </c>
      <c r="AL440" s="71">
        <v>0</v>
      </c>
      <c r="AM440" s="71">
        <v>171855.43966784491</v>
      </c>
      <c r="AN440" s="71">
        <v>0</v>
      </c>
      <c r="AO440" s="71">
        <v>0</v>
      </c>
      <c r="AP440" s="71">
        <v>5498251.6936146505</v>
      </c>
      <c r="AQ440" s="72"/>
      <c r="AR440" s="71">
        <v>1</v>
      </c>
      <c r="AS440" s="71">
        <v>0</v>
      </c>
      <c r="AT440" s="71">
        <v>1</v>
      </c>
      <c r="AU440" s="71">
        <v>0</v>
      </c>
      <c r="AV440" s="71">
        <v>0</v>
      </c>
      <c r="AW440" s="71">
        <v>1</v>
      </c>
      <c r="AX440" s="71"/>
      <c r="AY440" s="72"/>
      <c r="AZ440" s="71">
        <v>9.8000000000000007</v>
      </c>
      <c r="BA440" s="71">
        <v>0</v>
      </c>
      <c r="BB440" s="71">
        <v>19.600000000000001</v>
      </c>
      <c r="BC440" s="71">
        <v>0</v>
      </c>
      <c r="BD440" s="71">
        <v>0</v>
      </c>
      <c r="BE440" s="71">
        <v>47.9</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2208</v>
      </c>
      <c r="B441" s="70">
        <v>353</v>
      </c>
      <c r="C441" s="70">
        <v>13</v>
      </c>
      <c r="D441" s="70">
        <v>21</v>
      </c>
      <c r="E441" s="70">
        <v>2016</v>
      </c>
      <c r="F441" s="70" t="s">
        <v>155</v>
      </c>
      <c r="G441" s="70" t="s">
        <v>1641</v>
      </c>
      <c r="H441" s="70" t="s">
        <v>1642</v>
      </c>
      <c r="I441" s="148"/>
      <c r="J441" s="71">
        <v>0</v>
      </c>
      <c r="K441" s="71">
        <v>0.13727702107540291</v>
      </c>
      <c r="L441" s="71">
        <v>2.8026983205524307</v>
      </c>
      <c r="M441" s="71">
        <v>1.9364511184354329</v>
      </c>
      <c r="N441" s="71">
        <v>3.0257927849531168</v>
      </c>
      <c r="O441" s="71">
        <v>1.1544980650591812</v>
      </c>
      <c r="P441" s="71">
        <v>1.9969347148989554</v>
      </c>
      <c r="Q441" s="71">
        <v>8.7230554396363E-2</v>
      </c>
      <c r="R441" s="71">
        <v>0</v>
      </c>
      <c r="S441" s="71">
        <v>0</v>
      </c>
      <c r="T441" s="72"/>
      <c r="U441" s="71">
        <v>0</v>
      </c>
      <c r="V441" s="71">
        <v>45</v>
      </c>
      <c r="W441" s="71">
        <v>54</v>
      </c>
      <c r="X441" s="71">
        <v>373</v>
      </c>
      <c r="Y441" s="71">
        <v>569</v>
      </c>
      <c r="Z441" s="71">
        <v>679</v>
      </c>
      <c r="AA441" s="71">
        <v>411</v>
      </c>
      <c r="AB441" s="71">
        <v>1235</v>
      </c>
      <c r="AC441" s="71">
        <v>0</v>
      </c>
      <c r="AD441" s="71">
        <v>0</v>
      </c>
      <c r="AE441" s="72"/>
      <c r="AF441" s="71">
        <v>0</v>
      </c>
      <c r="AG441" s="71">
        <v>92419.110201355506</v>
      </c>
      <c r="AH441" s="71">
        <v>285625.51159800269</v>
      </c>
      <c r="AI441" s="71">
        <v>2368038.6390898279</v>
      </c>
      <c r="AJ441" s="71">
        <v>2503218.9370972938</v>
      </c>
      <c r="AK441" s="71">
        <v>0</v>
      </c>
      <c r="AL441" s="71">
        <v>0</v>
      </c>
      <c r="AM441" s="71">
        <v>169383.06123243249</v>
      </c>
      <c r="AN441" s="71">
        <v>0</v>
      </c>
      <c r="AO441" s="71">
        <v>0</v>
      </c>
      <c r="AP441" s="71">
        <v>5418685.2592189126</v>
      </c>
      <c r="AQ441" s="72"/>
      <c r="AR441" s="71">
        <v>3</v>
      </c>
      <c r="AS441" s="71">
        <v>0</v>
      </c>
      <c r="AT441" s="71">
        <v>1</v>
      </c>
      <c r="AU441" s="71">
        <v>0</v>
      </c>
      <c r="AV441" s="71">
        <v>0</v>
      </c>
      <c r="AW441" s="71">
        <v>1</v>
      </c>
      <c r="AX441" s="71"/>
      <c r="AY441" s="72"/>
      <c r="AZ441" s="71">
        <v>19.3</v>
      </c>
      <c r="BA441" s="71">
        <v>0</v>
      </c>
      <c r="BB441" s="71">
        <v>19.600000000000001</v>
      </c>
      <c r="BC441" s="71">
        <v>0</v>
      </c>
      <c r="BD441" s="71">
        <v>0</v>
      </c>
      <c r="BE441" s="71">
        <v>47.9</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2209</v>
      </c>
      <c r="B442" s="70">
        <v>354</v>
      </c>
      <c r="C442" s="70">
        <v>14</v>
      </c>
      <c r="D442" s="70">
        <v>21</v>
      </c>
      <c r="E442" s="70">
        <v>2017</v>
      </c>
      <c r="F442" s="70" t="s">
        <v>156</v>
      </c>
      <c r="G442" s="70" t="s">
        <v>1641</v>
      </c>
      <c r="H442" s="70" t="s">
        <v>1642</v>
      </c>
      <c r="I442" s="148"/>
      <c r="J442" s="71">
        <v>0</v>
      </c>
      <c r="K442" s="71">
        <v>0.14027656132305691</v>
      </c>
      <c r="L442" s="71">
        <v>2.5300239552476111</v>
      </c>
      <c r="M442" s="71">
        <v>1.9416601147919013</v>
      </c>
      <c r="N442" s="71">
        <v>2.8568386432359656</v>
      </c>
      <c r="O442" s="71">
        <v>1.1239515785671406</v>
      </c>
      <c r="P442" s="71">
        <v>1.9794569028940923</v>
      </c>
      <c r="Q442" s="71">
        <v>8.1758383526878003E-2</v>
      </c>
      <c r="R442" s="71">
        <v>0</v>
      </c>
      <c r="S442" s="71">
        <v>0</v>
      </c>
      <c r="T442" s="72"/>
      <c r="U442" s="71">
        <v>0</v>
      </c>
      <c r="V442" s="71">
        <v>45</v>
      </c>
      <c r="W442" s="71">
        <v>54</v>
      </c>
      <c r="X442" s="71">
        <v>373</v>
      </c>
      <c r="Y442" s="71">
        <v>549</v>
      </c>
      <c r="Z442" s="71">
        <v>672</v>
      </c>
      <c r="AA442" s="71">
        <v>410</v>
      </c>
      <c r="AB442" s="71">
        <v>1197</v>
      </c>
      <c r="AC442" s="71">
        <v>0</v>
      </c>
      <c r="AD442" s="71">
        <v>0</v>
      </c>
      <c r="AE442" s="72"/>
      <c r="AF442" s="71">
        <v>0</v>
      </c>
      <c r="AG442" s="71">
        <v>92687.638377550495</v>
      </c>
      <c r="AH442" s="71">
        <v>348921.78250270942</v>
      </c>
      <c r="AI442" s="71">
        <v>2309451.8725641989</v>
      </c>
      <c r="AJ442" s="71">
        <v>2190133.1445539319</v>
      </c>
      <c r="AK442" s="71">
        <v>0</v>
      </c>
      <c r="AL442" s="71">
        <v>0</v>
      </c>
      <c r="AM442" s="71">
        <v>164428.1579639886</v>
      </c>
      <c r="AN442" s="71">
        <v>0</v>
      </c>
      <c r="AO442" s="71">
        <v>0</v>
      </c>
      <c r="AP442" s="71">
        <v>5105622.5959623791</v>
      </c>
      <c r="AQ442" s="72"/>
      <c r="AR442" s="71">
        <v>5</v>
      </c>
      <c r="AS442" s="71">
        <v>0</v>
      </c>
      <c r="AT442" s="71">
        <v>1</v>
      </c>
      <c r="AU442" s="71">
        <v>0</v>
      </c>
      <c r="AV442" s="71">
        <v>0</v>
      </c>
      <c r="AW442" s="71">
        <v>1</v>
      </c>
      <c r="AX442" s="71"/>
      <c r="AY442" s="72"/>
      <c r="AZ442" s="71">
        <v>38.5</v>
      </c>
      <c r="BA442" s="71">
        <v>0</v>
      </c>
      <c r="BB442" s="71">
        <v>19.600000000000001</v>
      </c>
      <c r="BC442" s="71">
        <v>0</v>
      </c>
      <c r="BD442" s="71">
        <v>0</v>
      </c>
      <c r="BE442" s="71">
        <v>47.85</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2210</v>
      </c>
      <c r="B443" s="70">
        <v>355</v>
      </c>
      <c r="C443" s="70">
        <v>15</v>
      </c>
      <c r="D443" s="70">
        <v>21</v>
      </c>
      <c r="E443" s="70">
        <v>2018</v>
      </c>
      <c r="F443" s="70" t="s">
        <v>183</v>
      </c>
      <c r="G443" s="70" t="s">
        <v>1641</v>
      </c>
      <c r="H443" s="70" t="s">
        <v>1642</v>
      </c>
      <c r="I443" s="148"/>
      <c r="J443" s="71">
        <v>0</v>
      </c>
      <c r="K443" s="71">
        <v>0.13055948410791968</v>
      </c>
      <c r="L443" s="71">
        <v>2.3209711029399247</v>
      </c>
      <c r="M443" s="71">
        <v>1.9512365307822541</v>
      </c>
      <c r="N443" s="71">
        <v>2.5679604594059424</v>
      </c>
      <c r="O443" s="71">
        <v>1.0798592525881701</v>
      </c>
      <c r="P443" s="71">
        <v>1.9310736080345217</v>
      </c>
      <c r="Q443" s="71">
        <v>7.4345717554973698E-2</v>
      </c>
      <c r="R443" s="71">
        <v>0</v>
      </c>
      <c r="S443" s="71">
        <v>0</v>
      </c>
      <c r="T443" s="72"/>
      <c r="U443" s="71">
        <v>0</v>
      </c>
      <c r="V443" s="71">
        <v>45</v>
      </c>
      <c r="W443" s="71">
        <v>54</v>
      </c>
      <c r="X443" s="71">
        <v>373</v>
      </c>
      <c r="Y443" s="71">
        <v>536</v>
      </c>
      <c r="Z443" s="71">
        <v>658</v>
      </c>
      <c r="AA443" s="71">
        <v>404</v>
      </c>
      <c r="AB443" s="71">
        <v>1173</v>
      </c>
      <c r="AC443" s="71">
        <v>0</v>
      </c>
      <c r="AD443" s="71">
        <v>0</v>
      </c>
      <c r="AE443" s="72"/>
      <c r="AF443" s="71">
        <v>0</v>
      </c>
      <c r="AG443" s="71">
        <v>83860.139821604622</v>
      </c>
      <c r="AH443" s="71">
        <v>328858.82294172072</v>
      </c>
      <c r="AI443" s="71">
        <v>2360731.5528406948</v>
      </c>
      <c r="AJ443" s="71">
        <v>1986322.7538519739</v>
      </c>
      <c r="AK443" s="71">
        <v>0</v>
      </c>
      <c r="AL443" s="71">
        <v>0</v>
      </c>
      <c r="AM443" s="71">
        <v>161464.7528647641</v>
      </c>
      <c r="AN443" s="71">
        <v>0</v>
      </c>
      <c r="AO443" s="71">
        <v>0</v>
      </c>
      <c r="AP443" s="71">
        <v>4921238.0223207576</v>
      </c>
      <c r="AQ443" s="72"/>
      <c r="AR443" s="71">
        <v>5</v>
      </c>
      <c r="AS443" s="71">
        <v>0</v>
      </c>
      <c r="AT443" s="71">
        <v>9</v>
      </c>
      <c r="AU443" s="71">
        <v>0</v>
      </c>
      <c r="AV443" s="71">
        <v>0</v>
      </c>
      <c r="AW443" s="71">
        <v>1</v>
      </c>
      <c r="AX443" s="71"/>
      <c r="AY443" s="72"/>
      <c r="AZ443" s="71">
        <v>39</v>
      </c>
      <c r="BA443" s="71">
        <v>0</v>
      </c>
      <c r="BB443" s="71">
        <v>178</v>
      </c>
      <c r="BC443" s="71">
        <v>0</v>
      </c>
      <c r="BD443" s="71">
        <v>0</v>
      </c>
      <c r="BE443" s="71">
        <v>47.85</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2211</v>
      </c>
      <c r="B444" s="70">
        <v>356</v>
      </c>
      <c r="C444" s="70">
        <v>16</v>
      </c>
      <c r="D444" s="70">
        <v>21</v>
      </c>
      <c r="E444" s="70">
        <v>2019</v>
      </c>
      <c r="F444" s="70" t="s">
        <v>158</v>
      </c>
      <c r="G444" s="1064" t="s">
        <v>1641</v>
      </c>
      <c r="H444" s="70" t="s">
        <v>1642</v>
      </c>
      <c r="I444" s="148"/>
      <c r="J444" s="71">
        <v>0</v>
      </c>
      <c r="K444" s="71">
        <v>0.12114958747636434</v>
      </c>
      <c r="L444" s="71">
        <v>2.3313698454220924</v>
      </c>
      <c r="M444" s="71">
        <v>1.7504363461434558</v>
      </c>
      <c r="N444" s="71">
        <v>2.6093753217949098</v>
      </c>
      <c r="O444" s="71">
        <v>1.0382275140292603</v>
      </c>
      <c r="P444" s="71">
        <v>1.7674473238917525</v>
      </c>
      <c r="Q444" s="71">
        <v>7.1090172914658495E-2</v>
      </c>
      <c r="R444" s="71">
        <v>0</v>
      </c>
      <c r="S444" s="71">
        <v>0</v>
      </c>
      <c r="T444" s="72"/>
      <c r="U444" s="71">
        <v>0</v>
      </c>
      <c r="V444" s="71">
        <v>45</v>
      </c>
      <c r="W444" s="71">
        <v>54</v>
      </c>
      <c r="X444" s="71">
        <v>373</v>
      </c>
      <c r="Y444" s="71">
        <v>538</v>
      </c>
      <c r="Z444" s="71">
        <v>650</v>
      </c>
      <c r="AA444" s="71">
        <v>367</v>
      </c>
      <c r="AB444" s="71">
        <v>1152</v>
      </c>
      <c r="AC444" s="71">
        <v>0</v>
      </c>
      <c r="AD444" s="71">
        <v>0</v>
      </c>
      <c r="AE444" s="72"/>
      <c r="AF444" s="71">
        <v>0</v>
      </c>
      <c r="AG444" s="71">
        <v>83835.306480687519</v>
      </c>
      <c r="AH444" s="71">
        <v>355069.29793924058</v>
      </c>
      <c r="AI444" s="71">
        <v>2313320.945110023</v>
      </c>
      <c r="AJ444" s="71">
        <v>2103081.0542014269</v>
      </c>
      <c r="AK444" s="71">
        <v>0</v>
      </c>
      <c r="AL444" s="71">
        <v>0</v>
      </c>
      <c r="AM444" s="71">
        <v>156893.72774864311</v>
      </c>
      <c r="AN444" s="71">
        <v>0</v>
      </c>
      <c r="AO444" s="71">
        <v>0</v>
      </c>
      <c r="AP444" s="71">
        <v>5012200.3314800207</v>
      </c>
      <c r="AQ444" s="72"/>
      <c r="AR444" s="71">
        <v>5</v>
      </c>
      <c r="AS444" s="71">
        <v>0</v>
      </c>
      <c r="AT444" s="71">
        <v>14</v>
      </c>
      <c r="AU444" s="71">
        <v>0</v>
      </c>
      <c r="AV444" s="71">
        <v>0</v>
      </c>
      <c r="AW444" s="71">
        <v>1</v>
      </c>
      <c r="AX444" s="71"/>
      <c r="AY444" s="72"/>
      <c r="AZ444" s="71">
        <v>38.5</v>
      </c>
      <c r="BA444" s="71">
        <v>0</v>
      </c>
      <c r="BB444" s="71">
        <v>275.60000000000002</v>
      </c>
      <c r="BC444" s="71">
        <v>0</v>
      </c>
      <c r="BD444" s="71">
        <v>0</v>
      </c>
      <c r="BE444" s="71">
        <v>47.85</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2212</v>
      </c>
      <c r="B445" s="70">
        <v>357</v>
      </c>
      <c r="C445" s="70">
        <v>17</v>
      </c>
      <c r="D445" s="70">
        <v>21</v>
      </c>
      <c r="E445" s="70">
        <v>2020</v>
      </c>
      <c r="F445" s="70" t="s">
        <v>159</v>
      </c>
      <c r="G445" s="1064" t="s">
        <v>1641</v>
      </c>
      <c r="H445" s="70" t="s">
        <v>1642</v>
      </c>
      <c r="I445" s="148"/>
      <c r="J445" s="71">
        <v>0</v>
      </c>
      <c r="K445" s="71">
        <v>9.8936883845192683E-2</v>
      </c>
      <c r="L445" s="71">
        <v>4.5672542647577536</v>
      </c>
      <c r="M445" s="71">
        <v>1.428068592959125</v>
      </c>
      <c r="N445" s="71">
        <v>2.3827489462383218</v>
      </c>
      <c r="O445" s="71">
        <v>0.90123746762677848</v>
      </c>
      <c r="P445" s="71">
        <v>1.6991098351623866</v>
      </c>
      <c r="Q445" s="71">
        <v>6.6330813823784904E-2</v>
      </c>
      <c r="R445" s="71">
        <v>0</v>
      </c>
      <c r="S445" s="71">
        <v>0</v>
      </c>
      <c r="T445" s="72"/>
      <c r="U445" s="71">
        <v>0</v>
      </c>
      <c r="V445" s="71">
        <v>34</v>
      </c>
      <c r="W445" s="71">
        <v>94</v>
      </c>
      <c r="X445" s="71">
        <v>320</v>
      </c>
      <c r="Y445" s="71">
        <v>536</v>
      </c>
      <c r="Z445" s="71">
        <v>644</v>
      </c>
      <c r="AA445" s="71">
        <v>375</v>
      </c>
      <c r="AB445" s="71">
        <v>1125</v>
      </c>
      <c r="AC445" s="71">
        <v>0</v>
      </c>
      <c r="AD445" s="71">
        <v>0</v>
      </c>
      <c r="AE445" s="72"/>
      <c r="AF445" s="71">
        <v>0</v>
      </c>
      <c r="AG445" s="71">
        <v>63388.920439927235</v>
      </c>
      <c r="AH445" s="71">
        <v>669780.01915403036</v>
      </c>
      <c r="AI445" s="71">
        <v>1837338.1305805857</v>
      </c>
      <c r="AJ445" s="71">
        <v>2201077.4718178231</v>
      </c>
      <c r="AK445" s="71"/>
      <c r="AL445" s="71"/>
      <c r="AM445" s="71">
        <v>146824.99901069244</v>
      </c>
      <c r="AN445" s="71"/>
      <c r="AO445" s="71"/>
      <c r="AP445" s="71">
        <v>4918409.5410030587</v>
      </c>
      <c r="AQ445" s="72"/>
      <c r="AR445" s="71">
        <v>5</v>
      </c>
      <c r="AS445" s="71">
        <v>0</v>
      </c>
      <c r="AT445" s="71">
        <v>14</v>
      </c>
      <c r="AU445" s="71">
        <v>0</v>
      </c>
      <c r="AV445" s="71">
        <v>0</v>
      </c>
      <c r="AW445" s="71">
        <v>1</v>
      </c>
      <c r="AX445" s="71"/>
      <c r="AY445" s="72"/>
      <c r="AZ445" s="71">
        <v>38.5</v>
      </c>
      <c r="BA445" s="71">
        <v>0</v>
      </c>
      <c r="BB445" s="71">
        <v>275.60000000000002</v>
      </c>
      <c r="BC445" s="71">
        <v>0</v>
      </c>
      <c r="BD445" s="71">
        <v>0</v>
      </c>
      <c r="BE445" s="71">
        <v>47.85</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2213</v>
      </c>
      <c r="B446" s="70">
        <v>357</v>
      </c>
      <c r="C446" s="70">
        <v>18</v>
      </c>
      <c r="D446" s="70">
        <v>21</v>
      </c>
      <c r="E446" s="70">
        <v>2021</v>
      </c>
      <c r="F446" s="70" t="s">
        <v>160</v>
      </c>
      <c r="G446" s="70" t="s">
        <v>1641</v>
      </c>
      <c r="H446" s="70" t="s">
        <v>1642</v>
      </c>
      <c r="I446" s="148"/>
      <c r="J446" s="71">
        <v>0</v>
      </c>
      <c r="K446" s="71">
        <v>9.5303682333361006E-2</v>
      </c>
      <c r="L446" s="71">
        <v>4.1680257453301666</v>
      </c>
      <c r="M446" s="71">
        <v>1.4503700172619072</v>
      </c>
      <c r="N446" s="71">
        <v>2.3364884271390758</v>
      </c>
      <c r="O446" s="71">
        <v>0.88479731937821882</v>
      </c>
      <c r="P446" s="71">
        <v>1.7238922735039681</v>
      </c>
      <c r="Q446" s="71">
        <v>6.4984850533346294E-2</v>
      </c>
      <c r="R446" s="71">
        <v>0</v>
      </c>
      <c r="S446" s="71">
        <v>0</v>
      </c>
      <c r="T446" s="72"/>
      <c r="U446" s="71">
        <v>0</v>
      </c>
      <c r="V446" s="71">
        <v>34</v>
      </c>
      <c r="W446" s="71">
        <v>94</v>
      </c>
      <c r="X446" s="71">
        <v>320</v>
      </c>
      <c r="Y446" s="71">
        <v>532</v>
      </c>
      <c r="Z446" s="71">
        <v>651</v>
      </c>
      <c r="AA446" s="71">
        <v>371</v>
      </c>
      <c r="AB446" s="71">
        <v>1113</v>
      </c>
      <c r="AC446" s="71">
        <v>0</v>
      </c>
      <c r="AD446" s="71">
        <v>0</v>
      </c>
      <c r="AE446" s="72"/>
      <c r="AF446" s="71">
        <v>0</v>
      </c>
      <c r="AG446" s="71">
        <v>64483.547596589728</v>
      </c>
      <c r="AH446" s="71">
        <v>600496.76594470465</v>
      </c>
      <c r="AI446" s="71">
        <v>2016104.5731220671</v>
      </c>
      <c r="AJ446" s="71">
        <v>2128108.4524153341</v>
      </c>
      <c r="AK446" s="71">
        <v>0</v>
      </c>
      <c r="AL446" s="71">
        <v>0</v>
      </c>
      <c r="AM446" s="71">
        <v>146096.70713008466</v>
      </c>
      <c r="AN446" s="71">
        <v>0</v>
      </c>
      <c r="AO446" s="71">
        <v>0</v>
      </c>
      <c r="AP446" s="71">
        <v>4955290.0462087803</v>
      </c>
      <c r="AQ446" s="72"/>
      <c r="AR446" s="71">
        <v>5</v>
      </c>
      <c r="AS446" s="71">
        <v>0</v>
      </c>
      <c r="AT446" s="71">
        <v>16</v>
      </c>
      <c r="AU446" s="71">
        <v>0</v>
      </c>
      <c r="AV446" s="71">
        <v>0</v>
      </c>
      <c r="AW446" s="71">
        <v>1</v>
      </c>
      <c r="AX446" s="71"/>
      <c r="AY446" s="72"/>
      <c r="AZ446" s="71">
        <v>38.5</v>
      </c>
      <c r="BA446" s="71">
        <v>0</v>
      </c>
      <c r="BB446" s="71">
        <v>314.00000000000011</v>
      </c>
      <c r="BC446" s="71">
        <v>0</v>
      </c>
      <c r="BD446" s="71">
        <v>0</v>
      </c>
      <c r="BE446" s="71">
        <v>47.85</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1649</v>
      </c>
      <c r="B447" s="70">
        <v>357</v>
      </c>
      <c r="C447" s="70">
        <v>19</v>
      </c>
      <c r="D447" s="70">
        <v>21</v>
      </c>
      <c r="E447" s="70">
        <v>2022</v>
      </c>
      <c r="F447" s="70" t="s">
        <v>161</v>
      </c>
      <c r="G447" s="70" t="s">
        <v>1641</v>
      </c>
      <c r="H447" s="70" t="s">
        <v>1642</v>
      </c>
      <c r="I447" s="148"/>
      <c r="J447" s="71">
        <v>0</v>
      </c>
      <c r="K447" s="71">
        <v>9.1163125903761674E-2</v>
      </c>
      <c r="L447" s="71">
        <v>3.7371853919407489</v>
      </c>
      <c r="M447" s="71">
        <v>1.4787282779264745</v>
      </c>
      <c r="N447" s="71">
        <v>2.2751082077101499</v>
      </c>
      <c r="O447" s="71">
        <v>0.91552429166970273</v>
      </c>
      <c r="P447" s="71">
        <v>1.7163144920201105</v>
      </c>
      <c r="Q447" s="71">
        <v>6.3638299750158084E-2</v>
      </c>
      <c r="R447" s="71">
        <v>0</v>
      </c>
      <c r="S447" s="71">
        <v>0</v>
      </c>
      <c r="T447" s="72"/>
      <c r="U447" s="71">
        <v>0</v>
      </c>
      <c r="V447" s="71">
        <v>34</v>
      </c>
      <c r="W447" s="71">
        <v>94</v>
      </c>
      <c r="X447" s="71">
        <v>320</v>
      </c>
      <c r="Y447" s="71">
        <v>526</v>
      </c>
      <c r="Z447" s="71">
        <v>640</v>
      </c>
      <c r="AA447" s="71">
        <v>375</v>
      </c>
      <c r="AB447" s="71">
        <v>1081</v>
      </c>
      <c r="AC447" s="71">
        <v>0</v>
      </c>
      <c r="AD447" s="71">
        <v>0</v>
      </c>
      <c r="AE447" s="72"/>
      <c r="AF447" s="71">
        <v>0</v>
      </c>
      <c r="AG447" s="71">
        <v>65050.00794664499</v>
      </c>
      <c r="AH447" s="71">
        <v>666556.93067364558</v>
      </c>
      <c r="AI447" s="71">
        <v>2002242.5950040296</v>
      </c>
      <c r="AJ447" s="71">
        <v>2141800.8236808749</v>
      </c>
      <c r="AK447" s="71">
        <v>0</v>
      </c>
      <c r="AL447" s="71">
        <v>0</v>
      </c>
      <c r="AM447" s="71">
        <v>139586.6052540919</v>
      </c>
      <c r="AN447" s="71">
        <v>0</v>
      </c>
      <c r="AO447" s="71">
        <v>0</v>
      </c>
      <c r="AP447" s="71">
        <v>5015236.9625592874</v>
      </c>
      <c r="AQ447" s="72"/>
      <c r="AR447" s="71">
        <v>5</v>
      </c>
      <c r="AS447" s="71">
        <v>0</v>
      </c>
      <c r="AT447" s="71">
        <v>21</v>
      </c>
      <c r="AU447" s="71">
        <v>0</v>
      </c>
      <c r="AV447" s="71">
        <v>0</v>
      </c>
      <c r="AW447" s="71">
        <v>1</v>
      </c>
      <c r="AX447" s="71"/>
      <c r="AY447" s="72"/>
      <c r="AZ447" s="71">
        <v>38.5</v>
      </c>
      <c r="BA447" s="71">
        <v>0</v>
      </c>
      <c r="BB447" s="71">
        <v>413.00000000000006</v>
      </c>
      <c r="BC447" s="71">
        <v>0</v>
      </c>
      <c r="BD447" s="71">
        <v>0</v>
      </c>
      <c r="BE447" s="71">
        <v>47.85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2214</v>
      </c>
      <c r="B448" s="70">
        <v>357</v>
      </c>
      <c r="C448" s="70">
        <v>20</v>
      </c>
      <c r="D448" s="70">
        <v>21</v>
      </c>
      <c r="E448" s="70">
        <v>2023</v>
      </c>
      <c r="F448" s="70" t="s">
        <v>1539</v>
      </c>
      <c r="G448" s="70" t="s">
        <v>1641</v>
      </c>
      <c r="H448" s="70" t="s">
        <v>1642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v>
      </c>
      <c r="AS448" s="71">
        <v>0</v>
      </c>
      <c r="AT448" s="71">
        <v>21</v>
      </c>
      <c r="AU448" s="71">
        <v>0</v>
      </c>
      <c r="AV448" s="71">
        <v>0</v>
      </c>
      <c r="AW448" s="71">
        <v>1</v>
      </c>
      <c r="AX448" s="71"/>
      <c r="AY448" s="72"/>
      <c r="AZ448" s="71">
        <v>38.5</v>
      </c>
      <c r="BA448" s="71">
        <v>0</v>
      </c>
      <c r="BB448" s="71">
        <v>413.30000000000007</v>
      </c>
      <c r="BC448" s="71">
        <v>0</v>
      </c>
      <c r="BD448" s="71">
        <v>0</v>
      </c>
      <c r="BE448" s="71">
        <v>47.85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1640</v>
      </c>
      <c r="B449" s="70">
        <v>357</v>
      </c>
      <c r="C449" s="70">
        <v>21</v>
      </c>
      <c r="D449" s="70">
        <v>21</v>
      </c>
      <c r="E449" s="70">
        <v>2024</v>
      </c>
      <c r="F449" s="70" t="s">
        <v>1554</v>
      </c>
      <c r="G449" s="70" t="s">
        <v>1641</v>
      </c>
      <c r="H449" s="70" t="s">
        <v>1642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2215</v>
      </c>
      <c r="B450" s="70">
        <v>324</v>
      </c>
      <c r="C450" s="70">
        <v>1</v>
      </c>
      <c r="D450" s="70">
        <v>20</v>
      </c>
      <c r="E450" s="70">
        <v>1990</v>
      </c>
      <c r="F450" s="70" t="s">
        <v>787</v>
      </c>
      <c r="G450" s="70" t="s">
        <v>2216</v>
      </c>
      <c r="H450" s="70" t="s">
        <v>2217</v>
      </c>
      <c r="I450" s="148"/>
      <c r="J450" s="71">
        <v>0.29683021194063552</v>
      </c>
      <c r="K450" s="71">
        <v>0.26378369462290441</v>
      </c>
      <c r="L450" s="71">
        <v>4.6711453936520408</v>
      </c>
      <c r="M450" s="71">
        <v>0.79983251828319346</v>
      </c>
      <c r="N450" s="71">
        <v>1.7269191526769889</v>
      </c>
      <c r="O450" s="71">
        <v>1.371222867186159</v>
      </c>
      <c r="P450" s="71">
        <v>2.2074773951189499</v>
      </c>
      <c r="Q450" s="71">
        <v>0.105379152958542</v>
      </c>
      <c r="R450" s="71">
        <v>0</v>
      </c>
      <c r="S450" s="71">
        <v>0.1119308125456131</v>
      </c>
      <c r="T450" s="72"/>
      <c r="U450" s="71">
        <v>57486</v>
      </c>
      <c r="V450" s="71">
        <v>93</v>
      </c>
      <c r="W450" s="71">
        <v>64</v>
      </c>
      <c r="X450" s="71">
        <v>318</v>
      </c>
      <c r="Y450" s="71">
        <v>604</v>
      </c>
      <c r="Z450" s="71">
        <v>564</v>
      </c>
      <c r="AA450" s="71">
        <v>536</v>
      </c>
      <c r="AB450" s="71">
        <v>1711</v>
      </c>
      <c r="AC450" s="71">
        <v>0</v>
      </c>
      <c r="AD450" s="71">
        <v>0.1119308125456131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2218</v>
      </c>
      <c r="B451" s="70">
        <v>325</v>
      </c>
      <c r="C451" s="70">
        <v>2</v>
      </c>
      <c r="D451" s="70">
        <v>20</v>
      </c>
      <c r="E451" s="70">
        <v>2005</v>
      </c>
      <c r="F451" s="70" t="s">
        <v>789</v>
      </c>
      <c r="G451" s="70" t="s">
        <v>2216</v>
      </c>
      <c r="H451" s="70" t="s">
        <v>2217</v>
      </c>
      <c r="I451" s="148"/>
      <c r="J451" s="71">
        <v>0.15991574564145261</v>
      </c>
      <c r="K451" s="71">
        <v>0.15090829362194491</v>
      </c>
      <c r="L451" s="71">
        <v>3.6760493512717169</v>
      </c>
      <c r="M451" s="71">
        <v>1.3924142164818529</v>
      </c>
      <c r="N451" s="71">
        <v>2.1409198707256838</v>
      </c>
      <c r="O451" s="71">
        <v>1.7522257985398699</v>
      </c>
      <c r="P451" s="71">
        <v>2.6651916592581371</v>
      </c>
      <c r="Q451" s="71">
        <v>8.8960618580120096E-2</v>
      </c>
      <c r="R451" s="71">
        <v>0</v>
      </c>
      <c r="S451" s="71">
        <v>0</v>
      </c>
      <c r="T451" s="72"/>
      <c r="U451" s="71">
        <v>28400</v>
      </c>
      <c r="V451" s="71">
        <v>67</v>
      </c>
      <c r="W451" s="71">
        <v>47</v>
      </c>
      <c r="X451" s="71">
        <v>303</v>
      </c>
      <c r="Y451" s="71">
        <v>626</v>
      </c>
      <c r="Z451" s="71">
        <v>834</v>
      </c>
      <c r="AA451" s="71">
        <v>530</v>
      </c>
      <c r="AB451" s="71">
        <v>1510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2219</v>
      </c>
      <c r="B452" s="70">
        <v>326</v>
      </c>
      <c r="C452" s="70">
        <v>3</v>
      </c>
      <c r="D452" s="70">
        <v>20</v>
      </c>
      <c r="E452" s="70">
        <v>2006</v>
      </c>
      <c r="F452" s="70" t="s">
        <v>790</v>
      </c>
      <c r="G452" s="70" t="s">
        <v>2216</v>
      </c>
      <c r="H452" s="70" t="s">
        <v>2217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2220</v>
      </c>
      <c r="B453" s="70">
        <v>327</v>
      </c>
      <c r="C453" s="70">
        <v>4</v>
      </c>
      <c r="D453" s="70">
        <v>20</v>
      </c>
      <c r="E453" s="70">
        <v>2007</v>
      </c>
      <c r="F453" s="70" t="s">
        <v>791</v>
      </c>
      <c r="G453" s="70" t="s">
        <v>2216</v>
      </c>
      <c r="H453" s="70" t="s">
        <v>2217</v>
      </c>
      <c r="I453" s="148"/>
      <c r="J453" s="71">
        <v>0.1347386123370217</v>
      </c>
      <c r="K453" s="71">
        <v>0.12879102090346631</v>
      </c>
      <c r="L453" s="71">
        <v>3.031788544940218</v>
      </c>
      <c r="M453" s="71">
        <v>1.796751387000965</v>
      </c>
      <c r="N453" s="71">
        <v>2.0416668737198762</v>
      </c>
      <c r="O453" s="71">
        <v>1.6512012906232689</v>
      </c>
      <c r="P453" s="71">
        <v>2.65027423199126</v>
      </c>
      <c r="Q453" s="71">
        <v>8.9386610039748196E-2</v>
      </c>
      <c r="R453" s="71">
        <v>0</v>
      </c>
      <c r="S453" s="71">
        <v>0</v>
      </c>
      <c r="T453" s="72"/>
      <c r="U453" s="71">
        <v>24135</v>
      </c>
      <c r="V453" s="71">
        <v>55</v>
      </c>
      <c r="W453" s="71">
        <v>72</v>
      </c>
      <c r="X453" s="71">
        <v>419</v>
      </c>
      <c r="Y453" s="71">
        <v>607</v>
      </c>
      <c r="Z453" s="71">
        <v>817</v>
      </c>
      <c r="AA453" s="71">
        <v>519</v>
      </c>
      <c r="AB453" s="71">
        <v>1437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2221</v>
      </c>
      <c r="B454" s="70">
        <v>328</v>
      </c>
      <c r="C454" s="70">
        <v>5</v>
      </c>
      <c r="D454" s="70">
        <v>20</v>
      </c>
      <c r="E454" s="70">
        <v>2008</v>
      </c>
      <c r="F454" s="70" t="s">
        <v>792</v>
      </c>
      <c r="G454" s="70" t="s">
        <v>2216</v>
      </c>
      <c r="H454" s="70" t="s">
        <v>2217</v>
      </c>
      <c r="I454" s="148"/>
      <c r="J454" s="71">
        <v>0.120282635023721</v>
      </c>
      <c r="K454" s="71">
        <v>9.6216280725651498E-2</v>
      </c>
      <c r="L454" s="71">
        <v>2.6719710797073359</v>
      </c>
      <c r="M454" s="71">
        <v>1.9048389487669939</v>
      </c>
      <c r="N454" s="71">
        <v>2.078515177919757</v>
      </c>
      <c r="O454" s="71">
        <v>1.5913070920090151</v>
      </c>
      <c r="P454" s="71">
        <v>2.555441579876959</v>
      </c>
      <c r="Q454" s="71">
        <v>8.5859481398626106E-2</v>
      </c>
      <c r="R454" s="71">
        <v>0</v>
      </c>
      <c r="S454" s="71">
        <v>0</v>
      </c>
      <c r="T454" s="72"/>
      <c r="U454" s="71">
        <v>22594</v>
      </c>
      <c r="V454" s="71">
        <v>55</v>
      </c>
      <c r="W454" s="71">
        <v>72</v>
      </c>
      <c r="X454" s="71">
        <v>419</v>
      </c>
      <c r="Y454" s="71">
        <v>598</v>
      </c>
      <c r="Z454" s="71">
        <v>815</v>
      </c>
      <c r="AA454" s="71">
        <v>501</v>
      </c>
      <c r="AB454" s="71">
        <v>1403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2222</v>
      </c>
      <c r="B455" s="70">
        <v>329</v>
      </c>
      <c r="C455" s="70">
        <v>6</v>
      </c>
      <c r="D455" s="70">
        <v>20</v>
      </c>
      <c r="E455" s="70">
        <v>2009</v>
      </c>
      <c r="F455" s="70" t="s">
        <v>176</v>
      </c>
      <c r="G455" s="70" t="s">
        <v>2216</v>
      </c>
      <c r="H455" s="70" t="s">
        <v>2217</v>
      </c>
      <c r="I455" s="148"/>
      <c r="J455" s="71">
        <v>0.121034658836604</v>
      </c>
      <c r="K455" s="71">
        <v>5.7922595898273962E-2</v>
      </c>
      <c r="L455" s="71">
        <v>2.230080658721</v>
      </c>
      <c r="M455" s="71">
        <v>1.954503518378746</v>
      </c>
      <c r="N455" s="71">
        <v>1.8431813792312099</v>
      </c>
      <c r="O455" s="71">
        <v>1.578558744099803</v>
      </c>
      <c r="P455" s="71">
        <v>2.394796215378665</v>
      </c>
      <c r="Q455" s="71">
        <v>7.9284407364968501E-2</v>
      </c>
      <c r="R455" s="71">
        <v>0</v>
      </c>
      <c r="S455" s="71">
        <v>0</v>
      </c>
      <c r="T455" s="72"/>
      <c r="U455" s="71">
        <v>20476</v>
      </c>
      <c r="V455" s="71">
        <v>35</v>
      </c>
      <c r="W455" s="71">
        <v>87</v>
      </c>
      <c r="X455" s="71">
        <v>460</v>
      </c>
      <c r="Y455" s="71">
        <v>598</v>
      </c>
      <c r="Z455" s="71">
        <v>798</v>
      </c>
      <c r="AA455" s="71">
        <v>482</v>
      </c>
      <c r="AB455" s="71">
        <v>1360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2223</v>
      </c>
      <c r="B456" s="70">
        <v>330</v>
      </c>
      <c r="C456" s="70">
        <v>7</v>
      </c>
      <c r="D456" s="70">
        <v>20</v>
      </c>
      <c r="E456" s="70">
        <v>2010</v>
      </c>
      <c r="F456" s="70" t="s">
        <v>177</v>
      </c>
      <c r="G456" s="70" t="s">
        <v>2216</v>
      </c>
      <c r="H456" s="70" t="s">
        <v>2217</v>
      </c>
      <c r="I456" s="148"/>
      <c r="J456" s="71">
        <v>0</v>
      </c>
      <c r="K456" s="71">
        <v>6.1765939920084972E-2</v>
      </c>
      <c r="L456" s="71">
        <v>2.1432092022449072</v>
      </c>
      <c r="M456" s="71">
        <v>2.023347189469022</v>
      </c>
      <c r="N456" s="71">
        <v>2.0073980700306411</v>
      </c>
      <c r="O456" s="71">
        <v>1.549598488879824</v>
      </c>
      <c r="P456" s="71">
        <v>2.3949863790388499</v>
      </c>
      <c r="Q456" s="71">
        <v>8.3410222661624303E-2</v>
      </c>
      <c r="R456" s="71">
        <v>0</v>
      </c>
      <c r="S456" s="71">
        <v>0</v>
      </c>
      <c r="T456" s="72"/>
      <c r="U456" s="71">
        <v>0</v>
      </c>
      <c r="V456" s="71">
        <v>35</v>
      </c>
      <c r="W456" s="71">
        <v>87</v>
      </c>
      <c r="X456" s="71">
        <v>460</v>
      </c>
      <c r="Y456" s="71">
        <v>612</v>
      </c>
      <c r="Z456" s="71">
        <v>787</v>
      </c>
      <c r="AA456" s="71">
        <v>470</v>
      </c>
      <c r="AB456" s="71">
        <v>1371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2224</v>
      </c>
      <c r="B457" s="70">
        <v>331</v>
      </c>
      <c r="C457" s="70">
        <v>8</v>
      </c>
      <c r="D457" s="70">
        <v>20</v>
      </c>
      <c r="E457" s="70">
        <v>2011</v>
      </c>
      <c r="F457" s="70" t="s">
        <v>178</v>
      </c>
      <c r="G457" s="70" t="s">
        <v>2216</v>
      </c>
      <c r="H457" s="70" t="s">
        <v>2217</v>
      </c>
      <c r="I457" s="148"/>
      <c r="J457" s="71">
        <v>0.10561153044978989</v>
      </c>
      <c r="K457" s="71">
        <v>8.0728745424473516E-2</v>
      </c>
      <c r="L457" s="71">
        <v>3.3747981783320391</v>
      </c>
      <c r="M457" s="71">
        <v>2.388087348814131</v>
      </c>
      <c r="N457" s="71">
        <v>2.154684381284921</v>
      </c>
      <c r="O457" s="71">
        <v>1.5031593934914191</v>
      </c>
      <c r="P457" s="71">
        <v>2.3208266792126055</v>
      </c>
      <c r="Q457" s="71">
        <v>9.6633786563619595E-2</v>
      </c>
      <c r="R457" s="71">
        <v>0</v>
      </c>
      <c r="S457" s="71">
        <v>0</v>
      </c>
      <c r="T457" s="72"/>
      <c r="U457" s="71">
        <v>17058</v>
      </c>
      <c r="V457" s="71">
        <v>35</v>
      </c>
      <c r="W457" s="71">
        <v>87</v>
      </c>
      <c r="X457" s="71">
        <v>460</v>
      </c>
      <c r="Y457" s="71">
        <v>619</v>
      </c>
      <c r="Z457" s="71">
        <v>780</v>
      </c>
      <c r="AA457" s="71">
        <v>469</v>
      </c>
      <c r="AB457" s="71">
        <v>1377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2225</v>
      </c>
      <c r="B458" s="70">
        <v>332</v>
      </c>
      <c r="C458" s="70">
        <v>9</v>
      </c>
      <c r="D458" s="70">
        <v>20</v>
      </c>
      <c r="E458" s="70">
        <v>2012</v>
      </c>
      <c r="F458" s="70" t="s">
        <v>179</v>
      </c>
      <c r="G458" s="70" t="s">
        <v>2216</v>
      </c>
      <c r="H458" s="70" t="s">
        <v>2217</v>
      </c>
      <c r="I458" s="148"/>
      <c r="J458" s="71">
        <v>0.19998669682674011</v>
      </c>
      <c r="K458" s="71">
        <v>7.6810925890579446E-2</v>
      </c>
      <c r="L458" s="71">
        <v>3.3411118800269648</v>
      </c>
      <c r="M458" s="71">
        <v>2.4342976800890992</v>
      </c>
      <c r="N458" s="71">
        <v>2.5125810981382228</v>
      </c>
      <c r="O458" s="71">
        <v>1.4951547270826588</v>
      </c>
      <c r="P458" s="71">
        <v>2.2842649124726222</v>
      </c>
      <c r="Q458" s="71">
        <v>0.104456940338623</v>
      </c>
      <c r="R458" s="71">
        <v>0</v>
      </c>
      <c r="S458" s="71">
        <v>0</v>
      </c>
      <c r="T458" s="72"/>
      <c r="U458" s="71">
        <v>30554</v>
      </c>
      <c r="V458" s="71">
        <v>35</v>
      </c>
      <c r="W458" s="71">
        <v>87</v>
      </c>
      <c r="X458" s="71">
        <v>460</v>
      </c>
      <c r="Y458" s="71">
        <v>615</v>
      </c>
      <c r="Z458" s="71">
        <v>782</v>
      </c>
      <c r="AA458" s="71">
        <v>459</v>
      </c>
      <c r="AB458" s="71">
        <v>1370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2226</v>
      </c>
      <c r="B459" s="70">
        <v>333</v>
      </c>
      <c r="C459" s="70">
        <v>10</v>
      </c>
      <c r="D459" s="70">
        <v>20</v>
      </c>
      <c r="E459" s="70">
        <v>2013</v>
      </c>
      <c r="F459" s="70" t="s">
        <v>180</v>
      </c>
      <c r="G459" s="70" t="s">
        <v>2216</v>
      </c>
      <c r="H459" s="70" t="s">
        <v>2217</v>
      </c>
      <c r="I459" s="148"/>
      <c r="J459" s="71">
        <v>0.21368062173541791</v>
      </c>
      <c r="K459" s="71">
        <v>6.6150649699482755E-2</v>
      </c>
      <c r="L459" s="71">
        <v>3.229237602065425</v>
      </c>
      <c r="M459" s="71">
        <v>2.3140211786726579</v>
      </c>
      <c r="N459" s="71">
        <v>2.0778639388099469</v>
      </c>
      <c r="O459" s="71">
        <v>1.4312519646951334</v>
      </c>
      <c r="P459" s="71">
        <v>2.2778859474686226</v>
      </c>
      <c r="Q459" s="71">
        <v>0.10450646152110001</v>
      </c>
      <c r="R459" s="71">
        <v>0</v>
      </c>
      <c r="S459" s="71">
        <v>0</v>
      </c>
      <c r="T459" s="72"/>
      <c r="U459" s="71">
        <v>31431</v>
      </c>
      <c r="V459" s="71">
        <v>35</v>
      </c>
      <c r="W459" s="71">
        <v>87</v>
      </c>
      <c r="X459" s="71">
        <v>460</v>
      </c>
      <c r="Y459" s="71">
        <v>616</v>
      </c>
      <c r="Z459" s="71">
        <v>782</v>
      </c>
      <c r="AA459" s="71">
        <v>456</v>
      </c>
      <c r="AB459" s="71">
        <v>1351</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2227</v>
      </c>
      <c r="B460" s="70">
        <v>334</v>
      </c>
      <c r="C460" s="70">
        <v>11</v>
      </c>
      <c r="D460" s="70">
        <v>20</v>
      </c>
      <c r="E460" s="70">
        <v>2014</v>
      </c>
      <c r="F460" s="70" t="s">
        <v>181</v>
      </c>
      <c r="G460" s="70" t="s">
        <v>2216</v>
      </c>
      <c r="H460" s="70" t="s">
        <v>2217</v>
      </c>
      <c r="I460" s="148"/>
      <c r="J460" s="71">
        <v>0.21384119089171741</v>
      </c>
      <c r="K460" s="71">
        <v>2.974379351340907E-2</v>
      </c>
      <c r="L460" s="71">
        <v>2.1897701507172842</v>
      </c>
      <c r="M460" s="71">
        <v>1.8389128270581261</v>
      </c>
      <c r="N460" s="71">
        <v>2.169268838822203</v>
      </c>
      <c r="O460" s="71">
        <v>1.3537131649137319</v>
      </c>
      <c r="P460" s="71">
        <v>2.2847047216655985</v>
      </c>
      <c r="Q460" s="71">
        <v>9.9228681296100296E-2</v>
      </c>
      <c r="R460" s="71">
        <v>0</v>
      </c>
      <c r="S460" s="71">
        <v>0</v>
      </c>
      <c r="T460" s="72"/>
      <c r="U460" s="71">
        <v>37657</v>
      </c>
      <c r="V460" s="71">
        <v>14</v>
      </c>
      <c r="W460" s="71">
        <v>93</v>
      </c>
      <c r="X460" s="71">
        <v>377</v>
      </c>
      <c r="Y460" s="71">
        <v>622</v>
      </c>
      <c r="Z460" s="71">
        <v>779</v>
      </c>
      <c r="AA460" s="71">
        <v>455</v>
      </c>
      <c r="AB460" s="71">
        <v>1337</v>
      </c>
      <c r="AC460" s="71">
        <v>0</v>
      </c>
      <c r="AD460" s="71">
        <v>0</v>
      </c>
      <c r="AE460" s="72"/>
      <c r="AF460" s="71"/>
      <c r="AG460" s="71"/>
      <c r="AH460" s="71"/>
      <c r="AI460" s="71"/>
      <c r="AJ460" s="71"/>
      <c r="AK460" s="71"/>
      <c r="AL460" s="71"/>
      <c r="AM460" s="71"/>
      <c r="AN460" s="71"/>
      <c r="AO460" s="71"/>
      <c r="AP460" s="71"/>
      <c r="AQ460" s="72"/>
      <c r="AR460" s="71">
        <v>0</v>
      </c>
      <c r="AS460" s="71">
        <v>0</v>
      </c>
      <c r="AT460" s="71">
        <v>0</v>
      </c>
      <c r="AU460" s="71">
        <v>0</v>
      </c>
      <c r="AV460" s="71">
        <v>0</v>
      </c>
      <c r="AW460" s="71">
        <v>0</v>
      </c>
      <c r="AX460" s="71"/>
      <c r="AY460" s="72"/>
      <c r="AZ460" s="71">
        <v>0</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2228</v>
      </c>
      <c r="B461" s="70">
        <v>335</v>
      </c>
      <c r="C461" s="70">
        <v>12</v>
      </c>
      <c r="D461" s="70">
        <v>20</v>
      </c>
      <c r="E461" s="70">
        <v>2015</v>
      </c>
      <c r="F461" s="70" t="s">
        <v>182</v>
      </c>
      <c r="G461" s="70" t="s">
        <v>2216</v>
      </c>
      <c r="H461" s="70" t="s">
        <v>2217</v>
      </c>
      <c r="I461" s="148"/>
      <c r="J461" s="71">
        <v>0.14379381804258279</v>
      </c>
      <c r="K461" s="71">
        <v>2.986329124629045E-2</v>
      </c>
      <c r="L461" s="71">
        <v>2.354526253307645</v>
      </c>
      <c r="M461" s="71">
        <v>1.8281972886468689</v>
      </c>
      <c r="N461" s="71">
        <v>1.976255920132316</v>
      </c>
      <c r="O461" s="71">
        <v>1.2960583106000541</v>
      </c>
      <c r="P461" s="71">
        <v>2.2915350681071174</v>
      </c>
      <c r="Q461" s="71">
        <v>9.4595591570414098E-2</v>
      </c>
      <c r="R461" s="71">
        <v>0</v>
      </c>
      <c r="S461" s="71">
        <v>0</v>
      </c>
      <c r="T461" s="72"/>
      <c r="U461" s="71">
        <v>29097</v>
      </c>
      <c r="V461" s="71">
        <v>14</v>
      </c>
      <c r="W461" s="71">
        <v>93</v>
      </c>
      <c r="X461" s="71">
        <v>377</v>
      </c>
      <c r="Y461" s="71">
        <v>615</v>
      </c>
      <c r="Z461" s="71">
        <v>753</v>
      </c>
      <c r="AA461" s="71">
        <v>456</v>
      </c>
      <c r="AB461" s="71">
        <v>1302</v>
      </c>
      <c r="AC461" s="71">
        <v>0</v>
      </c>
      <c r="AD461" s="71">
        <v>0</v>
      </c>
      <c r="AE461" s="72"/>
      <c r="AF461" s="71">
        <v>198479.1918353081</v>
      </c>
      <c r="AG461" s="71">
        <v>23305.691118704988</v>
      </c>
      <c r="AH461" s="71">
        <v>497157.65946257632</v>
      </c>
      <c r="AI461" s="71">
        <v>2402611.84123486</v>
      </c>
      <c r="AJ461" s="71">
        <v>2763599.6920398711</v>
      </c>
      <c r="AK461" s="71">
        <v>0</v>
      </c>
      <c r="AL461" s="71">
        <v>0</v>
      </c>
      <c r="AM461" s="71">
        <v>178433.63831541789</v>
      </c>
      <c r="AN461" s="71">
        <v>0</v>
      </c>
      <c r="AO461" s="71">
        <v>0</v>
      </c>
      <c r="AP461" s="71">
        <v>6063587.7140067378</v>
      </c>
      <c r="AQ461" s="72"/>
      <c r="AR461" s="71">
        <v>1</v>
      </c>
      <c r="AS461" s="71">
        <v>0</v>
      </c>
      <c r="AT461" s="71">
        <v>0</v>
      </c>
      <c r="AU461" s="71">
        <v>0</v>
      </c>
      <c r="AV461" s="71">
        <v>0</v>
      </c>
      <c r="AW461" s="71">
        <v>0</v>
      </c>
      <c r="AX461" s="71"/>
      <c r="AY461" s="72"/>
      <c r="AZ461" s="71">
        <v>3</v>
      </c>
      <c r="BA461" s="71">
        <v>0</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2229</v>
      </c>
      <c r="B462" s="70">
        <v>336</v>
      </c>
      <c r="C462" s="70">
        <v>13</v>
      </c>
      <c r="D462" s="70">
        <v>20</v>
      </c>
      <c r="E462" s="70">
        <v>2016</v>
      </c>
      <c r="F462" s="70" t="s">
        <v>155</v>
      </c>
      <c r="G462" s="1064" t="s">
        <v>2216</v>
      </c>
      <c r="H462" s="70" t="s">
        <v>2217</v>
      </c>
      <c r="I462" s="148"/>
      <c r="J462" s="71">
        <v>0.20811906538704628</v>
      </c>
      <c r="K462" s="71">
        <v>2.9821929910625128E-2</v>
      </c>
      <c r="L462" s="71">
        <v>2.5433905190885668</v>
      </c>
      <c r="M462" s="71">
        <v>1.5310835603409645</v>
      </c>
      <c r="N462" s="71">
        <v>1.9508543718497002</v>
      </c>
      <c r="O462" s="71">
        <v>1.2667173173329749</v>
      </c>
      <c r="P462" s="71">
        <v>2.2301533677338696</v>
      </c>
      <c r="Q462" s="71">
        <v>9.0267731593969169E-2</v>
      </c>
      <c r="R462" s="71">
        <v>0</v>
      </c>
      <c r="S462" s="71">
        <v>0</v>
      </c>
      <c r="T462" s="72"/>
      <c r="U462" s="71">
        <v>40999</v>
      </c>
      <c r="V462" s="71">
        <v>14</v>
      </c>
      <c r="W462" s="71">
        <v>93</v>
      </c>
      <c r="X462" s="71">
        <v>377</v>
      </c>
      <c r="Y462" s="71">
        <v>615</v>
      </c>
      <c r="Z462" s="71">
        <v>745</v>
      </c>
      <c r="AA462" s="71">
        <v>459</v>
      </c>
      <c r="AB462" s="71">
        <v>1278</v>
      </c>
      <c r="AC462" s="71">
        <v>0</v>
      </c>
      <c r="AD462" s="71">
        <v>0</v>
      </c>
      <c r="AE462" s="72"/>
      <c r="AF462" s="71">
        <v>285574.74349591142</v>
      </c>
      <c r="AG462" s="71">
        <v>22410.262723981828</v>
      </c>
      <c r="AH462" s="71">
        <v>412849.03363118548</v>
      </c>
      <c r="AI462" s="71">
        <v>2372284.773313534</v>
      </c>
      <c r="AJ462" s="71">
        <v>2667828.2565817391</v>
      </c>
      <c r="AK462" s="71">
        <v>0</v>
      </c>
      <c r="AL462" s="71">
        <v>0</v>
      </c>
      <c r="AM462" s="71">
        <v>175280.6091133997</v>
      </c>
      <c r="AN462" s="71">
        <v>0</v>
      </c>
      <c r="AO462" s="71">
        <v>0</v>
      </c>
      <c r="AP462" s="71">
        <v>5936227.6788597517</v>
      </c>
      <c r="AQ462" s="72"/>
      <c r="AR462" s="71">
        <v>1</v>
      </c>
      <c r="AS462" s="71">
        <v>1</v>
      </c>
      <c r="AT462" s="71">
        <v>0</v>
      </c>
      <c r="AU462" s="71">
        <v>0</v>
      </c>
      <c r="AV462" s="71">
        <v>0</v>
      </c>
      <c r="AW462" s="71">
        <v>0</v>
      </c>
      <c r="AX462" s="71"/>
      <c r="AY462" s="72"/>
      <c r="AZ462" s="71">
        <v>3</v>
      </c>
      <c r="BA462" s="71">
        <v>10.199999999999999</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2230</v>
      </c>
      <c r="B463" s="70">
        <v>337</v>
      </c>
      <c r="C463" s="70">
        <v>14</v>
      </c>
      <c r="D463" s="70">
        <v>20</v>
      </c>
      <c r="E463" s="70">
        <v>2017</v>
      </c>
      <c r="F463" s="70" t="s">
        <v>156</v>
      </c>
      <c r="G463" s="1064" t="s">
        <v>2216</v>
      </c>
      <c r="H463" s="70" t="s">
        <v>2217</v>
      </c>
      <c r="I463" s="148"/>
      <c r="J463" s="71">
        <v>0.1825300354905218</v>
      </c>
      <c r="K463" s="71">
        <v>3.0061775223401636E-2</v>
      </c>
      <c r="L463" s="71">
        <v>2.2438301297692904</v>
      </c>
      <c r="M463" s="71">
        <v>1.4457148729339593</v>
      </c>
      <c r="N463" s="71">
        <v>1.796499908209741</v>
      </c>
      <c r="O463" s="71">
        <v>1.2410298680012175</v>
      </c>
      <c r="P463" s="71">
        <v>2.162918762186715</v>
      </c>
      <c r="Q463" s="71">
        <v>8.3534254848263795E-2</v>
      </c>
      <c r="R463" s="71">
        <v>0</v>
      </c>
      <c r="S463" s="71">
        <v>0</v>
      </c>
      <c r="T463" s="72"/>
      <c r="U463" s="71">
        <v>37828</v>
      </c>
      <c r="V463" s="71">
        <v>14</v>
      </c>
      <c r="W463" s="71">
        <v>93</v>
      </c>
      <c r="X463" s="71">
        <v>377</v>
      </c>
      <c r="Y463" s="71">
        <v>589</v>
      </c>
      <c r="Z463" s="71">
        <v>742</v>
      </c>
      <c r="AA463" s="71">
        <v>448</v>
      </c>
      <c r="AB463" s="71">
        <v>1223</v>
      </c>
      <c r="AC463" s="71">
        <v>0</v>
      </c>
      <c r="AD463" s="71">
        <v>0</v>
      </c>
      <c r="AE463" s="72"/>
      <c r="AF463" s="71">
        <v>261563.93568559439</v>
      </c>
      <c r="AG463" s="71">
        <v>22725.549737196081</v>
      </c>
      <c r="AH463" s="71">
        <v>480327.28462448408</v>
      </c>
      <c r="AI463" s="71">
        <v>2331707.418989507</v>
      </c>
      <c r="AJ463" s="71">
        <v>2586818.3703243611</v>
      </c>
      <c r="AK463" s="71">
        <v>0</v>
      </c>
      <c r="AL463" s="71">
        <v>0</v>
      </c>
      <c r="AM463" s="71">
        <v>167999.69690054981</v>
      </c>
      <c r="AN463" s="71">
        <v>0</v>
      </c>
      <c r="AO463" s="71">
        <v>0</v>
      </c>
      <c r="AP463" s="71">
        <v>5851142.2562616933</v>
      </c>
      <c r="AQ463" s="72"/>
      <c r="AR463" s="71">
        <v>2</v>
      </c>
      <c r="AS463" s="71">
        <v>1</v>
      </c>
      <c r="AT463" s="71">
        <v>0</v>
      </c>
      <c r="AU463" s="71">
        <v>0</v>
      </c>
      <c r="AV463" s="71">
        <v>0</v>
      </c>
      <c r="AW463" s="71">
        <v>0</v>
      </c>
      <c r="AX463" s="71"/>
      <c r="AY463" s="72"/>
      <c r="AZ463" s="71">
        <v>8.5</v>
      </c>
      <c r="BA463" s="71">
        <v>10.199999999999999</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2231</v>
      </c>
      <c r="B464" s="70">
        <v>338</v>
      </c>
      <c r="C464" s="70">
        <v>15</v>
      </c>
      <c r="D464" s="70">
        <v>20</v>
      </c>
      <c r="E464" s="70">
        <v>2018</v>
      </c>
      <c r="F464" s="70" t="s">
        <v>183</v>
      </c>
      <c r="G464" s="70" t="s">
        <v>2216</v>
      </c>
      <c r="H464" s="70" t="s">
        <v>2217</v>
      </c>
      <c r="I464" s="148"/>
      <c r="J464" s="71">
        <v>0.16803032389886999</v>
      </c>
      <c r="K464" s="71">
        <v>2.8253425928013914E-2</v>
      </c>
      <c r="L464" s="71">
        <v>2.0220590331248838</v>
      </c>
      <c r="M464" s="71">
        <v>1.4256528379385704</v>
      </c>
      <c r="N464" s="71">
        <v>1.8473146463528027</v>
      </c>
      <c r="O464" s="71">
        <v>1.1980201434488815</v>
      </c>
      <c r="P464" s="71">
        <v>2.1413885554442222</v>
      </c>
      <c r="Q464" s="71">
        <v>7.5423191722437097E-2</v>
      </c>
      <c r="R464" s="71">
        <v>0</v>
      </c>
      <c r="S464" s="71">
        <v>0</v>
      </c>
      <c r="T464" s="72"/>
      <c r="U464" s="71">
        <v>34410</v>
      </c>
      <c r="V464" s="71">
        <v>14</v>
      </c>
      <c r="W464" s="71">
        <v>93</v>
      </c>
      <c r="X464" s="71">
        <v>377</v>
      </c>
      <c r="Y464" s="71">
        <v>583</v>
      </c>
      <c r="Z464" s="71">
        <v>730</v>
      </c>
      <c r="AA464" s="71">
        <v>448</v>
      </c>
      <c r="AB464" s="71">
        <v>1190</v>
      </c>
      <c r="AC464" s="71">
        <v>0</v>
      </c>
      <c r="AD464" s="71">
        <v>0</v>
      </c>
      <c r="AE464" s="72"/>
      <c r="AF464" s="71">
        <v>242476.3871821186</v>
      </c>
      <c r="AG464" s="71">
        <v>20095.423263470031</v>
      </c>
      <c r="AH464" s="71">
        <v>454479.4015942124</v>
      </c>
      <c r="AI464" s="71">
        <v>2234921.84564537</v>
      </c>
      <c r="AJ464" s="71">
        <v>2503802.7211585701</v>
      </c>
      <c r="AK464" s="71">
        <v>0</v>
      </c>
      <c r="AL464" s="71">
        <v>0</v>
      </c>
      <c r="AM464" s="71">
        <v>163804.82174686209</v>
      </c>
      <c r="AN464" s="71">
        <v>0</v>
      </c>
      <c r="AO464" s="71">
        <v>0</v>
      </c>
      <c r="AP464" s="71">
        <v>5619580.6005906044</v>
      </c>
      <c r="AQ464" s="72"/>
      <c r="AR464" s="71">
        <v>2</v>
      </c>
      <c r="AS464" s="71">
        <v>1</v>
      </c>
      <c r="AT464" s="71">
        <v>0</v>
      </c>
      <c r="AU464" s="71">
        <v>1</v>
      </c>
      <c r="AV464" s="71">
        <v>0</v>
      </c>
      <c r="AW464" s="71">
        <v>0</v>
      </c>
      <c r="AX464" s="71"/>
      <c r="AY464" s="72"/>
      <c r="AZ464" s="71">
        <v>9</v>
      </c>
      <c r="BA464" s="71">
        <v>10</v>
      </c>
      <c r="BB464" s="71">
        <v>0</v>
      </c>
      <c r="BC464" s="71">
        <v>270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2232</v>
      </c>
      <c r="B465" s="70">
        <v>339</v>
      </c>
      <c r="C465" s="70">
        <v>16</v>
      </c>
      <c r="D465" s="70">
        <v>20</v>
      </c>
      <c r="E465" s="70">
        <v>2019</v>
      </c>
      <c r="F465" s="70" t="s">
        <v>158</v>
      </c>
      <c r="G465" s="70" t="s">
        <v>2216</v>
      </c>
      <c r="H465" s="70" t="s">
        <v>2217</v>
      </c>
      <c r="I465" s="148"/>
      <c r="J465" s="71">
        <v>0.12731144340109826</v>
      </c>
      <c r="K465" s="71">
        <v>2.5883562365015503E-2</v>
      </c>
      <c r="L465" s="71">
        <v>2.0382337963429107</v>
      </c>
      <c r="M465" s="71">
        <v>1.3476524794293117</v>
      </c>
      <c r="N465" s="71">
        <v>1.5893921048957043</v>
      </c>
      <c r="O465" s="71">
        <v>1.1596202695157585</v>
      </c>
      <c r="P465" s="71">
        <v>2.1623538104288746</v>
      </c>
      <c r="Q465" s="71">
        <v>7.1460434231922401E-2</v>
      </c>
      <c r="R465" s="71">
        <v>0</v>
      </c>
      <c r="S465" s="71">
        <v>0</v>
      </c>
      <c r="T465" s="72"/>
      <c r="U465" s="71">
        <v>27221</v>
      </c>
      <c r="V465" s="71">
        <v>14</v>
      </c>
      <c r="W465" s="71">
        <v>93</v>
      </c>
      <c r="X465" s="71">
        <v>377</v>
      </c>
      <c r="Y465" s="71">
        <v>573</v>
      </c>
      <c r="Z465" s="71">
        <v>726</v>
      </c>
      <c r="AA465" s="71">
        <v>449</v>
      </c>
      <c r="AB465" s="71">
        <v>1158</v>
      </c>
      <c r="AC465" s="71">
        <v>0</v>
      </c>
      <c r="AD465" s="71">
        <v>0</v>
      </c>
      <c r="AE465" s="72"/>
      <c r="AF465" s="71">
        <v>187767.212118631</v>
      </c>
      <c r="AG465" s="71">
        <v>19430.37056567207</v>
      </c>
      <c r="AH465" s="71">
        <v>480017.87689676689</v>
      </c>
      <c r="AI465" s="71">
        <v>2193692.9539562701</v>
      </c>
      <c r="AJ465" s="71">
        <v>2225451.8074068078</v>
      </c>
      <c r="AK465" s="71">
        <v>0</v>
      </c>
      <c r="AL465" s="71">
        <v>0</v>
      </c>
      <c r="AM465" s="71">
        <v>157710.8825806673</v>
      </c>
      <c r="AN465" s="71">
        <v>0</v>
      </c>
      <c r="AO465" s="71">
        <v>0</v>
      </c>
      <c r="AP465" s="71">
        <v>5264071.1035248153</v>
      </c>
      <c r="AQ465" s="72"/>
      <c r="AR465" s="71">
        <v>2</v>
      </c>
      <c r="AS465" s="71">
        <v>2</v>
      </c>
      <c r="AT465" s="71">
        <v>0</v>
      </c>
      <c r="AU465" s="71">
        <v>1</v>
      </c>
      <c r="AV465" s="71">
        <v>0</v>
      </c>
      <c r="AW465" s="71">
        <v>0</v>
      </c>
      <c r="AX465" s="71"/>
      <c r="AY465" s="72"/>
      <c r="AZ465" s="71">
        <v>8.5</v>
      </c>
      <c r="BA465" s="71">
        <v>28.1</v>
      </c>
      <c r="BB465" s="71">
        <v>0</v>
      </c>
      <c r="BC465" s="71">
        <v>270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2233</v>
      </c>
      <c r="B466" s="70">
        <v>340</v>
      </c>
      <c r="C466" s="70">
        <v>17</v>
      </c>
      <c r="D466" s="70">
        <v>20</v>
      </c>
      <c r="E466" s="70">
        <v>2020</v>
      </c>
      <c r="F466" s="70" t="s">
        <v>159</v>
      </c>
      <c r="G466" s="70" t="s">
        <v>2216</v>
      </c>
      <c r="H466" s="70" t="s">
        <v>2217</v>
      </c>
      <c r="I466" s="148"/>
      <c r="J466" s="71">
        <v>0.1721360143478867</v>
      </c>
      <c r="K466" s="71">
        <v>7.9273685925012716E-2</v>
      </c>
      <c r="L466" s="71">
        <v>2.1437870315586713</v>
      </c>
      <c r="M466" s="71">
        <v>1.5541021003325917</v>
      </c>
      <c r="N466" s="71">
        <v>1.4824720140603345</v>
      </c>
      <c r="O466" s="71">
        <v>1.0145918696108922</v>
      </c>
      <c r="P466" s="71">
        <v>1.9845602874696673</v>
      </c>
      <c r="Q466" s="71">
        <v>6.6979381781173006E-2</v>
      </c>
      <c r="R466" s="71">
        <v>0</v>
      </c>
      <c r="S466" s="71">
        <v>0</v>
      </c>
      <c r="T466" s="72"/>
      <c r="U466" s="71">
        <v>33102</v>
      </c>
      <c r="V466" s="71">
        <v>37</v>
      </c>
      <c r="W466" s="71">
        <v>120</v>
      </c>
      <c r="X466" s="71">
        <v>455</v>
      </c>
      <c r="Y466" s="71">
        <v>567</v>
      </c>
      <c r="Z466" s="71">
        <v>725</v>
      </c>
      <c r="AA466" s="71">
        <v>438</v>
      </c>
      <c r="AB466" s="71">
        <v>1136</v>
      </c>
      <c r="AC466" s="71">
        <v>0</v>
      </c>
      <c r="AD466" s="71">
        <v>0</v>
      </c>
      <c r="AE466" s="72"/>
      <c r="AF466" s="71">
        <v>257609.96311884731</v>
      </c>
      <c r="AG466" s="71">
        <v>55987.040704054605</v>
      </c>
      <c r="AH466" s="71">
        <v>538974.32154557039</v>
      </c>
      <c r="AI466" s="71">
        <v>2574532.6683692415</v>
      </c>
      <c r="AJ466" s="71">
        <v>2262130.2622594289</v>
      </c>
      <c r="AK466" s="71"/>
      <c r="AL466" s="71"/>
      <c r="AM466" s="71">
        <v>148260.62122324144</v>
      </c>
      <c r="AN466" s="71"/>
      <c r="AO466" s="71"/>
      <c r="AP466" s="71">
        <v>5837494.8772203838</v>
      </c>
      <c r="AQ466" s="72"/>
      <c r="AR466" s="71">
        <v>2</v>
      </c>
      <c r="AS466" s="71">
        <v>2</v>
      </c>
      <c r="AT466" s="71">
        <v>0</v>
      </c>
      <c r="AU466" s="71">
        <v>1</v>
      </c>
      <c r="AV466" s="71">
        <v>0</v>
      </c>
      <c r="AW466" s="71">
        <v>0</v>
      </c>
      <c r="AX466" s="71"/>
      <c r="AY466" s="72"/>
      <c r="AZ466" s="71">
        <v>8.5</v>
      </c>
      <c r="BA466" s="71">
        <v>28.1</v>
      </c>
      <c r="BB466" s="71">
        <v>0</v>
      </c>
      <c r="BC466" s="71">
        <v>270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2234</v>
      </c>
      <c r="B467" s="70">
        <v>340</v>
      </c>
      <c r="C467" s="70">
        <v>18</v>
      </c>
      <c r="D467" s="70">
        <v>20</v>
      </c>
      <c r="E467" s="70">
        <v>2021</v>
      </c>
      <c r="F467" s="70" t="s">
        <v>160</v>
      </c>
      <c r="G467" s="70" t="s">
        <v>2216</v>
      </c>
      <c r="H467" s="70" t="s">
        <v>2217</v>
      </c>
      <c r="I467" s="148"/>
      <c r="J467" s="71">
        <v>0.17160294003844059</v>
      </c>
      <c r="K467" s="71">
        <v>8.701199065538788E-2</v>
      </c>
      <c r="L467" s="71">
        <v>2.0996523653068468</v>
      </c>
      <c r="M467" s="71">
        <v>1.7300325750874521</v>
      </c>
      <c r="N467" s="71">
        <v>1.640151451813729</v>
      </c>
      <c r="O467" s="71">
        <v>0.96090891674408696</v>
      </c>
      <c r="P467" s="71">
        <v>2.0538015765195521</v>
      </c>
      <c r="Q467" s="71">
        <v>6.6444528218282201E-2</v>
      </c>
      <c r="R467" s="71">
        <v>0</v>
      </c>
      <c r="S467" s="71">
        <v>0</v>
      </c>
      <c r="T467" s="72"/>
      <c r="U467" s="71">
        <v>35048</v>
      </c>
      <c r="V467" s="71">
        <v>37</v>
      </c>
      <c r="W467" s="71">
        <v>120</v>
      </c>
      <c r="X467" s="71">
        <v>455</v>
      </c>
      <c r="Y467" s="71">
        <v>574</v>
      </c>
      <c r="Z467" s="71">
        <v>707</v>
      </c>
      <c r="AA467" s="71">
        <v>442</v>
      </c>
      <c r="AB467" s="71">
        <v>1138</v>
      </c>
      <c r="AC467" s="71">
        <v>0</v>
      </c>
      <c r="AD467" s="71">
        <v>0</v>
      </c>
      <c r="AE467" s="72"/>
      <c r="AF467" s="71">
        <v>252490.86845144859</v>
      </c>
      <c r="AG467" s="71">
        <v>60504.906032946245</v>
      </c>
      <c r="AH467" s="71">
        <v>503807.67216437671</v>
      </c>
      <c r="AI467" s="71">
        <v>2834186.0287360214</v>
      </c>
      <c r="AJ467" s="71">
        <v>2422925.0098105562</v>
      </c>
      <c r="AK467" s="71">
        <v>0</v>
      </c>
      <c r="AL467" s="71">
        <v>0</v>
      </c>
      <c r="AM467" s="71">
        <v>149378.30432527975</v>
      </c>
      <c r="AN467" s="71">
        <v>0</v>
      </c>
      <c r="AO467" s="71">
        <v>0</v>
      </c>
      <c r="AP467" s="71">
        <v>6223292.7895206288</v>
      </c>
      <c r="AQ467" s="72"/>
      <c r="AR467" s="71">
        <v>4</v>
      </c>
      <c r="AS467" s="71">
        <v>2</v>
      </c>
      <c r="AT467" s="71">
        <v>0</v>
      </c>
      <c r="AU467" s="71">
        <v>1</v>
      </c>
      <c r="AV467" s="71">
        <v>0</v>
      </c>
      <c r="AW467" s="71">
        <v>0</v>
      </c>
      <c r="AX467" s="71"/>
      <c r="AY467" s="72"/>
      <c r="AZ467" s="71">
        <v>17.600000000000001</v>
      </c>
      <c r="BA467" s="71">
        <v>28.1</v>
      </c>
      <c r="BB467" s="71">
        <v>0</v>
      </c>
      <c r="BC467" s="71">
        <v>270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2235</v>
      </c>
      <c r="B468" s="70">
        <v>340</v>
      </c>
      <c r="C468" s="70">
        <v>19</v>
      </c>
      <c r="D468" s="70">
        <v>20</v>
      </c>
      <c r="E468" s="70">
        <v>2022</v>
      </c>
      <c r="F468" s="70" t="s">
        <v>161</v>
      </c>
      <c r="G468" s="70" t="s">
        <v>2216</v>
      </c>
      <c r="H468" s="70" t="s">
        <v>2217</v>
      </c>
      <c r="I468" s="148"/>
      <c r="J468" s="71">
        <v>0.16193892128674195</v>
      </c>
      <c r="K468" s="71">
        <v>7.693755357101989E-2</v>
      </c>
      <c r="L468" s="71">
        <v>2.029371964554525</v>
      </c>
      <c r="M468" s="71">
        <v>1.6633380911926883</v>
      </c>
      <c r="N468" s="71">
        <v>1.7122052015286624</v>
      </c>
      <c r="O468" s="71">
        <v>1.0013546940137374</v>
      </c>
      <c r="P468" s="71">
        <v>1.9360027469986845</v>
      </c>
      <c r="Q468" s="71">
        <v>6.3285080695115584E-2</v>
      </c>
      <c r="R468" s="71">
        <v>0</v>
      </c>
      <c r="S468" s="71">
        <v>0</v>
      </c>
      <c r="T468" s="72"/>
      <c r="U468" s="71">
        <v>38831</v>
      </c>
      <c r="V468" s="71">
        <v>37</v>
      </c>
      <c r="W468" s="71">
        <v>120</v>
      </c>
      <c r="X468" s="71">
        <v>455</v>
      </c>
      <c r="Y468" s="71">
        <v>557</v>
      </c>
      <c r="Z468" s="71">
        <v>700</v>
      </c>
      <c r="AA468" s="71">
        <v>423</v>
      </c>
      <c r="AB468" s="71">
        <v>1075</v>
      </c>
      <c r="AC468" s="71">
        <v>0</v>
      </c>
      <c r="AD468" s="71">
        <v>0</v>
      </c>
      <c r="AE468" s="72"/>
      <c r="AF468" s="71">
        <v>234580.37791335149</v>
      </c>
      <c r="AG468" s="71">
        <v>57596.859622710886</v>
      </c>
      <c r="AH468" s="71">
        <v>569987.50741518592</v>
      </c>
      <c r="AI468" s="71">
        <v>2660259.6413491881</v>
      </c>
      <c r="AJ468" s="71">
        <v>2709155.4504851787</v>
      </c>
      <c r="AK468" s="71">
        <v>0</v>
      </c>
      <c r="AL468" s="71">
        <v>0</v>
      </c>
      <c r="AM468" s="71">
        <v>138811.84148764922</v>
      </c>
      <c r="AN468" s="71">
        <v>0</v>
      </c>
      <c r="AO468" s="71">
        <v>0</v>
      </c>
      <c r="AP468" s="71">
        <v>6370391.6782732634</v>
      </c>
      <c r="AQ468" s="72"/>
      <c r="AR468" s="71">
        <v>4</v>
      </c>
      <c r="AS468" s="71">
        <v>2</v>
      </c>
      <c r="AT468" s="71">
        <v>0</v>
      </c>
      <c r="AU468" s="71">
        <v>1</v>
      </c>
      <c r="AV468" s="71">
        <v>0</v>
      </c>
      <c r="AW468" s="71">
        <v>0</v>
      </c>
      <c r="AX468" s="71"/>
      <c r="AY468" s="72"/>
      <c r="AZ468" s="71">
        <v>17.600000000000001</v>
      </c>
      <c r="BA468" s="71">
        <v>28.099999999999998</v>
      </c>
      <c r="BB468" s="71">
        <v>0</v>
      </c>
      <c r="BC468" s="71">
        <v>270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2236</v>
      </c>
      <c r="B469" s="70">
        <v>340</v>
      </c>
      <c r="C469" s="70">
        <v>20</v>
      </c>
      <c r="D469" s="70">
        <v>20</v>
      </c>
      <c r="E469" s="70">
        <v>2023</v>
      </c>
      <c r="F469" s="70" t="s">
        <v>1539</v>
      </c>
      <c r="G469" s="70" t="s">
        <v>2216</v>
      </c>
      <c r="H469" s="70" t="s">
        <v>2217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v>
      </c>
      <c r="AS469" s="71">
        <v>2</v>
      </c>
      <c r="AT469" s="71">
        <v>0</v>
      </c>
      <c r="AU469" s="71">
        <v>1</v>
      </c>
      <c r="AV469" s="71">
        <v>0</v>
      </c>
      <c r="AW469" s="71">
        <v>0</v>
      </c>
      <c r="AX469" s="71"/>
      <c r="AY469" s="72"/>
      <c r="AZ469" s="71">
        <v>17.600000000000001</v>
      </c>
      <c r="BA469" s="71">
        <v>28.099999999999998</v>
      </c>
      <c r="BB469" s="71">
        <v>0</v>
      </c>
      <c r="BC469" s="71">
        <v>270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2237</v>
      </c>
      <c r="B470" s="70">
        <v>340</v>
      </c>
      <c r="C470" s="70">
        <v>21</v>
      </c>
      <c r="D470" s="70">
        <v>20</v>
      </c>
      <c r="E470" s="70">
        <v>2024</v>
      </c>
      <c r="F470" s="70" t="s">
        <v>1554</v>
      </c>
      <c r="G470" s="70" t="s">
        <v>2216</v>
      </c>
      <c r="H470" s="70" t="s">
        <v>2217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2238</v>
      </c>
      <c r="B471" s="70">
        <v>375</v>
      </c>
      <c r="C471" s="70">
        <v>1</v>
      </c>
      <c r="D471" s="70">
        <v>23</v>
      </c>
      <c r="E471" s="70">
        <v>1990</v>
      </c>
      <c r="F471" s="70" t="s">
        <v>787</v>
      </c>
      <c r="G471" s="70" t="s">
        <v>2239</v>
      </c>
      <c r="H471" s="70" t="s">
        <v>2240</v>
      </c>
      <c r="I471" s="148"/>
      <c r="J471" s="71">
        <v>1.689055763708831</v>
      </c>
      <c r="K471" s="71">
        <v>0.47470779160754212</v>
      </c>
      <c r="L471" s="71">
        <v>1.011790943799501</v>
      </c>
      <c r="M471" s="71">
        <v>1.0625920135375411</v>
      </c>
      <c r="N471" s="71">
        <v>1.5992810363326451</v>
      </c>
      <c r="O471" s="71">
        <v>1.2739730184495519</v>
      </c>
      <c r="P471" s="71">
        <v>2.4916489254607548</v>
      </c>
      <c r="Q471" s="71">
        <v>0.104332136242998</v>
      </c>
      <c r="R471" s="71">
        <v>0</v>
      </c>
      <c r="S471" s="71">
        <v>9.495876140702382E-2</v>
      </c>
      <c r="T471" s="72"/>
      <c r="U471" s="71">
        <v>58366</v>
      </c>
      <c r="V471" s="71">
        <v>161</v>
      </c>
      <c r="W471" s="71">
        <v>11</v>
      </c>
      <c r="X471" s="71">
        <v>412</v>
      </c>
      <c r="Y471" s="71">
        <v>690</v>
      </c>
      <c r="Z471" s="71">
        <v>524</v>
      </c>
      <c r="AA471" s="71">
        <v>605</v>
      </c>
      <c r="AB471" s="71">
        <v>1694</v>
      </c>
      <c r="AC471" s="71">
        <v>0</v>
      </c>
      <c r="AD471" s="71">
        <v>9.495876140702382E-2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2241</v>
      </c>
      <c r="B472" s="70">
        <v>376</v>
      </c>
      <c r="C472" s="70">
        <v>2</v>
      </c>
      <c r="D472" s="70">
        <v>23</v>
      </c>
      <c r="E472" s="70">
        <v>2005</v>
      </c>
      <c r="F472" s="70" t="s">
        <v>789</v>
      </c>
      <c r="G472" s="70" t="s">
        <v>2239</v>
      </c>
      <c r="H472" s="70" t="s">
        <v>2240</v>
      </c>
      <c r="I472" s="148"/>
      <c r="J472" s="71">
        <v>0</v>
      </c>
      <c r="K472" s="71">
        <v>0.34098038337549408</v>
      </c>
      <c r="L472" s="71">
        <v>1.023144187645187</v>
      </c>
      <c r="M472" s="71">
        <v>1.599882344611675</v>
      </c>
      <c r="N472" s="71">
        <v>1.5455432027872871</v>
      </c>
      <c r="O472" s="71">
        <v>1.428673312958167</v>
      </c>
      <c r="P472" s="71">
        <v>2.690334976798308</v>
      </c>
      <c r="Q472" s="71">
        <v>7.9887813771286703E-2</v>
      </c>
      <c r="R472" s="71">
        <v>0</v>
      </c>
      <c r="S472" s="71">
        <v>0</v>
      </c>
      <c r="T472" s="72"/>
      <c r="U472" s="71">
        <v>0</v>
      </c>
      <c r="V472" s="71">
        <v>147</v>
      </c>
      <c r="W472" s="71">
        <v>10</v>
      </c>
      <c r="X472" s="71">
        <v>331</v>
      </c>
      <c r="Y472" s="71">
        <v>609</v>
      </c>
      <c r="Z472" s="71">
        <v>680</v>
      </c>
      <c r="AA472" s="71">
        <v>535</v>
      </c>
      <c r="AB472" s="71">
        <v>1356</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2242</v>
      </c>
      <c r="B473" s="70">
        <v>377</v>
      </c>
      <c r="C473" s="70">
        <v>3</v>
      </c>
      <c r="D473" s="70">
        <v>23</v>
      </c>
      <c r="E473" s="70">
        <v>2006</v>
      </c>
      <c r="F473" s="70" t="s">
        <v>790</v>
      </c>
      <c r="G473" s="70" t="s">
        <v>2239</v>
      </c>
      <c r="H473" s="70" t="s">
        <v>2240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2243</v>
      </c>
      <c r="B474" s="70">
        <v>378</v>
      </c>
      <c r="C474" s="70">
        <v>4</v>
      </c>
      <c r="D474" s="70">
        <v>23</v>
      </c>
      <c r="E474" s="70">
        <v>2007</v>
      </c>
      <c r="F474" s="70" t="s">
        <v>791</v>
      </c>
      <c r="G474" s="70" t="s">
        <v>2239</v>
      </c>
      <c r="H474" s="70" t="s">
        <v>2240</v>
      </c>
      <c r="I474" s="148"/>
      <c r="J474" s="71">
        <v>0</v>
      </c>
      <c r="K474" s="71">
        <v>0.3296100756904774</v>
      </c>
      <c r="L474" s="71">
        <v>0.53817682526156152</v>
      </c>
      <c r="M474" s="71">
        <v>1.7049328263862811</v>
      </c>
      <c r="N474" s="71">
        <v>1.6487857658066141</v>
      </c>
      <c r="O474" s="71">
        <v>1.378358972099228</v>
      </c>
      <c r="P474" s="71">
        <v>2.701339246095138</v>
      </c>
      <c r="Q474" s="71">
        <v>8.2233193091542894E-2</v>
      </c>
      <c r="R474" s="71">
        <v>0</v>
      </c>
      <c r="S474" s="71">
        <v>0</v>
      </c>
      <c r="T474" s="72"/>
      <c r="U474" s="71">
        <v>0</v>
      </c>
      <c r="V474" s="71">
        <v>148</v>
      </c>
      <c r="W474" s="71">
        <v>6</v>
      </c>
      <c r="X474" s="71">
        <v>441</v>
      </c>
      <c r="Y474" s="71">
        <v>597</v>
      </c>
      <c r="Z474" s="71">
        <v>682</v>
      </c>
      <c r="AA474" s="71">
        <v>529</v>
      </c>
      <c r="AB474" s="71">
        <v>1322</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2244</v>
      </c>
      <c r="B475" s="70">
        <v>379</v>
      </c>
      <c r="C475" s="70">
        <v>5</v>
      </c>
      <c r="D475" s="70">
        <v>23</v>
      </c>
      <c r="E475" s="70">
        <v>2008</v>
      </c>
      <c r="F475" s="70" t="s">
        <v>792</v>
      </c>
      <c r="G475" s="70" t="s">
        <v>2239</v>
      </c>
      <c r="H475" s="70" t="s">
        <v>2240</v>
      </c>
      <c r="I475" s="148"/>
      <c r="J475" s="71">
        <v>0</v>
      </c>
      <c r="K475" s="71">
        <v>0.24356901434432729</v>
      </c>
      <c r="L475" s="71">
        <v>0.47600634575470391</v>
      </c>
      <c r="M475" s="71">
        <v>1.7884146428565231</v>
      </c>
      <c r="N475" s="71">
        <v>1.393721153992922</v>
      </c>
      <c r="O475" s="71">
        <v>1.3374789669032821</v>
      </c>
      <c r="P475" s="71">
        <v>2.6778579429848381</v>
      </c>
      <c r="Q475" s="71">
        <v>7.7903863022417003E-2</v>
      </c>
      <c r="R475" s="71">
        <v>0</v>
      </c>
      <c r="S475" s="71">
        <v>0</v>
      </c>
      <c r="T475" s="72"/>
      <c r="U475" s="71">
        <v>0</v>
      </c>
      <c r="V475" s="71">
        <v>148</v>
      </c>
      <c r="W475" s="71">
        <v>6</v>
      </c>
      <c r="X475" s="71">
        <v>441</v>
      </c>
      <c r="Y475" s="71">
        <v>597</v>
      </c>
      <c r="Z475" s="71">
        <v>685</v>
      </c>
      <c r="AA475" s="71">
        <v>525</v>
      </c>
      <c r="AB475" s="71">
        <v>1273</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2245</v>
      </c>
      <c r="B476" s="70">
        <v>380</v>
      </c>
      <c r="C476" s="70">
        <v>6</v>
      </c>
      <c r="D476" s="70">
        <v>23</v>
      </c>
      <c r="E476" s="70">
        <v>2009</v>
      </c>
      <c r="F476" s="70" t="s">
        <v>176</v>
      </c>
      <c r="G476" s="70" t="s">
        <v>2239</v>
      </c>
      <c r="H476" s="70" t="s">
        <v>2240</v>
      </c>
      <c r="I476" s="148"/>
      <c r="J476" s="71">
        <v>0</v>
      </c>
      <c r="K476" s="71">
        <v>0.26205228870180941</v>
      </c>
      <c r="L476" s="71">
        <v>0.93276330335532454</v>
      </c>
      <c r="M476" s="71">
        <v>1.635137179091291</v>
      </c>
      <c r="N476" s="71">
        <v>1.3377101340595141</v>
      </c>
      <c r="O476" s="71">
        <v>1.3827225089295261</v>
      </c>
      <c r="P476" s="71">
        <v>2.6233452317840982</v>
      </c>
      <c r="Q476" s="71">
        <v>7.41542398295882E-2</v>
      </c>
      <c r="R476" s="71">
        <v>0</v>
      </c>
      <c r="S476" s="71">
        <v>0</v>
      </c>
      <c r="T476" s="72"/>
      <c r="U476" s="71">
        <v>0</v>
      </c>
      <c r="V476" s="71">
        <v>144</v>
      </c>
      <c r="W476" s="71">
        <v>16</v>
      </c>
      <c r="X476" s="71">
        <v>421</v>
      </c>
      <c r="Y476" s="71">
        <v>599</v>
      </c>
      <c r="Z476" s="71">
        <v>699</v>
      </c>
      <c r="AA476" s="71">
        <v>528</v>
      </c>
      <c r="AB476" s="71">
        <v>1272</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2246</v>
      </c>
      <c r="B477" s="70">
        <v>381</v>
      </c>
      <c r="C477" s="70">
        <v>7</v>
      </c>
      <c r="D477" s="70">
        <v>23</v>
      </c>
      <c r="E477" s="70">
        <v>2010</v>
      </c>
      <c r="F477" s="70" t="s">
        <v>177</v>
      </c>
      <c r="G477" s="70" t="s">
        <v>2239</v>
      </c>
      <c r="H477" s="70" t="s">
        <v>2240</v>
      </c>
      <c r="I477" s="148"/>
      <c r="J477" s="71">
        <v>0</v>
      </c>
      <c r="K477" s="71">
        <v>0.28645532421484482</v>
      </c>
      <c r="L477" s="71">
        <v>0.84677506725150231</v>
      </c>
      <c r="M477" s="71">
        <v>1.745852364979271</v>
      </c>
      <c r="N477" s="71">
        <v>1.5874807508074871</v>
      </c>
      <c r="O477" s="71">
        <v>1.376326993299869</v>
      </c>
      <c r="P477" s="71">
        <v>2.6497721640429841</v>
      </c>
      <c r="Q477" s="71">
        <v>7.6413741548504804E-2</v>
      </c>
      <c r="R477" s="71">
        <v>0</v>
      </c>
      <c r="S477" s="71">
        <v>0</v>
      </c>
      <c r="T477" s="72"/>
      <c r="U477" s="71">
        <v>0</v>
      </c>
      <c r="V477" s="71">
        <v>144</v>
      </c>
      <c r="W477" s="71">
        <v>16</v>
      </c>
      <c r="X477" s="71">
        <v>421</v>
      </c>
      <c r="Y477" s="71">
        <v>588</v>
      </c>
      <c r="Z477" s="71">
        <v>699</v>
      </c>
      <c r="AA477" s="71">
        <v>520</v>
      </c>
      <c r="AB477" s="71">
        <v>1256</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2247</v>
      </c>
      <c r="B478" s="70">
        <v>382</v>
      </c>
      <c r="C478" s="70">
        <v>8</v>
      </c>
      <c r="D478" s="70">
        <v>23</v>
      </c>
      <c r="E478" s="70">
        <v>2011</v>
      </c>
      <c r="F478" s="70" t="s">
        <v>178</v>
      </c>
      <c r="G478" s="70" t="s">
        <v>2239</v>
      </c>
      <c r="H478" s="70" t="s">
        <v>2240</v>
      </c>
      <c r="I478" s="148"/>
      <c r="J478" s="71">
        <v>1.0981954621983081</v>
      </c>
      <c r="K478" s="71">
        <v>0.34999099301492292</v>
      </c>
      <c r="L478" s="71">
        <v>0.86530687796371419</v>
      </c>
      <c r="M478" s="71">
        <v>2.3250727999271228</v>
      </c>
      <c r="N478" s="71">
        <v>2.041108535385725</v>
      </c>
      <c r="O478" s="71">
        <v>1.3566977089973835</v>
      </c>
      <c r="P478" s="71">
        <v>2.5682495661222648</v>
      </c>
      <c r="Q478" s="71">
        <v>8.7721302254556696E-2</v>
      </c>
      <c r="R478" s="71">
        <v>0</v>
      </c>
      <c r="S478" s="71">
        <v>0</v>
      </c>
      <c r="T478" s="72"/>
      <c r="U478" s="71">
        <v>48766</v>
      </c>
      <c r="V478" s="71">
        <v>144</v>
      </c>
      <c r="W478" s="71">
        <v>16</v>
      </c>
      <c r="X478" s="71">
        <v>421</v>
      </c>
      <c r="Y478" s="71">
        <v>598</v>
      </c>
      <c r="Z478" s="71">
        <v>704</v>
      </c>
      <c r="AA478" s="71">
        <v>519</v>
      </c>
      <c r="AB478" s="71">
        <v>1250</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2248</v>
      </c>
      <c r="B479" s="70">
        <v>383</v>
      </c>
      <c r="C479" s="70">
        <v>9</v>
      </c>
      <c r="D479" s="70">
        <v>23</v>
      </c>
      <c r="E479" s="70">
        <v>2012</v>
      </c>
      <c r="F479" s="70" t="s">
        <v>179</v>
      </c>
      <c r="G479" s="70" t="s">
        <v>2239</v>
      </c>
      <c r="H479" s="70" t="s">
        <v>2240</v>
      </c>
      <c r="I479" s="148"/>
      <c r="J479" s="71">
        <v>0</v>
      </c>
      <c r="K479" s="71">
        <v>0.3395988361727707</v>
      </c>
      <c r="L479" s="71">
        <v>0.86340202303310476</v>
      </c>
      <c r="M479" s="71">
        <v>2.5852858279620961</v>
      </c>
      <c r="N479" s="71">
        <v>2.0936655561731441</v>
      </c>
      <c r="O479" s="71">
        <v>1.3785250105199451</v>
      </c>
      <c r="P479" s="71">
        <v>2.5629551850183017</v>
      </c>
      <c r="Q479" s="71">
        <v>9.4926197606996804E-2</v>
      </c>
      <c r="R479" s="71">
        <v>0</v>
      </c>
      <c r="S479" s="71">
        <v>0</v>
      </c>
      <c r="T479" s="72"/>
      <c r="U479" s="71">
        <v>0</v>
      </c>
      <c r="V479" s="71">
        <v>144</v>
      </c>
      <c r="W479" s="71">
        <v>16</v>
      </c>
      <c r="X479" s="71">
        <v>421</v>
      </c>
      <c r="Y479" s="71">
        <v>596</v>
      </c>
      <c r="Z479" s="71">
        <v>721</v>
      </c>
      <c r="AA479" s="71">
        <v>515</v>
      </c>
      <c r="AB479" s="71">
        <v>1245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2249</v>
      </c>
      <c r="B480" s="70">
        <v>384</v>
      </c>
      <c r="C480" s="70">
        <v>10</v>
      </c>
      <c r="D480" s="70">
        <v>23</v>
      </c>
      <c r="E480" s="70">
        <v>2013</v>
      </c>
      <c r="F480" s="70" t="s">
        <v>180</v>
      </c>
      <c r="G480" s="70" t="s">
        <v>2239</v>
      </c>
      <c r="H480" s="70" t="s">
        <v>2240</v>
      </c>
      <c r="I480" s="148"/>
      <c r="J480" s="71">
        <v>0</v>
      </c>
      <c r="K480" s="71">
        <v>0.28448289025938672</v>
      </c>
      <c r="L480" s="71">
        <v>0.76081439695863173</v>
      </c>
      <c r="M480" s="71">
        <v>2.2299451959076642</v>
      </c>
      <c r="N480" s="71">
        <v>2.2214301050410739</v>
      </c>
      <c r="O480" s="71">
        <v>1.3269279723835954</v>
      </c>
      <c r="P480" s="71">
        <v>2.5476355991425388</v>
      </c>
      <c r="Q480" s="71">
        <v>9.6848327035097895E-2</v>
      </c>
      <c r="R480" s="71">
        <v>0</v>
      </c>
      <c r="S480" s="71">
        <v>0</v>
      </c>
      <c r="T480" s="72"/>
      <c r="U480" s="71">
        <v>0</v>
      </c>
      <c r="V480" s="71">
        <v>144</v>
      </c>
      <c r="W480" s="71">
        <v>16</v>
      </c>
      <c r="X480" s="71">
        <v>421</v>
      </c>
      <c r="Y480" s="71">
        <v>599</v>
      </c>
      <c r="Z480" s="71">
        <v>725</v>
      </c>
      <c r="AA480" s="71">
        <v>510</v>
      </c>
      <c r="AB480" s="71">
        <v>1252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2250</v>
      </c>
      <c r="B481" s="70">
        <v>385</v>
      </c>
      <c r="C481" s="70">
        <v>11</v>
      </c>
      <c r="D481" s="70">
        <v>23</v>
      </c>
      <c r="E481" s="70">
        <v>2014</v>
      </c>
      <c r="F481" s="70" t="s">
        <v>181</v>
      </c>
      <c r="G481" s="70" t="s">
        <v>2239</v>
      </c>
      <c r="H481" s="70" t="s">
        <v>2240</v>
      </c>
      <c r="I481" s="148"/>
      <c r="J481" s="71">
        <v>0</v>
      </c>
      <c r="K481" s="71">
        <v>0.26442660922969241</v>
      </c>
      <c r="L481" s="71">
        <v>0.72425762482781386</v>
      </c>
      <c r="M481" s="71">
        <v>3.1368312059552141</v>
      </c>
      <c r="N481" s="71">
        <v>2.1248470770360468</v>
      </c>
      <c r="O481" s="71">
        <v>1.259874254894038</v>
      </c>
      <c r="P481" s="71">
        <v>2.5357711745958844</v>
      </c>
      <c r="Q481" s="71">
        <v>9.1510070335147103E-2</v>
      </c>
      <c r="R481" s="71">
        <v>0</v>
      </c>
      <c r="S481" s="71">
        <v>0</v>
      </c>
      <c r="T481" s="72"/>
      <c r="U481" s="71">
        <v>0</v>
      </c>
      <c r="V481" s="71">
        <v>116</v>
      </c>
      <c r="W481" s="71">
        <v>18</v>
      </c>
      <c r="X481" s="71">
        <v>612</v>
      </c>
      <c r="Y481" s="71">
        <v>594</v>
      </c>
      <c r="Z481" s="71">
        <v>725</v>
      </c>
      <c r="AA481" s="71">
        <v>505</v>
      </c>
      <c r="AB481" s="71">
        <v>1233</v>
      </c>
      <c r="AC481" s="71">
        <v>0</v>
      </c>
      <c r="AD481" s="71">
        <v>0</v>
      </c>
      <c r="AE481" s="72"/>
      <c r="AF481" s="71"/>
      <c r="AG481" s="71"/>
      <c r="AH481" s="71"/>
      <c r="AI481" s="71"/>
      <c r="AJ481" s="71"/>
      <c r="AK481" s="71"/>
      <c r="AL481" s="71"/>
      <c r="AM481" s="71"/>
      <c r="AN481" s="71"/>
      <c r="AO481" s="71"/>
      <c r="AP481" s="71"/>
      <c r="AQ481" s="72"/>
      <c r="AR481" s="71">
        <v>7</v>
      </c>
      <c r="AS481" s="71">
        <v>3</v>
      </c>
      <c r="AT481" s="71">
        <v>0</v>
      </c>
      <c r="AU481" s="71">
        <v>0</v>
      </c>
      <c r="AV481" s="71">
        <v>0</v>
      </c>
      <c r="AW481" s="71">
        <v>0</v>
      </c>
      <c r="AX481" s="71"/>
      <c r="AY481" s="72"/>
      <c r="AZ481" s="71">
        <v>28.51</v>
      </c>
      <c r="BA481" s="71">
        <v>74.5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2251</v>
      </c>
      <c r="B482" s="70">
        <v>386</v>
      </c>
      <c r="C482" s="70">
        <v>12</v>
      </c>
      <c r="D482" s="70">
        <v>23</v>
      </c>
      <c r="E482" s="70">
        <v>2015</v>
      </c>
      <c r="F482" s="70" t="s">
        <v>182</v>
      </c>
      <c r="G482" s="1064" t="s">
        <v>2239</v>
      </c>
      <c r="H482" s="70" t="s">
        <v>2240</v>
      </c>
      <c r="I482" s="148"/>
      <c r="J482" s="71">
        <v>0</v>
      </c>
      <c r="K482" s="71">
        <v>0.25006175160341942</v>
      </c>
      <c r="L482" s="71">
        <v>0.84966588276580612</v>
      </c>
      <c r="M482" s="71">
        <v>3.621520854684475</v>
      </c>
      <c r="N482" s="71">
        <v>1.837796975292971</v>
      </c>
      <c r="O482" s="71">
        <v>1.2272105915774747</v>
      </c>
      <c r="P482" s="71">
        <v>2.55787576681255</v>
      </c>
      <c r="Q482" s="71">
        <v>8.7766109536912607E-2</v>
      </c>
      <c r="R482" s="71">
        <v>0</v>
      </c>
      <c r="S482" s="71">
        <v>0</v>
      </c>
      <c r="T482" s="72"/>
      <c r="U482" s="71">
        <v>0</v>
      </c>
      <c r="V482" s="71">
        <v>116</v>
      </c>
      <c r="W482" s="71">
        <v>18</v>
      </c>
      <c r="X482" s="71">
        <v>612</v>
      </c>
      <c r="Y482" s="71">
        <v>590</v>
      </c>
      <c r="Z482" s="71">
        <v>713</v>
      </c>
      <c r="AA482" s="71">
        <v>509</v>
      </c>
      <c r="AB482" s="71">
        <v>1208</v>
      </c>
      <c r="AC482" s="71">
        <v>0</v>
      </c>
      <c r="AD482" s="71">
        <v>0</v>
      </c>
      <c r="AE482" s="72"/>
      <c r="AF482" s="71">
        <v>0</v>
      </c>
      <c r="AG482" s="71">
        <v>193988.10378130281</v>
      </c>
      <c r="AH482" s="71">
        <v>120754.8827734519</v>
      </c>
      <c r="AI482" s="71">
        <v>3722614.0206839172</v>
      </c>
      <c r="AJ482" s="71">
        <v>3020940.5855697799</v>
      </c>
      <c r="AK482" s="71">
        <v>0</v>
      </c>
      <c r="AL482" s="71">
        <v>0</v>
      </c>
      <c r="AM482" s="71">
        <v>165551.33263058739</v>
      </c>
      <c r="AN482" s="71">
        <v>0</v>
      </c>
      <c r="AO482" s="71">
        <v>0</v>
      </c>
      <c r="AP482" s="71">
        <v>7223848.9254390392</v>
      </c>
      <c r="AQ482" s="72"/>
      <c r="AR482" s="71">
        <v>7</v>
      </c>
      <c r="AS482" s="71">
        <v>4</v>
      </c>
      <c r="AT482" s="71">
        <v>0</v>
      </c>
      <c r="AU482" s="71">
        <v>0</v>
      </c>
      <c r="AV482" s="71">
        <v>0</v>
      </c>
      <c r="AW482" s="71">
        <v>0</v>
      </c>
      <c r="AX482" s="71"/>
      <c r="AY482" s="72"/>
      <c r="AZ482" s="71">
        <v>28.51</v>
      </c>
      <c r="BA482" s="71">
        <v>84.5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2252</v>
      </c>
      <c r="B483" s="70">
        <v>387</v>
      </c>
      <c r="C483" s="70">
        <v>13</v>
      </c>
      <c r="D483" s="70">
        <v>23</v>
      </c>
      <c r="E483" s="70">
        <v>2016</v>
      </c>
      <c r="F483" s="70" t="s">
        <v>155</v>
      </c>
      <c r="G483" s="1064" t="s">
        <v>2239</v>
      </c>
      <c r="H483" s="70" t="s">
        <v>2240</v>
      </c>
      <c r="I483" s="148"/>
      <c r="J483" s="71">
        <v>0</v>
      </c>
      <c r="K483" s="71">
        <v>0.24148557299740145</v>
      </c>
      <c r="L483" s="71">
        <v>0.89798837312361046</v>
      </c>
      <c r="M483" s="71">
        <v>2.5576471931211113</v>
      </c>
      <c r="N483" s="71">
        <v>1.6022775534651694</v>
      </c>
      <c r="O483" s="71">
        <v>1.2140082745983141</v>
      </c>
      <c r="P483" s="71">
        <v>2.5168179618434521</v>
      </c>
      <c r="Q483" s="71">
        <v>8.539412167222904E-2</v>
      </c>
      <c r="R483" s="71">
        <v>0</v>
      </c>
      <c r="S483" s="71">
        <v>0</v>
      </c>
      <c r="T483" s="72"/>
      <c r="U483" s="71">
        <v>0</v>
      </c>
      <c r="V483" s="71">
        <v>116</v>
      </c>
      <c r="W483" s="71">
        <v>18</v>
      </c>
      <c r="X483" s="71">
        <v>612</v>
      </c>
      <c r="Y483" s="71">
        <v>597</v>
      </c>
      <c r="Z483" s="71">
        <v>714</v>
      </c>
      <c r="AA483" s="71">
        <v>518</v>
      </c>
      <c r="AB483" s="71">
        <v>1209</v>
      </c>
      <c r="AC483" s="71">
        <v>0</v>
      </c>
      <c r="AD483" s="71">
        <v>0</v>
      </c>
      <c r="AE483" s="72"/>
      <c r="AF483" s="71">
        <v>0</v>
      </c>
      <c r="AG483" s="71">
        <v>183748.72079913519</v>
      </c>
      <c r="AH483" s="71">
        <v>102326.24494211331</v>
      </c>
      <c r="AI483" s="71">
        <v>3797511.6616699998</v>
      </c>
      <c r="AJ483" s="71">
        <v>2589977.6643833308</v>
      </c>
      <c r="AK483" s="71">
        <v>0</v>
      </c>
      <c r="AL483" s="71">
        <v>0</v>
      </c>
      <c r="AM483" s="71">
        <v>165817.1020485918</v>
      </c>
      <c r="AN483" s="71">
        <v>0</v>
      </c>
      <c r="AO483" s="71">
        <v>0</v>
      </c>
      <c r="AP483" s="71">
        <v>6839381.3938431712</v>
      </c>
      <c r="AQ483" s="72"/>
      <c r="AR483" s="71">
        <v>8</v>
      </c>
      <c r="AS483" s="71">
        <v>4</v>
      </c>
      <c r="AT483" s="71">
        <v>0</v>
      </c>
      <c r="AU483" s="71">
        <v>0</v>
      </c>
      <c r="AV483" s="71">
        <v>0</v>
      </c>
      <c r="AW483" s="71">
        <v>0</v>
      </c>
      <c r="AX483" s="71"/>
      <c r="AY483" s="72"/>
      <c r="AZ483" s="71">
        <v>32.11</v>
      </c>
      <c r="BA483" s="71">
        <v>84.5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2253</v>
      </c>
      <c r="B484" s="70">
        <v>388</v>
      </c>
      <c r="C484" s="70">
        <v>14</v>
      </c>
      <c r="D484" s="70">
        <v>23</v>
      </c>
      <c r="E484" s="70">
        <v>2017</v>
      </c>
      <c r="F484" s="70" t="s">
        <v>156</v>
      </c>
      <c r="G484" s="70" t="s">
        <v>2239</v>
      </c>
      <c r="H484" s="70" t="s">
        <v>2240</v>
      </c>
      <c r="I484" s="148"/>
      <c r="J484" s="71">
        <v>0</v>
      </c>
      <c r="K484" s="71">
        <v>0.23927471240326736</v>
      </c>
      <c r="L484" s="71">
        <v>0.77245801452245255</v>
      </c>
      <c r="M484" s="71">
        <v>2.1696116266238508</v>
      </c>
      <c r="N484" s="71">
        <v>1.6464373360996294</v>
      </c>
      <c r="O484" s="71">
        <v>1.2059063811709942</v>
      </c>
      <c r="P484" s="71">
        <v>2.4719071567848174</v>
      </c>
      <c r="Q484" s="71">
        <v>8.0665539636794403E-2</v>
      </c>
      <c r="R484" s="71">
        <v>0</v>
      </c>
      <c r="S484" s="71">
        <v>0</v>
      </c>
      <c r="T484" s="72"/>
      <c r="U484" s="71">
        <v>0</v>
      </c>
      <c r="V484" s="71">
        <v>116</v>
      </c>
      <c r="W484" s="71">
        <v>18</v>
      </c>
      <c r="X484" s="71">
        <v>612</v>
      </c>
      <c r="Y484" s="71">
        <v>592</v>
      </c>
      <c r="Z484" s="71">
        <v>721</v>
      </c>
      <c r="AA484" s="71">
        <v>512</v>
      </c>
      <c r="AB484" s="71">
        <v>1181</v>
      </c>
      <c r="AC484" s="71">
        <v>0</v>
      </c>
      <c r="AD484" s="71">
        <v>0</v>
      </c>
      <c r="AE484" s="72"/>
      <c r="AF484" s="71">
        <v>0</v>
      </c>
      <c r="AG484" s="71">
        <v>186304.5718527667</v>
      </c>
      <c r="AH484" s="71">
        <v>113128.61878425399</v>
      </c>
      <c r="AI484" s="71">
        <v>3487458.6677169548</v>
      </c>
      <c r="AJ484" s="71">
        <v>2925017.5669904682</v>
      </c>
      <c r="AK484" s="71">
        <v>0</v>
      </c>
      <c r="AL484" s="71">
        <v>0</v>
      </c>
      <c r="AM484" s="71">
        <v>162230.28784918171</v>
      </c>
      <c r="AN484" s="71">
        <v>0</v>
      </c>
      <c r="AO484" s="71">
        <v>0</v>
      </c>
      <c r="AP484" s="71">
        <v>6874139.7131936252</v>
      </c>
      <c r="AQ484" s="72"/>
      <c r="AR484" s="71">
        <v>8</v>
      </c>
      <c r="AS484" s="71">
        <v>4</v>
      </c>
      <c r="AT484" s="71">
        <v>0</v>
      </c>
      <c r="AU484" s="71">
        <v>0</v>
      </c>
      <c r="AV484" s="71">
        <v>0</v>
      </c>
      <c r="AW484" s="71">
        <v>0</v>
      </c>
      <c r="AX484" s="71"/>
      <c r="AY484" s="72"/>
      <c r="AZ484" s="71">
        <v>32.11</v>
      </c>
      <c r="BA484" s="71">
        <v>84.5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2254</v>
      </c>
      <c r="B485" s="70">
        <v>389</v>
      </c>
      <c r="C485" s="70">
        <v>15</v>
      </c>
      <c r="D485" s="70">
        <v>23</v>
      </c>
      <c r="E485" s="70">
        <v>2018</v>
      </c>
      <c r="F485" s="70" t="s">
        <v>183</v>
      </c>
      <c r="G485" s="70" t="s">
        <v>2239</v>
      </c>
      <c r="H485" s="70" t="s">
        <v>2240</v>
      </c>
      <c r="I485" s="148"/>
      <c r="J485" s="71">
        <v>0</v>
      </c>
      <c r="K485" s="71">
        <v>0.20622147929719395</v>
      </c>
      <c r="L485" s="71">
        <v>0.68737250158754093</v>
      </c>
      <c r="M485" s="71">
        <v>2.0932489020652727</v>
      </c>
      <c r="N485" s="71">
        <v>1.0830436851123828</v>
      </c>
      <c r="O485" s="71">
        <v>1.1701210442178802</v>
      </c>
      <c r="P485" s="71">
        <v>2.3803828138643364</v>
      </c>
      <c r="Q485" s="71">
        <v>7.3078100887369699E-2</v>
      </c>
      <c r="R485" s="71">
        <v>0</v>
      </c>
      <c r="S485" s="71">
        <v>0</v>
      </c>
      <c r="T485" s="72"/>
      <c r="U485" s="71">
        <v>0</v>
      </c>
      <c r="V485" s="71">
        <v>116</v>
      </c>
      <c r="W485" s="71">
        <v>18</v>
      </c>
      <c r="X485" s="71">
        <v>612</v>
      </c>
      <c r="Y485" s="71">
        <v>582</v>
      </c>
      <c r="Z485" s="71">
        <v>713</v>
      </c>
      <c r="AA485" s="71">
        <v>498</v>
      </c>
      <c r="AB485" s="71">
        <v>1153</v>
      </c>
      <c r="AC485" s="71">
        <v>0</v>
      </c>
      <c r="AD485" s="71">
        <v>0</v>
      </c>
      <c r="AE485" s="72"/>
      <c r="AF485" s="71">
        <v>0</v>
      </c>
      <c r="AG485" s="71">
        <v>164150.11571633929</v>
      </c>
      <c r="AH485" s="71">
        <v>104851.6486809747</v>
      </c>
      <c r="AI485" s="71">
        <v>3563225.8176358468</v>
      </c>
      <c r="AJ485" s="71">
        <v>2213040.0002076798</v>
      </c>
      <c r="AK485" s="71">
        <v>0</v>
      </c>
      <c r="AL485" s="71">
        <v>0</v>
      </c>
      <c r="AM485" s="71">
        <v>158711.73065053119</v>
      </c>
      <c r="AN485" s="71">
        <v>0</v>
      </c>
      <c r="AO485" s="71">
        <v>0</v>
      </c>
      <c r="AP485" s="71">
        <v>6203979.3128913715</v>
      </c>
      <c r="AQ485" s="72"/>
      <c r="AR485" s="71">
        <v>8</v>
      </c>
      <c r="AS485" s="71">
        <v>4</v>
      </c>
      <c r="AT485" s="71">
        <v>0</v>
      </c>
      <c r="AU485" s="71">
        <v>0</v>
      </c>
      <c r="AV485" s="71">
        <v>0</v>
      </c>
      <c r="AW485" s="71">
        <v>0</v>
      </c>
      <c r="AX485" s="71"/>
      <c r="AY485" s="72"/>
      <c r="AZ485" s="71">
        <v>32.61</v>
      </c>
      <c r="BA485" s="71">
        <v>85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2255</v>
      </c>
      <c r="B486" s="70">
        <v>390</v>
      </c>
      <c r="C486" s="70">
        <v>16</v>
      </c>
      <c r="D486" s="70">
        <v>23</v>
      </c>
      <c r="E486" s="70">
        <v>2019</v>
      </c>
      <c r="F486" s="70" t="s">
        <v>158</v>
      </c>
      <c r="G486" s="70" t="s">
        <v>2239</v>
      </c>
      <c r="H486" s="70" t="s">
        <v>2240</v>
      </c>
      <c r="I486" s="148"/>
      <c r="J486" s="71">
        <v>0</v>
      </c>
      <c r="K486" s="71">
        <v>0.19399112874019395</v>
      </c>
      <c r="L486" s="71">
        <v>0.69822107007272305</v>
      </c>
      <c r="M486" s="71">
        <v>2.3442120823045567</v>
      </c>
      <c r="N486" s="71">
        <v>1.1050571333432573</v>
      </c>
      <c r="O486" s="71">
        <v>1.1372584461366668</v>
      </c>
      <c r="P486" s="71">
        <v>2.3164636588336047</v>
      </c>
      <c r="Q486" s="71">
        <v>6.9423996986971201E-2</v>
      </c>
      <c r="R486" s="71">
        <v>0</v>
      </c>
      <c r="S486" s="71">
        <v>0</v>
      </c>
      <c r="T486" s="72"/>
      <c r="U486" s="71">
        <v>0</v>
      </c>
      <c r="V486" s="71">
        <v>116</v>
      </c>
      <c r="W486" s="71">
        <v>18</v>
      </c>
      <c r="X486" s="71">
        <v>612</v>
      </c>
      <c r="Y486" s="71">
        <v>575</v>
      </c>
      <c r="Z486" s="71">
        <v>712</v>
      </c>
      <c r="AA486" s="71">
        <v>481</v>
      </c>
      <c r="AB486" s="71">
        <v>1125</v>
      </c>
      <c r="AC486" s="71">
        <v>0</v>
      </c>
      <c r="AD486" s="71">
        <v>0</v>
      </c>
      <c r="AE486" s="72"/>
      <c r="AF486" s="71">
        <v>0</v>
      </c>
      <c r="AG486" s="71">
        <v>158980.05805003509</v>
      </c>
      <c r="AH486" s="71">
        <v>114149.8212779334</v>
      </c>
      <c r="AI486" s="71">
        <v>3521296.2771637351</v>
      </c>
      <c r="AJ486" s="71">
        <v>2296823.8805716038</v>
      </c>
      <c r="AK486" s="71">
        <v>0</v>
      </c>
      <c r="AL486" s="71">
        <v>0</v>
      </c>
      <c r="AM486" s="71">
        <v>153216.53100453428</v>
      </c>
      <c r="AN486" s="71">
        <v>0</v>
      </c>
      <c r="AO486" s="71">
        <v>0</v>
      </c>
      <c r="AP486" s="71">
        <v>6244466.5680678412</v>
      </c>
      <c r="AQ486" s="72"/>
      <c r="AR486" s="71">
        <v>9</v>
      </c>
      <c r="AS486" s="71">
        <v>4</v>
      </c>
      <c r="AT486" s="71">
        <v>0</v>
      </c>
      <c r="AU486" s="71">
        <v>0</v>
      </c>
      <c r="AV486" s="71">
        <v>0</v>
      </c>
      <c r="AW486" s="71">
        <v>0</v>
      </c>
      <c r="AX486" s="71"/>
      <c r="AY486" s="72"/>
      <c r="AZ486" s="71">
        <v>37.61</v>
      </c>
      <c r="BA486" s="71">
        <v>84.5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2256</v>
      </c>
      <c r="B487" s="70">
        <v>391</v>
      </c>
      <c r="C487" s="70">
        <v>17</v>
      </c>
      <c r="D487" s="70">
        <v>23</v>
      </c>
      <c r="E487" s="70">
        <v>2020</v>
      </c>
      <c r="F487" s="70" t="s">
        <v>159</v>
      </c>
      <c r="G487" s="70" t="s">
        <v>2239</v>
      </c>
      <c r="H487" s="70" t="s">
        <v>2240</v>
      </c>
      <c r="I487" s="148"/>
      <c r="J487" s="71">
        <v>0</v>
      </c>
      <c r="K487" s="71">
        <v>0.22035420265804867</v>
      </c>
      <c r="L487" s="71">
        <v>0.78578456653865991</v>
      </c>
      <c r="M487" s="71">
        <v>1.4886347292692073</v>
      </c>
      <c r="N487" s="71">
        <v>1.2044375703197758</v>
      </c>
      <c r="O487" s="71">
        <v>0.97960594307258542</v>
      </c>
      <c r="P487" s="71">
        <v>2.1884534676891536</v>
      </c>
      <c r="Q487" s="71">
        <v>6.4974717185609807E-2</v>
      </c>
      <c r="R487" s="71">
        <v>0</v>
      </c>
      <c r="S487" s="71">
        <v>0</v>
      </c>
      <c r="T487" s="72"/>
      <c r="U487" s="71">
        <v>0</v>
      </c>
      <c r="V487" s="71">
        <v>115</v>
      </c>
      <c r="W487" s="71">
        <v>19</v>
      </c>
      <c r="X487" s="71">
        <v>408</v>
      </c>
      <c r="Y487" s="71">
        <v>563</v>
      </c>
      <c r="Z487" s="71">
        <v>700</v>
      </c>
      <c r="AA487" s="71">
        <v>483</v>
      </c>
      <c r="AB487" s="71">
        <v>1102</v>
      </c>
      <c r="AC487" s="71">
        <v>0</v>
      </c>
      <c r="AD487" s="71">
        <v>0</v>
      </c>
      <c r="AE487" s="72"/>
      <c r="AF487" s="71">
        <v>0</v>
      </c>
      <c r="AG487" s="71">
        <v>164312.70025851528</v>
      </c>
      <c r="AH487" s="71">
        <v>131803.20487911403</v>
      </c>
      <c r="AI487" s="71">
        <v>2191014.6780965882</v>
      </c>
      <c r="AJ487" s="71">
        <v>2665657.1427807352</v>
      </c>
      <c r="AK487" s="71"/>
      <c r="AL487" s="71"/>
      <c r="AM487" s="71">
        <v>143823.24347536275</v>
      </c>
      <c r="AN487" s="71"/>
      <c r="AO487" s="71"/>
      <c r="AP487" s="71">
        <v>5296610.9694903158</v>
      </c>
      <c r="AQ487" s="72"/>
      <c r="AR487" s="71">
        <v>9</v>
      </c>
      <c r="AS487" s="71">
        <v>4</v>
      </c>
      <c r="AT487" s="71">
        <v>0</v>
      </c>
      <c r="AU487" s="71">
        <v>0</v>
      </c>
      <c r="AV487" s="71">
        <v>0</v>
      </c>
      <c r="AW487" s="71">
        <v>0</v>
      </c>
      <c r="AX487" s="71"/>
      <c r="AY487" s="72"/>
      <c r="AZ487" s="71">
        <v>37.61</v>
      </c>
      <c r="BA487" s="71">
        <v>84.5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2257</v>
      </c>
      <c r="B488" s="70">
        <v>391</v>
      </c>
      <c r="C488" s="70">
        <v>18</v>
      </c>
      <c r="D488" s="70">
        <v>23</v>
      </c>
      <c r="E488" s="70">
        <v>2021</v>
      </c>
      <c r="F488" s="70" t="s">
        <v>160</v>
      </c>
      <c r="G488" s="70" t="s">
        <v>2239</v>
      </c>
      <c r="H488" s="70" t="s">
        <v>2240</v>
      </c>
      <c r="I488" s="148"/>
      <c r="J488" s="71">
        <v>0</v>
      </c>
      <c r="K488" s="71">
        <v>0.22118190341504154</v>
      </c>
      <c r="L488" s="71">
        <v>0.72309823958814545</v>
      </c>
      <c r="M488" s="71">
        <v>1.3552472446973223</v>
      </c>
      <c r="N488" s="71">
        <v>0.97877076879797542</v>
      </c>
      <c r="O488" s="71">
        <v>0.94052188173537232</v>
      </c>
      <c r="P488" s="71">
        <v>2.2164329230765305</v>
      </c>
      <c r="Q488" s="71">
        <v>6.3408398633615595E-2</v>
      </c>
      <c r="R488" s="71">
        <v>0</v>
      </c>
      <c r="S488" s="71">
        <v>0</v>
      </c>
      <c r="T488" s="72"/>
      <c r="U488" s="71">
        <v>0</v>
      </c>
      <c r="V488" s="71">
        <v>115</v>
      </c>
      <c r="W488" s="71">
        <v>19</v>
      </c>
      <c r="X488" s="71">
        <v>408</v>
      </c>
      <c r="Y488" s="71">
        <v>547</v>
      </c>
      <c r="Z488" s="71">
        <v>692</v>
      </c>
      <c r="AA488" s="71">
        <v>477</v>
      </c>
      <c r="AB488" s="71">
        <v>1086</v>
      </c>
      <c r="AC488" s="71">
        <v>0</v>
      </c>
      <c r="AD488" s="71">
        <v>0</v>
      </c>
      <c r="AE488" s="72"/>
      <c r="AF488" s="71">
        <v>0</v>
      </c>
      <c r="AG488" s="71">
        <v>175113.78465391105</v>
      </c>
      <c r="AH488" s="71">
        <v>120492.7511310284</v>
      </c>
      <c r="AI488" s="71">
        <v>2419660.3098915755</v>
      </c>
      <c r="AJ488" s="71">
        <v>2389523.319181229</v>
      </c>
      <c r="AK488" s="71">
        <v>0</v>
      </c>
      <c r="AL488" s="71">
        <v>0</v>
      </c>
      <c r="AM488" s="71">
        <v>142552.58215927397</v>
      </c>
      <c r="AN488" s="71">
        <v>0</v>
      </c>
      <c r="AO488" s="71">
        <v>0</v>
      </c>
      <c r="AP488" s="71">
        <v>5247342.7470170176</v>
      </c>
      <c r="AQ488" s="72"/>
      <c r="AR488" s="71">
        <v>9</v>
      </c>
      <c r="AS488" s="71">
        <v>4</v>
      </c>
      <c r="AT488" s="71">
        <v>0</v>
      </c>
      <c r="AU488" s="71">
        <v>0</v>
      </c>
      <c r="AV488" s="71">
        <v>0</v>
      </c>
      <c r="AW488" s="71">
        <v>0</v>
      </c>
      <c r="AX488" s="71"/>
      <c r="AY488" s="72"/>
      <c r="AZ488" s="71">
        <v>37.61</v>
      </c>
      <c r="BA488" s="71">
        <v>84.5</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2258</v>
      </c>
      <c r="B489" s="70">
        <v>391</v>
      </c>
      <c r="C489" s="70">
        <v>19</v>
      </c>
      <c r="D489" s="70">
        <v>23</v>
      </c>
      <c r="E489" s="70">
        <v>2022</v>
      </c>
      <c r="F489" s="70" t="s">
        <v>161</v>
      </c>
      <c r="G489" s="70" t="s">
        <v>2239</v>
      </c>
      <c r="H489" s="70" t="s">
        <v>2240</v>
      </c>
      <c r="I489" s="148"/>
      <c r="J489" s="71">
        <v>0</v>
      </c>
      <c r="K489" s="71">
        <v>0.22539823904515716</v>
      </c>
      <c r="L489" s="71">
        <v>0.62821792714773206</v>
      </c>
      <c r="M489" s="71">
        <v>1.3943856822280327</v>
      </c>
      <c r="N489" s="71">
        <v>1.4662497562740466</v>
      </c>
      <c r="O489" s="71">
        <v>0.97560557331052689</v>
      </c>
      <c r="P489" s="71">
        <v>2.1648446792680329</v>
      </c>
      <c r="Q489" s="71">
        <v>6.3167341010101422E-2</v>
      </c>
      <c r="R489" s="71">
        <v>0</v>
      </c>
      <c r="S489" s="71">
        <v>0</v>
      </c>
      <c r="T489" s="72"/>
      <c r="U489" s="71">
        <v>0</v>
      </c>
      <c r="V489" s="71">
        <v>115</v>
      </c>
      <c r="W489" s="71">
        <v>19</v>
      </c>
      <c r="X489" s="71">
        <v>408</v>
      </c>
      <c r="Y489" s="71">
        <v>544</v>
      </c>
      <c r="Z489" s="71">
        <v>682</v>
      </c>
      <c r="AA489" s="71">
        <v>473</v>
      </c>
      <c r="AB489" s="71">
        <v>1073</v>
      </c>
      <c r="AC489" s="71">
        <v>0</v>
      </c>
      <c r="AD489" s="71">
        <v>0</v>
      </c>
      <c r="AE489" s="72"/>
      <c r="AF489" s="71">
        <v>0</v>
      </c>
      <c r="AG489" s="71">
        <v>175478.58231500749</v>
      </c>
      <c r="AH489" s="71">
        <v>123564.36898549306</v>
      </c>
      <c r="AI489" s="71">
        <v>2237444.5765124168</v>
      </c>
      <c r="AJ489" s="71">
        <v>2905899.5476851971</v>
      </c>
      <c r="AK489" s="71">
        <v>0</v>
      </c>
      <c r="AL489" s="71">
        <v>0</v>
      </c>
      <c r="AM489" s="71">
        <v>138553.586898835</v>
      </c>
      <c r="AN489" s="71">
        <v>0</v>
      </c>
      <c r="AO489" s="71">
        <v>0</v>
      </c>
      <c r="AP489" s="71">
        <v>5580940.6623969497</v>
      </c>
      <c r="AQ489" s="72"/>
      <c r="AR489" s="71">
        <v>10</v>
      </c>
      <c r="AS489" s="71">
        <v>4</v>
      </c>
      <c r="AT489" s="71">
        <v>0</v>
      </c>
      <c r="AU489" s="71">
        <v>0</v>
      </c>
      <c r="AV489" s="71">
        <v>0</v>
      </c>
      <c r="AW489" s="71">
        <v>0</v>
      </c>
      <c r="AX489" s="71"/>
      <c r="AY489" s="72"/>
      <c r="AZ489" s="71">
        <v>43.11</v>
      </c>
      <c r="BA489" s="71">
        <v>84.5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2259</v>
      </c>
      <c r="B490" s="70">
        <v>391</v>
      </c>
      <c r="C490" s="70">
        <v>20</v>
      </c>
      <c r="D490" s="70">
        <v>23</v>
      </c>
      <c r="E490" s="70">
        <v>2023</v>
      </c>
      <c r="F490" s="70" t="s">
        <v>1539</v>
      </c>
      <c r="G490" s="70" t="s">
        <v>2239</v>
      </c>
      <c r="H490" s="70" t="s">
        <v>2240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v>
      </c>
      <c r="AS490" s="71">
        <v>4</v>
      </c>
      <c r="AT490" s="71">
        <v>0</v>
      </c>
      <c r="AU490" s="71">
        <v>0</v>
      </c>
      <c r="AV490" s="71">
        <v>0</v>
      </c>
      <c r="AW490" s="71">
        <v>0</v>
      </c>
      <c r="AX490" s="71"/>
      <c r="AY490" s="72"/>
      <c r="AZ490" s="71">
        <v>56.81</v>
      </c>
      <c r="BA490" s="71">
        <v>84.5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2260</v>
      </c>
      <c r="B491" s="70">
        <v>391</v>
      </c>
      <c r="C491" s="70">
        <v>21</v>
      </c>
      <c r="D491" s="70">
        <v>23</v>
      </c>
      <c r="E491" s="70">
        <v>2024</v>
      </c>
      <c r="F491" s="70" t="s">
        <v>1554</v>
      </c>
      <c r="G491" s="70" t="s">
        <v>2239</v>
      </c>
      <c r="H491" s="70" t="s">
        <v>2240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2261</v>
      </c>
      <c r="B492" s="70">
        <v>409</v>
      </c>
      <c r="C492" s="70">
        <v>1</v>
      </c>
      <c r="D492" s="70">
        <v>25</v>
      </c>
      <c r="E492" s="70">
        <v>1990</v>
      </c>
      <c r="F492" s="70" t="s">
        <v>787</v>
      </c>
      <c r="G492" s="70" t="s">
        <v>1657</v>
      </c>
      <c r="H492" s="70" t="s">
        <v>1658</v>
      </c>
      <c r="I492" s="148"/>
      <c r="J492" s="71">
        <v>1.770451636976055</v>
      </c>
      <c r="K492" s="71">
        <v>0.73236009499627508</v>
      </c>
      <c r="L492" s="71">
        <v>3.8472992878239189</v>
      </c>
      <c r="M492" s="71">
        <v>0.96920672603665803</v>
      </c>
      <c r="N492" s="71">
        <v>2.3512776504637181</v>
      </c>
      <c r="O492" s="71">
        <v>1.0478671201369401</v>
      </c>
      <c r="P492" s="71">
        <v>1.643252762411308</v>
      </c>
      <c r="Q492" s="71">
        <v>8.06818763154242E-2</v>
      </c>
      <c r="R492" s="71">
        <v>0</v>
      </c>
      <c r="S492" s="71">
        <v>6.5700256376771959E-2</v>
      </c>
      <c r="T492" s="72"/>
      <c r="U492" s="71">
        <v>49708</v>
      </c>
      <c r="V492" s="71">
        <v>134</v>
      </c>
      <c r="W492" s="71">
        <v>45</v>
      </c>
      <c r="X492" s="71">
        <v>325</v>
      </c>
      <c r="Y492" s="71">
        <v>503</v>
      </c>
      <c r="Z492" s="71">
        <v>431</v>
      </c>
      <c r="AA492" s="71">
        <v>399</v>
      </c>
      <c r="AB492" s="71">
        <v>1310</v>
      </c>
      <c r="AC492" s="71">
        <v>0</v>
      </c>
      <c r="AD492" s="71">
        <v>6.5700256376771959E-2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2262</v>
      </c>
      <c r="B493" s="70">
        <v>410</v>
      </c>
      <c r="C493" s="70">
        <v>2</v>
      </c>
      <c r="D493" s="70">
        <v>25</v>
      </c>
      <c r="E493" s="70">
        <v>2005</v>
      </c>
      <c r="F493" s="70" t="s">
        <v>789</v>
      </c>
      <c r="G493" s="70" t="s">
        <v>1657</v>
      </c>
      <c r="H493" s="70" t="s">
        <v>1658</v>
      </c>
      <c r="I493" s="148"/>
      <c r="J493" s="71">
        <v>1.3744045066185571</v>
      </c>
      <c r="K493" s="71">
        <v>0.23603707165310839</v>
      </c>
      <c r="L493" s="71">
        <v>3.0405797399421508</v>
      </c>
      <c r="M493" s="71">
        <v>1.32391512765812</v>
      </c>
      <c r="N493" s="71">
        <v>3.3402269620110041</v>
      </c>
      <c r="O493" s="71">
        <v>1.2437861783400519</v>
      </c>
      <c r="P493" s="71">
        <v>1.216936568944281</v>
      </c>
      <c r="Q493" s="71">
        <v>7.2287866885965196E-2</v>
      </c>
      <c r="R493" s="71">
        <v>0</v>
      </c>
      <c r="S493" s="71">
        <v>0</v>
      </c>
      <c r="T493" s="72"/>
      <c r="U493" s="71">
        <v>42449</v>
      </c>
      <c r="V493" s="71">
        <v>72</v>
      </c>
      <c r="W493" s="71">
        <v>27</v>
      </c>
      <c r="X493" s="71">
        <v>215</v>
      </c>
      <c r="Y493" s="71">
        <v>681</v>
      </c>
      <c r="Z493" s="71">
        <v>592</v>
      </c>
      <c r="AA493" s="71">
        <v>242</v>
      </c>
      <c r="AB493" s="71">
        <v>1227</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2263</v>
      </c>
      <c r="B494" s="70">
        <v>411</v>
      </c>
      <c r="C494" s="70">
        <v>3</v>
      </c>
      <c r="D494" s="70">
        <v>25</v>
      </c>
      <c r="E494" s="70">
        <v>2006</v>
      </c>
      <c r="F494" s="70" t="s">
        <v>790</v>
      </c>
      <c r="G494" s="70" t="s">
        <v>1657</v>
      </c>
      <c r="H494" s="70" t="s">
        <v>1658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2264</v>
      </c>
      <c r="B495" s="70">
        <v>412</v>
      </c>
      <c r="C495" s="70">
        <v>4</v>
      </c>
      <c r="D495" s="70">
        <v>25</v>
      </c>
      <c r="E495" s="70">
        <v>2007</v>
      </c>
      <c r="F495" s="70" t="s">
        <v>791</v>
      </c>
      <c r="G495" s="70" t="s">
        <v>1657</v>
      </c>
      <c r="H495" s="70" t="s">
        <v>1658</v>
      </c>
      <c r="I495" s="148"/>
      <c r="J495" s="71">
        <v>0</v>
      </c>
      <c r="K495" s="71">
        <v>0.1863451544002854</v>
      </c>
      <c r="L495" s="71">
        <v>3.2006838464281939</v>
      </c>
      <c r="M495" s="71">
        <v>1.7747359342172959</v>
      </c>
      <c r="N495" s="71">
        <v>3.228727876508477</v>
      </c>
      <c r="O495" s="71">
        <v>1.178274605181598</v>
      </c>
      <c r="P495" s="71">
        <v>1.154069318747639</v>
      </c>
      <c r="Q495" s="71">
        <v>7.3400278251150197E-2</v>
      </c>
      <c r="R495" s="71">
        <v>0</v>
      </c>
      <c r="S495" s="71">
        <v>0</v>
      </c>
      <c r="T495" s="72"/>
      <c r="U495" s="71">
        <v>0</v>
      </c>
      <c r="V495" s="71">
        <v>62</v>
      </c>
      <c r="W495" s="71">
        <v>39</v>
      </c>
      <c r="X495" s="71">
        <v>361</v>
      </c>
      <c r="Y495" s="71">
        <v>660</v>
      </c>
      <c r="Z495" s="71">
        <v>583</v>
      </c>
      <c r="AA495" s="71">
        <v>226</v>
      </c>
      <c r="AB495" s="71">
        <v>1180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2265</v>
      </c>
      <c r="B496" s="70">
        <v>413</v>
      </c>
      <c r="C496" s="70">
        <v>5</v>
      </c>
      <c r="D496" s="70">
        <v>25</v>
      </c>
      <c r="E496" s="70">
        <v>2008</v>
      </c>
      <c r="F496" s="70" t="s">
        <v>792</v>
      </c>
      <c r="G496" s="70" t="s">
        <v>1657</v>
      </c>
      <c r="H496" s="70" t="s">
        <v>1658</v>
      </c>
      <c r="I496" s="148"/>
      <c r="J496" s="71">
        <v>0</v>
      </c>
      <c r="K496" s="71">
        <v>0.1635472175831876</v>
      </c>
      <c r="L496" s="71">
        <v>2.7636697014064651</v>
      </c>
      <c r="M496" s="71">
        <v>2.0766129004317269</v>
      </c>
      <c r="N496" s="71">
        <v>3.2721864019249329</v>
      </c>
      <c r="O496" s="71">
        <v>1.1227013225830469</v>
      </c>
      <c r="P496" s="71">
        <v>1.0915459043785809</v>
      </c>
      <c r="Q496" s="71">
        <v>7.11721859348554E-2</v>
      </c>
      <c r="R496" s="71">
        <v>0</v>
      </c>
      <c r="S496" s="71">
        <v>0</v>
      </c>
      <c r="T496" s="72"/>
      <c r="U496" s="71">
        <v>0</v>
      </c>
      <c r="V496" s="71">
        <v>62</v>
      </c>
      <c r="W496" s="71">
        <v>39</v>
      </c>
      <c r="X496" s="71">
        <v>361</v>
      </c>
      <c r="Y496" s="71">
        <v>660</v>
      </c>
      <c r="Z496" s="71">
        <v>575</v>
      </c>
      <c r="AA496" s="71">
        <v>214</v>
      </c>
      <c r="AB496" s="71">
        <v>1163</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2266</v>
      </c>
      <c r="B497" s="70">
        <v>414</v>
      </c>
      <c r="C497" s="70">
        <v>6</v>
      </c>
      <c r="D497" s="70">
        <v>25</v>
      </c>
      <c r="E497" s="70">
        <v>2009</v>
      </c>
      <c r="F497" s="70" t="s">
        <v>176</v>
      </c>
      <c r="G497" s="70" t="s">
        <v>1657</v>
      </c>
      <c r="H497" s="70" t="s">
        <v>1658</v>
      </c>
      <c r="I497" s="148"/>
      <c r="J497" s="71">
        <v>0</v>
      </c>
      <c r="K497" s="71">
        <v>0.1141499773512856</v>
      </c>
      <c r="L497" s="71">
        <v>2.5972588303539479</v>
      </c>
      <c r="M497" s="71">
        <v>1.5213316514252411</v>
      </c>
      <c r="N497" s="71">
        <v>2.8531609963128441</v>
      </c>
      <c r="O497" s="71">
        <v>1.153257829336072</v>
      </c>
      <c r="P497" s="71">
        <v>1.073186685729858</v>
      </c>
      <c r="Q497" s="71">
        <v>6.8266206635572105E-2</v>
      </c>
      <c r="R497" s="71">
        <v>0</v>
      </c>
      <c r="S497" s="71">
        <v>0</v>
      </c>
      <c r="T497" s="72"/>
      <c r="U497" s="71">
        <v>0</v>
      </c>
      <c r="V497" s="71">
        <v>53</v>
      </c>
      <c r="W497" s="71">
        <v>42</v>
      </c>
      <c r="X497" s="71">
        <v>334</v>
      </c>
      <c r="Y497" s="71">
        <v>670</v>
      </c>
      <c r="Z497" s="71">
        <v>583</v>
      </c>
      <c r="AA497" s="71">
        <v>216</v>
      </c>
      <c r="AB497" s="71">
        <v>1171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2267</v>
      </c>
      <c r="B498" s="70">
        <v>415</v>
      </c>
      <c r="C498" s="70">
        <v>7</v>
      </c>
      <c r="D498" s="70">
        <v>25</v>
      </c>
      <c r="E498" s="70">
        <v>2010</v>
      </c>
      <c r="F498" s="70" t="s">
        <v>177</v>
      </c>
      <c r="G498" s="70" t="s">
        <v>1657</v>
      </c>
      <c r="H498" s="70" t="s">
        <v>1658</v>
      </c>
      <c r="I498" s="148"/>
      <c r="J498" s="71">
        <v>0</v>
      </c>
      <c r="K498" s="71">
        <v>0.1190477219192351</v>
      </c>
      <c r="L498" s="71">
        <v>2.3645502910748322</v>
      </c>
      <c r="M498" s="71">
        <v>1.3618040048671081</v>
      </c>
      <c r="N498" s="71">
        <v>2.7635093137476101</v>
      </c>
      <c r="O498" s="71">
        <v>1.1794275665044649</v>
      </c>
      <c r="P498" s="71">
        <v>1.0650045813172759</v>
      </c>
      <c r="Q498" s="71">
        <v>6.9964811131194696E-2</v>
      </c>
      <c r="R498" s="71">
        <v>0</v>
      </c>
      <c r="S498" s="71">
        <v>0</v>
      </c>
      <c r="T498" s="72"/>
      <c r="U498" s="71">
        <v>0</v>
      </c>
      <c r="V498" s="71">
        <v>53</v>
      </c>
      <c r="W498" s="71">
        <v>42</v>
      </c>
      <c r="X498" s="71">
        <v>334</v>
      </c>
      <c r="Y498" s="71">
        <v>660</v>
      </c>
      <c r="Z498" s="71">
        <v>599</v>
      </c>
      <c r="AA498" s="71">
        <v>209</v>
      </c>
      <c r="AB498" s="71">
        <v>1150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2268</v>
      </c>
      <c r="B499" s="70">
        <v>416</v>
      </c>
      <c r="C499" s="70">
        <v>8</v>
      </c>
      <c r="D499" s="70">
        <v>25</v>
      </c>
      <c r="E499" s="70">
        <v>2011</v>
      </c>
      <c r="F499" s="70" t="s">
        <v>178</v>
      </c>
      <c r="G499" s="70" t="s">
        <v>1657</v>
      </c>
      <c r="H499" s="70" t="s">
        <v>1658</v>
      </c>
      <c r="I499" s="148"/>
      <c r="J499" s="71">
        <v>2.1750948045277299</v>
      </c>
      <c r="K499" s="71">
        <v>0.16680800206749169</v>
      </c>
      <c r="L499" s="71">
        <v>2.2062977141540698</v>
      </c>
      <c r="M499" s="71">
        <v>1.720341321805356</v>
      </c>
      <c r="N499" s="71">
        <v>3.3112575993064581</v>
      </c>
      <c r="O499" s="71">
        <v>1.1659120936696263</v>
      </c>
      <c r="P499" s="71">
        <v>0.99958846311502414</v>
      </c>
      <c r="Q499" s="71">
        <v>7.9791296530744807E-2</v>
      </c>
      <c r="R499" s="71">
        <v>0</v>
      </c>
      <c r="S499" s="71">
        <v>0</v>
      </c>
      <c r="T499" s="72"/>
      <c r="U499" s="71">
        <v>79904</v>
      </c>
      <c r="V499" s="71">
        <v>53</v>
      </c>
      <c r="W499" s="71">
        <v>42</v>
      </c>
      <c r="X499" s="71">
        <v>334</v>
      </c>
      <c r="Y499" s="71">
        <v>657</v>
      </c>
      <c r="Z499" s="71">
        <v>605</v>
      </c>
      <c r="AA499" s="71">
        <v>202</v>
      </c>
      <c r="AB499" s="71">
        <v>1137</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2269</v>
      </c>
      <c r="B500" s="70">
        <v>417</v>
      </c>
      <c r="C500" s="70">
        <v>9</v>
      </c>
      <c r="D500" s="70">
        <v>25</v>
      </c>
      <c r="E500" s="70">
        <v>2012</v>
      </c>
      <c r="F500" s="70" t="s">
        <v>179</v>
      </c>
      <c r="G500" s="70" t="s">
        <v>1657</v>
      </c>
      <c r="H500" s="70" t="s">
        <v>1658</v>
      </c>
      <c r="I500" s="148"/>
      <c r="J500" s="71">
        <v>2.4033481677036268</v>
      </c>
      <c r="K500" s="71">
        <v>0.18791566579949889</v>
      </c>
      <c r="L500" s="71">
        <v>2.2260887875674729</v>
      </c>
      <c r="M500" s="71">
        <v>2.1366584555782429</v>
      </c>
      <c r="N500" s="71">
        <v>3.7426412817451422</v>
      </c>
      <c r="O500" s="71">
        <v>1.1605612779273322</v>
      </c>
      <c r="P500" s="71">
        <v>0.9903457899391106</v>
      </c>
      <c r="Q500" s="71">
        <v>8.7377849363548907E-2</v>
      </c>
      <c r="R500" s="71">
        <v>0</v>
      </c>
      <c r="S500" s="71">
        <v>0</v>
      </c>
      <c r="T500" s="72"/>
      <c r="U500" s="71">
        <v>84593</v>
      </c>
      <c r="V500" s="71">
        <v>53</v>
      </c>
      <c r="W500" s="71">
        <v>42</v>
      </c>
      <c r="X500" s="71">
        <v>334</v>
      </c>
      <c r="Y500" s="71">
        <v>676</v>
      </c>
      <c r="Z500" s="71">
        <v>607</v>
      </c>
      <c r="AA500" s="71">
        <v>199</v>
      </c>
      <c r="AB500" s="71">
        <v>1146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2270</v>
      </c>
      <c r="B501" s="70">
        <v>418</v>
      </c>
      <c r="C501" s="70">
        <v>10</v>
      </c>
      <c r="D501" s="70">
        <v>25</v>
      </c>
      <c r="E501" s="70">
        <v>2013</v>
      </c>
      <c r="F501" s="70" t="s">
        <v>180</v>
      </c>
      <c r="G501" s="1064" t="s">
        <v>1657</v>
      </c>
      <c r="H501" s="70" t="s">
        <v>1658</v>
      </c>
      <c r="I501" s="148"/>
      <c r="J501" s="71">
        <v>2.30925864632716</v>
      </c>
      <c r="K501" s="71">
        <v>0.1553129387573442</v>
      </c>
      <c r="L501" s="71">
        <v>1.965811930133275</v>
      </c>
      <c r="M501" s="71">
        <v>1.987143447347913</v>
      </c>
      <c r="N501" s="71">
        <v>3.7397939277595471</v>
      </c>
      <c r="O501" s="71">
        <v>1.1292614606354185</v>
      </c>
      <c r="P501" s="71">
        <v>1.0540217870962267</v>
      </c>
      <c r="Q501" s="71">
        <v>9.0737290425055794E-2</v>
      </c>
      <c r="R501" s="71">
        <v>0</v>
      </c>
      <c r="S501" s="71">
        <v>5.8531260799768572E-2</v>
      </c>
      <c r="T501" s="72"/>
      <c r="U501" s="71">
        <v>82761</v>
      </c>
      <c r="V501" s="71">
        <v>53</v>
      </c>
      <c r="W501" s="71">
        <v>42</v>
      </c>
      <c r="X501" s="71">
        <v>334</v>
      </c>
      <c r="Y501" s="71">
        <v>697</v>
      </c>
      <c r="Z501" s="71">
        <v>617</v>
      </c>
      <c r="AA501" s="71">
        <v>211</v>
      </c>
      <c r="AB501" s="71">
        <v>1173</v>
      </c>
      <c r="AC501" s="71">
        <v>0</v>
      </c>
      <c r="AD501" s="71">
        <v>5.8531260799768572E-2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2271</v>
      </c>
      <c r="B502" s="70">
        <v>419</v>
      </c>
      <c r="C502" s="70">
        <v>11</v>
      </c>
      <c r="D502" s="70">
        <v>25</v>
      </c>
      <c r="E502" s="70">
        <v>2014</v>
      </c>
      <c r="F502" s="70" t="s">
        <v>181</v>
      </c>
      <c r="G502" s="1064" t="s">
        <v>1657</v>
      </c>
      <c r="H502" s="70" t="s">
        <v>1658</v>
      </c>
      <c r="I502" s="148"/>
      <c r="J502" s="71">
        <v>2.3188632582489039</v>
      </c>
      <c r="K502" s="71">
        <v>0.13153419734722899</v>
      </c>
      <c r="L502" s="71">
        <v>1.2838857341128971</v>
      </c>
      <c r="M502" s="71">
        <v>2.2278638520030078</v>
      </c>
      <c r="N502" s="71">
        <v>3.9258704150509329</v>
      </c>
      <c r="O502" s="71">
        <v>1.0600321317039492</v>
      </c>
      <c r="P502" s="71">
        <v>1.0896284057174392</v>
      </c>
      <c r="Q502" s="71">
        <v>8.5127372809743501E-2</v>
      </c>
      <c r="R502" s="71">
        <v>0</v>
      </c>
      <c r="S502" s="71">
        <v>3.925386056666888E-2</v>
      </c>
      <c r="T502" s="72"/>
      <c r="U502" s="71">
        <v>92298</v>
      </c>
      <c r="V502" s="71">
        <v>39</v>
      </c>
      <c r="W502" s="71">
        <v>28</v>
      </c>
      <c r="X502" s="71">
        <v>356</v>
      </c>
      <c r="Y502" s="71">
        <v>691</v>
      </c>
      <c r="Z502" s="71">
        <v>610</v>
      </c>
      <c r="AA502" s="71">
        <v>217</v>
      </c>
      <c r="AB502" s="71">
        <v>1147</v>
      </c>
      <c r="AC502" s="71">
        <v>0</v>
      </c>
      <c r="AD502" s="71">
        <v>3.925386056666888E-2</v>
      </c>
      <c r="AE502" s="72"/>
      <c r="AF502" s="71"/>
      <c r="AG502" s="71"/>
      <c r="AH502" s="71"/>
      <c r="AI502" s="71"/>
      <c r="AJ502" s="71"/>
      <c r="AK502" s="71"/>
      <c r="AL502" s="71"/>
      <c r="AM502" s="71"/>
      <c r="AN502" s="71"/>
      <c r="AO502" s="71"/>
      <c r="AP502" s="71"/>
      <c r="AQ502" s="72"/>
      <c r="AR502" s="71">
        <v>4</v>
      </c>
      <c r="AS502" s="71">
        <v>0</v>
      </c>
      <c r="AT502" s="71">
        <v>0</v>
      </c>
      <c r="AU502" s="71">
        <v>0</v>
      </c>
      <c r="AV502" s="71">
        <v>0</v>
      </c>
      <c r="AW502" s="71">
        <v>0</v>
      </c>
      <c r="AX502" s="71"/>
      <c r="AY502" s="72"/>
      <c r="AZ502" s="71">
        <v>16.399999999999999</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2272</v>
      </c>
      <c r="B503" s="70">
        <v>420</v>
      </c>
      <c r="C503" s="70">
        <v>12</v>
      </c>
      <c r="D503" s="70">
        <v>25</v>
      </c>
      <c r="E503" s="70">
        <v>2015</v>
      </c>
      <c r="F503" s="70" t="s">
        <v>182</v>
      </c>
      <c r="G503" s="70" t="s">
        <v>1657</v>
      </c>
      <c r="H503" s="70" t="s">
        <v>1658</v>
      </c>
      <c r="I503" s="148"/>
      <c r="J503" s="71">
        <v>2.693535327550403</v>
      </c>
      <c r="K503" s="71">
        <v>0.12612762190946269</v>
      </c>
      <c r="L503" s="71">
        <v>1.3514236749064521</v>
      </c>
      <c r="M503" s="71">
        <v>2.1556205579568788</v>
      </c>
      <c r="N503" s="71">
        <v>3.6133682599243282</v>
      </c>
      <c r="O503" s="71">
        <v>1.0929575394834452</v>
      </c>
      <c r="P503" s="71">
        <v>1.0854639796296872</v>
      </c>
      <c r="Q503" s="71">
        <v>8.3842790070858597E-2</v>
      </c>
      <c r="R503" s="71">
        <v>0</v>
      </c>
      <c r="S503" s="71">
        <v>3.050099897730725E-2</v>
      </c>
      <c r="T503" s="72"/>
      <c r="U503" s="71">
        <v>107491</v>
      </c>
      <c r="V503" s="71">
        <v>39</v>
      </c>
      <c r="W503" s="71">
        <v>28</v>
      </c>
      <c r="X503" s="71">
        <v>356</v>
      </c>
      <c r="Y503" s="71">
        <v>691</v>
      </c>
      <c r="Z503" s="71">
        <v>635</v>
      </c>
      <c r="AA503" s="71">
        <v>216</v>
      </c>
      <c r="AB503" s="71">
        <v>1154</v>
      </c>
      <c r="AC503" s="71">
        <v>0</v>
      </c>
      <c r="AD503" s="71">
        <v>3.050099897730725E-2</v>
      </c>
      <c r="AE503" s="72"/>
      <c r="AF503" s="71">
        <v>829540.35537594499</v>
      </c>
      <c r="AG503" s="71">
        <v>84028.727593782824</v>
      </c>
      <c r="AH503" s="71">
        <v>174741.6007400103</v>
      </c>
      <c r="AI503" s="71">
        <v>2264188.894462815</v>
      </c>
      <c r="AJ503" s="71">
        <v>3060471.9068718702</v>
      </c>
      <c r="AK503" s="71">
        <v>0</v>
      </c>
      <c r="AL503" s="71">
        <v>0</v>
      </c>
      <c r="AM503" s="71">
        <v>158150.8591520678</v>
      </c>
      <c r="AN503" s="71">
        <v>0</v>
      </c>
      <c r="AO503" s="71">
        <v>0</v>
      </c>
      <c r="AP503" s="71">
        <v>6571122.3441964909</v>
      </c>
      <c r="AQ503" s="72"/>
      <c r="AR503" s="71">
        <v>5</v>
      </c>
      <c r="AS503" s="71">
        <v>0</v>
      </c>
      <c r="AT503" s="71">
        <v>0</v>
      </c>
      <c r="AU503" s="71">
        <v>0</v>
      </c>
      <c r="AV503" s="71">
        <v>0</v>
      </c>
      <c r="AW503" s="71">
        <v>0</v>
      </c>
      <c r="AX503" s="71"/>
      <c r="AY503" s="72"/>
      <c r="AZ503" s="71">
        <v>26.1</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2273</v>
      </c>
      <c r="B504" s="70">
        <v>421</v>
      </c>
      <c r="C504" s="70">
        <v>13</v>
      </c>
      <c r="D504" s="70">
        <v>25</v>
      </c>
      <c r="E504" s="70">
        <v>2016</v>
      </c>
      <c r="F504" s="70" t="s">
        <v>155</v>
      </c>
      <c r="G504" s="70" t="s">
        <v>1657</v>
      </c>
      <c r="H504" s="70" t="s">
        <v>1658</v>
      </c>
      <c r="I504" s="148"/>
      <c r="J504" s="71">
        <v>2.6178256933138861</v>
      </c>
      <c r="K504" s="71">
        <v>0.11897341826534917</v>
      </c>
      <c r="L504" s="71">
        <v>1.4532509810271863</v>
      </c>
      <c r="M504" s="71">
        <v>1.8481946331448103</v>
      </c>
      <c r="N504" s="71">
        <v>3.5894729874224143</v>
      </c>
      <c r="O504" s="71">
        <v>1.0677831883021585</v>
      </c>
      <c r="P504" s="71">
        <v>1.190386873844876</v>
      </c>
      <c r="Q504" s="71">
        <v>7.8966607137760186E-2</v>
      </c>
      <c r="R504" s="71">
        <v>0</v>
      </c>
      <c r="S504" s="71">
        <v>3.2137054425719305E-2</v>
      </c>
      <c r="T504" s="72"/>
      <c r="U504" s="71">
        <v>99441</v>
      </c>
      <c r="V504" s="71">
        <v>39</v>
      </c>
      <c r="W504" s="71">
        <v>28</v>
      </c>
      <c r="X504" s="71">
        <v>356</v>
      </c>
      <c r="Y504" s="71">
        <v>675</v>
      </c>
      <c r="Z504" s="71">
        <v>628</v>
      </c>
      <c r="AA504" s="71">
        <v>245</v>
      </c>
      <c r="AB504" s="71">
        <v>1118</v>
      </c>
      <c r="AC504" s="71">
        <v>0</v>
      </c>
      <c r="AD504" s="71">
        <v>3.2137054425719312E-2</v>
      </c>
      <c r="AE504" s="72"/>
      <c r="AF504" s="71">
        <v>820338.1212755302</v>
      </c>
      <c r="AG504" s="71">
        <v>80096.562174508101</v>
      </c>
      <c r="AH504" s="71">
        <v>148102.1171248903</v>
      </c>
      <c r="AI504" s="71">
        <v>2260111.9450830538</v>
      </c>
      <c r="AJ504" s="71">
        <v>2969547.9482261399</v>
      </c>
      <c r="AK504" s="71">
        <v>0</v>
      </c>
      <c r="AL504" s="71">
        <v>0</v>
      </c>
      <c r="AM504" s="71">
        <v>153336.24490514939</v>
      </c>
      <c r="AN504" s="71">
        <v>0</v>
      </c>
      <c r="AO504" s="71">
        <v>0</v>
      </c>
      <c r="AP504" s="71">
        <v>6431532.9387892717</v>
      </c>
      <c r="AQ504" s="72"/>
      <c r="AR504" s="71">
        <v>7</v>
      </c>
      <c r="AS504" s="71">
        <v>0</v>
      </c>
      <c r="AT504" s="71">
        <v>0</v>
      </c>
      <c r="AU504" s="71">
        <v>0</v>
      </c>
      <c r="AV504" s="71">
        <v>0</v>
      </c>
      <c r="AW504" s="71">
        <v>1</v>
      </c>
      <c r="AX504" s="71"/>
      <c r="AY504" s="72"/>
      <c r="AZ504" s="71">
        <v>34.5</v>
      </c>
      <c r="BA504" s="71">
        <v>0</v>
      </c>
      <c r="BB504" s="71">
        <v>0</v>
      </c>
      <c r="BC504" s="71">
        <v>0</v>
      </c>
      <c r="BD504" s="71">
        <v>0</v>
      </c>
      <c r="BE504" s="71">
        <v>300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2274</v>
      </c>
      <c r="B505" s="70">
        <v>422</v>
      </c>
      <c r="C505" s="70">
        <v>14</v>
      </c>
      <c r="D505" s="70">
        <v>25</v>
      </c>
      <c r="E505" s="70">
        <v>2017</v>
      </c>
      <c r="F505" s="70" t="s">
        <v>156</v>
      </c>
      <c r="G505" s="70" t="s">
        <v>1657</v>
      </c>
      <c r="H505" s="70" t="s">
        <v>1658</v>
      </c>
      <c r="I505" s="148"/>
      <c r="J505" s="71">
        <v>2.7802201000015687</v>
      </c>
      <c r="K505" s="71">
        <v>0.12157301981331599</v>
      </c>
      <c r="L505" s="71">
        <v>1.3118642730913539</v>
      </c>
      <c r="M505" s="71">
        <v>1.8531662221606351</v>
      </c>
      <c r="N505" s="71">
        <v>3.5020991018174952</v>
      </c>
      <c r="O505" s="71">
        <v>1.0503595109228634</v>
      </c>
      <c r="P505" s="71">
        <v>1.2021579727332412</v>
      </c>
      <c r="Q505" s="71">
        <v>7.62941640764601E-2</v>
      </c>
      <c r="R505" s="71">
        <v>0</v>
      </c>
      <c r="S505" s="71">
        <v>4.6323689331256225E-2</v>
      </c>
      <c r="T505" s="72"/>
      <c r="U505" s="71">
        <v>103918</v>
      </c>
      <c r="V505" s="71">
        <v>39</v>
      </c>
      <c r="W505" s="71">
        <v>28</v>
      </c>
      <c r="X505" s="71">
        <v>356</v>
      </c>
      <c r="Y505" s="71">
        <v>673</v>
      </c>
      <c r="Z505" s="71">
        <v>628</v>
      </c>
      <c r="AA505" s="71">
        <v>249</v>
      </c>
      <c r="AB505" s="71">
        <v>1117</v>
      </c>
      <c r="AC505" s="71">
        <v>0</v>
      </c>
      <c r="AD505" s="71">
        <v>4.6323689331256232E-2</v>
      </c>
      <c r="AE505" s="72"/>
      <c r="AF505" s="71">
        <v>842387.71788360178</v>
      </c>
      <c r="AG505" s="71">
        <v>80329.286593877085</v>
      </c>
      <c r="AH505" s="71">
        <v>180922.40574214561</v>
      </c>
      <c r="AI505" s="71">
        <v>2204195.352903096</v>
      </c>
      <c r="AJ505" s="71">
        <v>2684808.0260196649</v>
      </c>
      <c r="AK505" s="71">
        <v>0</v>
      </c>
      <c r="AL505" s="71">
        <v>0</v>
      </c>
      <c r="AM505" s="71">
        <v>153438.80738995431</v>
      </c>
      <c r="AN505" s="71">
        <v>0</v>
      </c>
      <c r="AO505" s="71">
        <v>0</v>
      </c>
      <c r="AP505" s="71">
        <v>6146081.5965323392</v>
      </c>
      <c r="AQ505" s="72"/>
      <c r="AR505" s="71">
        <v>10</v>
      </c>
      <c r="AS505" s="71">
        <v>0</v>
      </c>
      <c r="AT505" s="71">
        <v>0</v>
      </c>
      <c r="AU505" s="71">
        <v>0</v>
      </c>
      <c r="AV505" s="71">
        <v>0</v>
      </c>
      <c r="AW505" s="71">
        <v>1</v>
      </c>
      <c r="AX505" s="71"/>
      <c r="AY505" s="72"/>
      <c r="AZ505" s="71">
        <v>64.2</v>
      </c>
      <c r="BA505" s="71">
        <v>0</v>
      </c>
      <c r="BB505" s="71">
        <v>0</v>
      </c>
      <c r="BC505" s="71">
        <v>0</v>
      </c>
      <c r="BD505" s="71">
        <v>0</v>
      </c>
      <c r="BE505" s="71">
        <v>300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2275</v>
      </c>
      <c r="B506" s="70">
        <v>423</v>
      </c>
      <c r="C506" s="70">
        <v>15</v>
      </c>
      <c r="D506" s="70">
        <v>25</v>
      </c>
      <c r="E506" s="70">
        <v>2018</v>
      </c>
      <c r="F506" s="70" t="s">
        <v>183</v>
      </c>
      <c r="G506" s="70" t="s">
        <v>1657</v>
      </c>
      <c r="H506" s="70" t="s">
        <v>1658</v>
      </c>
      <c r="I506" s="148"/>
      <c r="J506" s="71">
        <v>2.8677366707188665</v>
      </c>
      <c r="K506" s="71">
        <v>0.1131515528935304</v>
      </c>
      <c r="L506" s="71">
        <v>1.2034664978207017</v>
      </c>
      <c r="M506" s="71">
        <v>1.8623061795133578</v>
      </c>
      <c r="N506" s="71">
        <v>3.2482783423082631</v>
      </c>
      <c r="O506" s="71">
        <v>1.0388311654837563</v>
      </c>
      <c r="P506" s="71">
        <v>1.2475500289529953</v>
      </c>
      <c r="Q506" s="71">
        <v>7.06062483855419E-2</v>
      </c>
      <c r="R506" s="71">
        <v>0</v>
      </c>
      <c r="S506" s="71">
        <v>6.5070430569714774E-2</v>
      </c>
      <c r="T506" s="72"/>
      <c r="U506" s="71">
        <v>112000</v>
      </c>
      <c r="V506" s="71">
        <v>39</v>
      </c>
      <c r="W506" s="71">
        <v>28</v>
      </c>
      <c r="X506" s="71">
        <v>356</v>
      </c>
      <c r="Y506" s="71">
        <v>678</v>
      </c>
      <c r="Z506" s="71">
        <v>633</v>
      </c>
      <c r="AA506" s="71">
        <v>261</v>
      </c>
      <c r="AB506" s="71">
        <v>1114</v>
      </c>
      <c r="AC506" s="71">
        <v>0</v>
      </c>
      <c r="AD506" s="71">
        <v>6.5070430569714774E-2</v>
      </c>
      <c r="AE506" s="72"/>
      <c r="AF506" s="71">
        <v>911374.64960297756</v>
      </c>
      <c r="AG506" s="71">
        <v>72678.78784539066</v>
      </c>
      <c r="AH506" s="71">
        <v>170519.38967348481</v>
      </c>
      <c r="AI506" s="71">
        <v>2253137.889574497</v>
      </c>
      <c r="AJ506" s="71">
        <v>2512550.0505814161</v>
      </c>
      <c r="AK506" s="71">
        <v>0</v>
      </c>
      <c r="AL506" s="71">
        <v>0</v>
      </c>
      <c r="AM506" s="71">
        <v>153343.33733277681</v>
      </c>
      <c r="AN506" s="71">
        <v>0</v>
      </c>
      <c r="AO506" s="71">
        <v>0</v>
      </c>
      <c r="AP506" s="71">
        <v>6073604.1046105428</v>
      </c>
      <c r="AQ506" s="72"/>
      <c r="AR506" s="71">
        <v>11</v>
      </c>
      <c r="AS506" s="71">
        <v>0</v>
      </c>
      <c r="AT506" s="71">
        <v>0</v>
      </c>
      <c r="AU506" s="71">
        <v>0</v>
      </c>
      <c r="AV506" s="71">
        <v>0</v>
      </c>
      <c r="AW506" s="71">
        <v>1</v>
      </c>
      <c r="AX506" s="71"/>
      <c r="AY506" s="72"/>
      <c r="AZ506" s="71">
        <v>68</v>
      </c>
      <c r="BA506" s="71">
        <v>0</v>
      </c>
      <c r="BB506" s="71">
        <v>0</v>
      </c>
      <c r="BC506" s="71">
        <v>0</v>
      </c>
      <c r="BD506" s="71">
        <v>0</v>
      </c>
      <c r="BE506" s="71">
        <v>300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2276</v>
      </c>
      <c r="B507" s="70">
        <v>424</v>
      </c>
      <c r="C507" s="70">
        <v>16</v>
      </c>
      <c r="D507" s="70">
        <v>25</v>
      </c>
      <c r="E507" s="70">
        <v>2019</v>
      </c>
      <c r="F507" s="70" t="s">
        <v>158</v>
      </c>
      <c r="G507" s="70" t="s">
        <v>1657</v>
      </c>
      <c r="H507" s="70" t="s">
        <v>1658</v>
      </c>
      <c r="I507" s="148"/>
      <c r="J507" s="71">
        <v>2.7571494680928685</v>
      </c>
      <c r="K507" s="71">
        <v>0.10499630914618242</v>
      </c>
      <c r="L507" s="71">
        <v>1.2088584383670109</v>
      </c>
      <c r="M507" s="71">
        <v>1.6706577459170786</v>
      </c>
      <c r="N507" s="71">
        <v>3.201092402201934</v>
      </c>
      <c r="O507" s="71">
        <v>1.028643875438221</v>
      </c>
      <c r="P507" s="71">
        <v>1.0980326698837048</v>
      </c>
      <c r="Q507" s="71">
        <v>6.5844804253420694E-2</v>
      </c>
      <c r="R507" s="71">
        <v>0</v>
      </c>
      <c r="S507" s="71">
        <v>6.0907931884943901E-2</v>
      </c>
      <c r="T507" s="72"/>
      <c r="U507" s="71">
        <v>113275</v>
      </c>
      <c r="V507" s="71">
        <v>39</v>
      </c>
      <c r="W507" s="71">
        <v>28</v>
      </c>
      <c r="X507" s="71">
        <v>356</v>
      </c>
      <c r="Y507" s="71">
        <v>660</v>
      </c>
      <c r="Z507" s="71">
        <v>644</v>
      </c>
      <c r="AA507" s="71">
        <v>228</v>
      </c>
      <c r="AB507" s="71">
        <v>1067</v>
      </c>
      <c r="AC507" s="71">
        <v>0</v>
      </c>
      <c r="AD507" s="71">
        <v>6.0907931884943901E-2</v>
      </c>
      <c r="AE507" s="72"/>
      <c r="AF507" s="71">
        <v>904481.63029812172</v>
      </c>
      <c r="AG507" s="71">
        <v>72657.265616595862</v>
      </c>
      <c r="AH507" s="71">
        <v>184110.0063388655</v>
      </c>
      <c r="AI507" s="71">
        <v>2207888.087021898</v>
      </c>
      <c r="AJ507" s="71">
        <v>2579987.9103586292</v>
      </c>
      <c r="AK507" s="71">
        <v>0</v>
      </c>
      <c r="AL507" s="71">
        <v>0</v>
      </c>
      <c r="AM507" s="71">
        <v>145317.3676283005</v>
      </c>
      <c r="AN507" s="71">
        <v>0</v>
      </c>
      <c r="AO507" s="71">
        <v>0</v>
      </c>
      <c r="AP507" s="71">
        <v>6094442.2672624104</v>
      </c>
      <c r="AQ507" s="72"/>
      <c r="AR507" s="71">
        <v>12</v>
      </c>
      <c r="AS507" s="71">
        <v>0</v>
      </c>
      <c r="AT507" s="71">
        <v>0</v>
      </c>
      <c r="AU507" s="71">
        <v>0</v>
      </c>
      <c r="AV507" s="71">
        <v>0</v>
      </c>
      <c r="AW507" s="71">
        <v>2</v>
      </c>
      <c r="AX507" s="71"/>
      <c r="AY507" s="72"/>
      <c r="AZ507" s="71">
        <v>78.2</v>
      </c>
      <c r="BA507" s="71">
        <v>0</v>
      </c>
      <c r="BB507" s="71">
        <v>0</v>
      </c>
      <c r="BC507" s="71">
        <v>0</v>
      </c>
      <c r="BD507" s="71">
        <v>0</v>
      </c>
      <c r="BE507" s="71">
        <v>600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2277</v>
      </c>
      <c r="B508" s="70">
        <v>425</v>
      </c>
      <c r="C508" s="70">
        <v>17</v>
      </c>
      <c r="D508" s="70">
        <v>25</v>
      </c>
      <c r="E508" s="70">
        <v>2020</v>
      </c>
      <c r="F508" s="70" t="s">
        <v>159</v>
      </c>
      <c r="G508" s="70" t="s">
        <v>1657</v>
      </c>
      <c r="H508" s="70" t="s">
        <v>1658</v>
      </c>
      <c r="I508" s="148"/>
      <c r="J508" s="71">
        <v>2.724808551446142</v>
      </c>
      <c r="K508" s="71">
        <v>0.12803596732907291</v>
      </c>
      <c r="L508" s="71">
        <v>1.7977490191067753</v>
      </c>
      <c r="M508" s="71">
        <v>1.6824433110799688</v>
      </c>
      <c r="N508" s="71">
        <v>2.9517636199668762</v>
      </c>
      <c r="O508" s="71">
        <v>0.8970391564421818</v>
      </c>
      <c r="P508" s="71">
        <v>1.037589739339164</v>
      </c>
      <c r="Q508" s="71">
        <v>6.2380445356057301E-2</v>
      </c>
      <c r="R508" s="71">
        <v>0</v>
      </c>
      <c r="S508" s="71">
        <v>5.6896584218506067E-2</v>
      </c>
      <c r="T508" s="72"/>
      <c r="U508" s="71">
        <v>126901</v>
      </c>
      <c r="V508" s="71">
        <v>44</v>
      </c>
      <c r="W508" s="71">
        <v>37</v>
      </c>
      <c r="X508" s="71">
        <v>377</v>
      </c>
      <c r="Y508" s="71">
        <v>664</v>
      </c>
      <c r="Z508" s="71">
        <v>641</v>
      </c>
      <c r="AA508" s="71">
        <v>229</v>
      </c>
      <c r="AB508" s="71">
        <v>1058</v>
      </c>
      <c r="AC508" s="71">
        <v>0</v>
      </c>
      <c r="AD508" s="71">
        <v>5.6896584218506067E-2</v>
      </c>
      <c r="AE508" s="72"/>
      <c r="AF508" s="71">
        <v>990831.26130709401</v>
      </c>
      <c r="AG508" s="71">
        <v>82032.720569317593</v>
      </c>
      <c r="AH508" s="71">
        <v>263636.81604999071</v>
      </c>
      <c r="AI508" s="71">
        <v>2164613.985090252</v>
      </c>
      <c r="AJ508" s="71">
        <v>2726707.9128489448</v>
      </c>
      <c r="AK508" s="71"/>
      <c r="AL508" s="71"/>
      <c r="AM508" s="71">
        <v>138080.75462516674</v>
      </c>
      <c r="AN508" s="71"/>
      <c r="AO508" s="71"/>
      <c r="AP508" s="71">
        <v>6365903.4504907662</v>
      </c>
      <c r="AQ508" s="72"/>
      <c r="AR508" s="71">
        <v>12</v>
      </c>
      <c r="AS508" s="71">
        <v>0</v>
      </c>
      <c r="AT508" s="71">
        <v>0</v>
      </c>
      <c r="AU508" s="71">
        <v>0</v>
      </c>
      <c r="AV508" s="71">
        <v>0</v>
      </c>
      <c r="AW508" s="71">
        <v>2</v>
      </c>
      <c r="AX508" s="71"/>
      <c r="AY508" s="72"/>
      <c r="AZ508" s="71">
        <v>78.2</v>
      </c>
      <c r="BA508" s="71">
        <v>0</v>
      </c>
      <c r="BB508" s="71">
        <v>0</v>
      </c>
      <c r="BC508" s="71">
        <v>0</v>
      </c>
      <c r="BD508" s="71">
        <v>0</v>
      </c>
      <c r="BE508" s="71">
        <v>600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2278</v>
      </c>
      <c r="B509" s="70">
        <v>425</v>
      </c>
      <c r="C509" s="70">
        <v>18</v>
      </c>
      <c r="D509" s="70">
        <v>25</v>
      </c>
      <c r="E509" s="70">
        <v>2021</v>
      </c>
      <c r="F509" s="70" t="s">
        <v>160</v>
      </c>
      <c r="G509" s="70" t="s">
        <v>1657</v>
      </c>
      <c r="H509" s="70" t="s">
        <v>1658</v>
      </c>
      <c r="I509" s="148"/>
      <c r="J509" s="71">
        <v>3.0076918956760714</v>
      </c>
      <c r="K509" s="71">
        <v>0.12333417713729071</v>
      </c>
      <c r="L509" s="71">
        <v>1.6406058784810229</v>
      </c>
      <c r="M509" s="71">
        <v>1.7087171765866844</v>
      </c>
      <c r="N509" s="71">
        <v>2.8679077874470233</v>
      </c>
      <c r="O509" s="71">
        <v>0.86441028436950407</v>
      </c>
      <c r="P509" s="71">
        <v>1.0640736674727997</v>
      </c>
      <c r="Q509" s="71">
        <v>6.0313881941551503E-2</v>
      </c>
      <c r="R509" s="71">
        <v>0</v>
      </c>
      <c r="S509" s="71">
        <v>7.3283359921339539E-2</v>
      </c>
      <c r="T509" s="72"/>
      <c r="U509" s="71">
        <v>143848</v>
      </c>
      <c r="V509" s="71">
        <v>44</v>
      </c>
      <c r="W509" s="71">
        <v>37</v>
      </c>
      <c r="X509" s="71">
        <v>377</v>
      </c>
      <c r="Y509" s="71">
        <v>653</v>
      </c>
      <c r="Z509" s="71">
        <v>636</v>
      </c>
      <c r="AA509" s="71">
        <v>229</v>
      </c>
      <c r="AB509" s="71">
        <v>1033</v>
      </c>
      <c r="AC509" s="71">
        <v>0</v>
      </c>
      <c r="AD509" s="71">
        <v>7.3283359921339539E-2</v>
      </c>
      <c r="AE509" s="72"/>
      <c r="AF509" s="71">
        <v>1101813.7627054786</v>
      </c>
      <c r="AG509" s="71">
        <v>83449.296889704347</v>
      </c>
      <c r="AH509" s="71">
        <v>236365.74829738372</v>
      </c>
      <c r="AI509" s="71">
        <v>2375223.2002094355</v>
      </c>
      <c r="AJ509" s="71">
        <v>2612133.119224085</v>
      </c>
      <c r="AK509" s="71">
        <v>0</v>
      </c>
      <c r="AL509" s="71">
        <v>0</v>
      </c>
      <c r="AM509" s="71">
        <v>135595.59610546043</v>
      </c>
      <c r="AN509" s="71">
        <v>0</v>
      </c>
      <c r="AO509" s="71">
        <v>0</v>
      </c>
      <c r="AP509" s="71">
        <v>6544580.7234315472</v>
      </c>
      <c r="AQ509" s="72"/>
      <c r="AR509" s="71">
        <v>12</v>
      </c>
      <c r="AS509" s="71">
        <v>0</v>
      </c>
      <c r="AT509" s="71">
        <v>0</v>
      </c>
      <c r="AU509" s="71">
        <v>0</v>
      </c>
      <c r="AV509" s="71">
        <v>0</v>
      </c>
      <c r="AW509" s="71">
        <v>2</v>
      </c>
      <c r="AX509" s="71"/>
      <c r="AY509" s="72"/>
      <c r="AZ509" s="71">
        <v>78.2</v>
      </c>
      <c r="BA509" s="71">
        <v>0</v>
      </c>
      <c r="BB509" s="71">
        <v>0</v>
      </c>
      <c r="BC509" s="71">
        <v>0</v>
      </c>
      <c r="BD509" s="71">
        <v>0</v>
      </c>
      <c r="BE509" s="71">
        <v>600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1659</v>
      </c>
      <c r="B510" s="70">
        <v>425</v>
      </c>
      <c r="C510" s="70">
        <v>19</v>
      </c>
      <c r="D510" s="70">
        <v>25</v>
      </c>
      <c r="E510" s="70">
        <v>2022</v>
      </c>
      <c r="F510" s="70" t="s">
        <v>161</v>
      </c>
      <c r="G510" s="70" t="s">
        <v>1657</v>
      </c>
      <c r="H510" s="70" t="s">
        <v>1658</v>
      </c>
      <c r="I510" s="148"/>
      <c r="J510" s="71">
        <v>2.6090230066427007</v>
      </c>
      <c r="K510" s="71">
        <v>0.11797580999310332</v>
      </c>
      <c r="L510" s="71">
        <v>1.4710197819341246</v>
      </c>
      <c r="M510" s="71">
        <v>1.7421267524321278</v>
      </c>
      <c r="N510" s="71">
        <v>2.8503732108003588</v>
      </c>
      <c r="O510" s="71">
        <v>0.8811921307320888</v>
      </c>
      <c r="P510" s="71">
        <v>1.0709802430205488</v>
      </c>
      <c r="Q510" s="71">
        <v>6.0635937782296791E-2</v>
      </c>
      <c r="R510" s="71">
        <v>0</v>
      </c>
      <c r="S510" s="71">
        <v>8.2040925971148107E-2</v>
      </c>
      <c r="T510" s="72"/>
      <c r="U510" s="71">
        <v>153470</v>
      </c>
      <c r="V510" s="71">
        <v>44</v>
      </c>
      <c r="W510" s="71">
        <v>37</v>
      </c>
      <c r="X510" s="71">
        <v>377</v>
      </c>
      <c r="Y510" s="71">
        <v>659</v>
      </c>
      <c r="Z510" s="71">
        <v>616</v>
      </c>
      <c r="AA510" s="71">
        <v>234</v>
      </c>
      <c r="AB510" s="71">
        <v>1030</v>
      </c>
      <c r="AC510" s="71">
        <v>0</v>
      </c>
      <c r="AD510" s="71">
        <v>8.2040925971148107E-2</v>
      </c>
      <c r="AE510" s="72"/>
      <c r="AF510" s="71">
        <v>1047973.8532586589</v>
      </c>
      <c r="AG510" s="71">
        <v>84182.363225069988</v>
      </c>
      <c r="AH510" s="71">
        <v>262368.15356303065</v>
      </c>
      <c r="AI510" s="71">
        <v>2358892.0572391222</v>
      </c>
      <c r="AJ510" s="71">
        <v>2683358.8266267995</v>
      </c>
      <c r="AK510" s="71">
        <v>0</v>
      </c>
      <c r="AL510" s="71">
        <v>0</v>
      </c>
      <c r="AM510" s="71">
        <v>133001.11323932905</v>
      </c>
      <c r="AN510" s="71">
        <v>0</v>
      </c>
      <c r="AO510" s="71">
        <v>0</v>
      </c>
      <c r="AP510" s="71">
        <v>6569776.367152011</v>
      </c>
      <c r="AQ510" s="72"/>
      <c r="AR510" s="71">
        <v>13</v>
      </c>
      <c r="AS510" s="71">
        <v>0</v>
      </c>
      <c r="AT510" s="71">
        <v>0</v>
      </c>
      <c r="AU510" s="71">
        <v>0</v>
      </c>
      <c r="AV510" s="71">
        <v>0</v>
      </c>
      <c r="AW510" s="71">
        <v>2</v>
      </c>
      <c r="AX510" s="71"/>
      <c r="AY510" s="72"/>
      <c r="AZ510" s="71">
        <v>83.100000000000009</v>
      </c>
      <c r="BA510" s="71">
        <v>0</v>
      </c>
      <c r="BB510" s="71">
        <v>0</v>
      </c>
      <c r="BC510" s="71">
        <v>0</v>
      </c>
      <c r="BD510" s="71">
        <v>0</v>
      </c>
      <c r="BE510" s="71">
        <v>600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2279</v>
      </c>
      <c r="B511" s="70">
        <v>425</v>
      </c>
      <c r="C511" s="70">
        <v>20</v>
      </c>
      <c r="D511" s="70">
        <v>25</v>
      </c>
      <c r="E511" s="70">
        <v>2023</v>
      </c>
      <c r="F511" s="70" t="s">
        <v>1539</v>
      </c>
      <c r="G511" s="70" t="s">
        <v>1657</v>
      </c>
      <c r="H511" s="70" t="s">
        <v>1658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v>
      </c>
      <c r="AS511" s="71">
        <v>0</v>
      </c>
      <c r="AT511" s="71">
        <v>0</v>
      </c>
      <c r="AU511" s="71">
        <v>0</v>
      </c>
      <c r="AV511" s="71">
        <v>0</v>
      </c>
      <c r="AW511" s="71">
        <v>2</v>
      </c>
      <c r="AX511" s="71"/>
      <c r="AY511" s="72"/>
      <c r="AZ511" s="71">
        <v>83.300000000000011</v>
      </c>
      <c r="BA511" s="71">
        <v>0</v>
      </c>
      <c r="BB511" s="71">
        <v>0</v>
      </c>
      <c r="BC511" s="71">
        <v>0</v>
      </c>
      <c r="BD511" s="71">
        <v>0</v>
      </c>
      <c r="BE511" s="71">
        <v>600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1656</v>
      </c>
      <c r="B512" s="70">
        <v>425</v>
      </c>
      <c r="C512" s="70">
        <v>21</v>
      </c>
      <c r="D512" s="70">
        <v>25</v>
      </c>
      <c r="E512" s="70">
        <v>2024</v>
      </c>
      <c r="F512" s="70" t="s">
        <v>1554</v>
      </c>
      <c r="G512" s="70" t="s">
        <v>1657</v>
      </c>
      <c r="H512" s="70" t="s">
        <v>1658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2280</v>
      </c>
      <c r="B513" s="70">
        <v>392</v>
      </c>
      <c r="C513" s="70">
        <v>1</v>
      </c>
      <c r="D513" s="70">
        <v>24</v>
      </c>
      <c r="E513" s="70">
        <v>1990</v>
      </c>
      <c r="F513" s="70" t="s">
        <v>787</v>
      </c>
      <c r="G513" s="70" t="s">
        <v>2281</v>
      </c>
      <c r="H513" s="70" t="s">
        <v>2282</v>
      </c>
      <c r="I513" s="148"/>
      <c r="J513" s="71">
        <v>0</v>
      </c>
      <c r="K513" s="71">
        <v>0.82838616368078255</v>
      </c>
      <c r="L513" s="71">
        <v>0.52109804408193527</v>
      </c>
      <c r="M513" s="71">
        <v>1.433265043795009</v>
      </c>
      <c r="N513" s="71">
        <v>1.941761341235319</v>
      </c>
      <c r="O513" s="71">
        <v>1.743203538603681</v>
      </c>
      <c r="P513" s="71">
        <v>3.4059399361256939</v>
      </c>
      <c r="Q513" s="71">
        <v>0.111661253251804</v>
      </c>
      <c r="R513" s="71">
        <v>0</v>
      </c>
      <c r="S513" s="71">
        <v>0.1212506980805766</v>
      </c>
      <c r="T513" s="72"/>
      <c r="U513" s="71">
        <v>0</v>
      </c>
      <c r="V513" s="71">
        <v>310</v>
      </c>
      <c r="W513" s="71">
        <v>6</v>
      </c>
      <c r="X513" s="71">
        <v>545</v>
      </c>
      <c r="Y513" s="71">
        <v>622</v>
      </c>
      <c r="Z513" s="71">
        <v>717</v>
      </c>
      <c r="AA513" s="71">
        <v>827</v>
      </c>
      <c r="AB513" s="71">
        <v>1813</v>
      </c>
      <c r="AC513" s="71">
        <v>0</v>
      </c>
      <c r="AD513" s="71">
        <v>0.1212506980805766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2283</v>
      </c>
      <c r="B514" s="70">
        <v>393</v>
      </c>
      <c r="C514" s="70">
        <v>2</v>
      </c>
      <c r="D514" s="70">
        <v>24</v>
      </c>
      <c r="E514" s="70">
        <v>2005</v>
      </c>
      <c r="F514" s="70" t="s">
        <v>789</v>
      </c>
      <c r="G514" s="70" t="s">
        <v>2281</v>
      </c>
      <c r="H514" s="70" t="s">
        <v>2282</v>
      </c>
      <c r="I514" s="148"/>
      <c r="J514" s="71">
        <v>0.76805486285029623</v>
      </c>
      <c r="K514" s="71">
        <v>0.35979760574579062</v>
      </c>
      <c r="L514" s="71">
        <v>0.30259645709927901</v>
      </c>
      <c r="M514" s="71">
        <v>1.8184923507396371</v>
      </c>
      <c r="N514" s="71">
        <v>2.213210535916379</v>
      </c>
      <c r="O514" s="71">
        <v>2.1913327432578948</v>
      </c>
      <c r="P514" s="71">
        <v>3.8720709011863499</v>
      </c>
      <c r="Q514" s="71">
        <v>9.2613306230429696E-2</v>
      </c>
      <c r="R514" s="71">
        <v>0</v>
      </c>
      <c r="S514" s="71">
        <v>0.26664309439149098</v>
      </c>
      <c r="T514" s="72"/>
      <c r="U514" s="71">
        <v>78069</v>
      </c>
      <c r="V514" s="71">
        <v>157</v>
      </c>
      <c r="W514" s="71">
        <v>4</v>
      </c>
      <c r="X514" s="71">
        <v>367</v>
      </c>
      <c r="Y514" s="71">
        <v>602</v>
      </c>
      <c r="Z514" s="71">
        <v>1043</v>
      </c>
      <c r="AA514" s="71">
        <v>770</v>
      </c>
      <c r="AB514" s="71">
        <v>1572</v>
      </c>
      <c r="AC514" s="71">
        <v>0</v>
      </c>
      <c r="AD514" s="71">
        <v>0.26664309439149098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2284</v>
      </c>
      <c r="B515" s="70">
        <v>394</v>
      </c>
      <c r="C515" s="70">
        <v>3</v>
      </c>
      <c r="D515" s="70">
        <v>24</v>
      </c>
      <c r="E515" s="70">
        <v>2006</v>
      </c>
      <c r="F515" s="70" t="s">
        <v>790</v>
      </c>
      <c r="G515" s="70" t="s">
        <v>2281</v>
      </c>
      <c r="H515" s="70" t="s">
        <v>2282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2285</v>
      </c>
      <c r="B516" s="70">
        <v>395</v>
      </c>
      <c r="C516" s="70">
        <v>4</v>
      </c>
      <c r="D516" s="70">
        <v>24</v>
      </c>
      <c r="E516" s="70">
        <v>2007</v>
      </c>
      <c r="F516" s="70" t="s">
        <v>791</v>
      </c>
      <c r="G516" s="70" t="s">
        <v>2281</v>
      </c>
      <c r="H516" s="70" t="s">
        <v>2282</v>
      </c>
      <c r="I516" s="148"/>
      <c r="J516" s="71">
        <v>0.18617872273043651</v>
      </c>
      <c r="K516" s="71">
        <v>0.34081468195162667</v>
      </c>
      <c r="L516" s="71">
        <v>0.35274262482321711</v>
      </c>
      <c r="M516" s="71">
        <v>2.2273355574043729</v>
      </c>
      <c r="N516" s="71">
        <v>2.085639143759451</v>
      </c>
      <c r="O516" s="71">
        <v>1.9462752054714909</v>
      </c>
      <c r="P516" s="71">
        <v>4.0800946268998386</v>
      </c>
      <c r="Q516" s="71">
        <v>9.1377126060118399E-2</v>
      </c>
      <c r="R516" s="71">
        <v>0</v>
      </c>
      <c r="S516" s="71">
        <v>8.4680890262996952E-2</v>
      </c>
      <c r="T516" s="72"/>
      <c r="U516" s="71">
        <v>22584</v>
      </c>
      <c r="V516" s="71">
        <v>149</v>
      </c>
      <c r="W516" s="71">
        <v>4</v>
      </c>
      <c r="X516" s="71">
        <v>492</v>
      </c>
      <c r="Y516" s="71">
        <v>590</v>
      </c>
      <c r="Z516" s="71">
        <v>963</v>
      </c>
      <c r="AA516" s="71">
        <v>799</v>
      </c>
      <c r="AB516" s="71">
        <v>1469</v>
      </c>
      <c r="AC516" s="71">
        <v>0</v>
      </c>
      <c r="AD516" s="71">
        <v>8.4680890262996952E-2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2286</v>
      </c>
      <c r="B517" s="70">
        <v>396</v>
      </c>
      <c r="C517" s="70">
        <v>5</v>
      </c>
      <c r="D517" s="70">
        <v>24</v>
      </c>
      <c r="E517" s="70">
        <v>2008</v>
      </c>
      <c r="F517" s="70" t="s">
        <v>792</v>
      </c>
      <c r="G517" s="70" t="s">
        <v>2281</v>
      </c>
      <c r="H517" s="70" t="s">
        <v>2282</v>
      </c>
      <c r="I517" s="148"/>
      <c r="J517" s="71">
        <v>0.12472070547424791</v>
      </c>
      <c r="K517" s="71">
        <v>0.25451497796769512</v>
      </c>
      <c r="L517" s="71">
        <v>0.3143330291311584</v>
      </c>
      <c r="M517" s="71">
        <v>2.2209454559859672</v>
      </c>
      <c r="N517" s="71">
        <v>2.0313294022854622</v>
      </c>
      <c r="O517" s="71">
        <v>1.8685655055860459</v>
      </c>
      <c r="P517" s="71">
        <v>4.0142365735791747</v>
      </c>
      <c r="Q517" s="71">
        <v>8.7756590396029802E-2</v>
      </c>
      <c r="R517" s="71">
        <v>0</v>
      </c>
      <c r="S517" s="71">
        <v>0.11348941396010941</v>
      </c>
      <c r="T517" s="72"/>
      <c r="U517" s="71">
        <v>16123</v>
      </c>
      <c r="V517" s="71">
        <v>149</v>
      </c>
      <c r="W517" s="71">
        <v>4</v>
      </c>
      <c r="X517" s="71">
        <v>492</v>
      </c>
      <c r="Y517" s="71">
        <v>581</v>
      </c>
      <c r="Z517" s="71">
        <v>957</v>
      </c>
      <c r="AA517" s="71">
        <v>787</v>
      </c>
      <c r="AB517" s="71">
        <v>1434</v>
      </c>
      <c r="AC517" s="71">
        <v>0</v>
      </c>
      <c r="AD517" s="71">
        <v>0.11348941396010941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2287</v>
      </c>
      <c r="B518" s="70">
        <v>397</v>
      </c>
      <c r="C518" s="70">
        <v>6</v>
      </c>
      <c r="D518" s="70">
        <v>24</v>
      </c>
      <c r="E518" s="70">
        <v>2009</v>
      </c>
      <c r="F518" s="70" t="s">
        <v>176</v>
      </c>
      <c r="G518" s="70" t="s">
        <v>2281</v>
      </c>
      <c r="H518" s="70" t="s">
        <v>2282</v>
      </c>
      <c r="I518" s="148"/>
      <c r="J518" s="71">
        <v>0.2253011157246855</v>
      </c>
      <c r="K518" s="71">
        <v>0.29914277153228541</v>
      </c>
      <c r="L518" s="71">
        <v>3.191361867896036</v>
      </c>
      <c r="M518" s="71">
        <v>2.291365202683894</v>
      </c>
      <c r="N518" s="71">
        <v>1.9628925825871719</v>
      </c>
      <c r="O518" s="71">
        <v>1.8713240249604179</v>
      </c>
      <c r="P518" s="71">
        <v>3.7859641413247771</v>
      </c>
      <c r="Q518" s="71">
        <v>8.2082680566085003E-2</v>
      </c>
      <c r="R518" s="71">
        <v>0</v>
      </c>
      <c r="S518" s="71">
        <v>0.12329477191518549</v>
      </c>
      <c r="T518" s="72"/>
      <c r="U518" s="71">
        <v>22897</v>
      </c>
      <c r="V518" s="71">
        <v>184</v>
      </c>
      <c r="W518" s="71">
        <v>69</v>
      </c>
      <c r="X518" s="71">
        <v>537</v>
      </c>
      <c r="Y518" s="71">
        <v>580</v>
      </c>
      <c r="Z518" s="71">
        <v>946</v>
      </c>
      <c r="AA518" s="71">
        <v>762</v>
      </c>
      <c r="AB518" s="71">
        <v>1408</v>
      </c>
      <c r="AC518" s="71">
        <v>0</v>
      </c>
      <c r="AD518" s="71">
        <v>0.12329477191518549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2288</v>
      </c>
      <c r="B519" s="70">
        <v>398</v>
      </c>
      <c r="C519" s="70">
        <v>7</v>
      </c>
      <c r="D519" s="70">
        <v>24</v>
      </c>
      <c r="E519" s="70">
        <v>2010</v>
      </c>
      <c r="F519" s="70" t="s">
        <v>177</v>
      </c>
      <c r="G519" s="70" t="s">
        <v>2281</v>
      </c>
      <c r="H519" s="70" t="s">
        <v>2282</v>
      </c>
      <c r="I519" s="148"/>
      <c r="J519" s="71">
        <v>0.15523284411947541</v>
      </c>
      <c r="K519" s="71">
        <v>0.31915343170517879</v>
      </c>
      <c r="L519" s="71">
        <v>3.0105111323398841</v>
      </c>
      <c r="M519" s="71">
        <v>2.3523634392460329</v>
      </c>
      <c r="N519" s="71">
        <v>2.151207392343605</v>
      </c>
      <c r="O519" s="71">
        <v>1.833133663465204</v>
      </c>
      <c r="P519" s="71">
        <v>3.801403912261665</v>
      </c>
      <c r="Q519" s="71">
        <v>8.3410222661624303E-2</v>
      </c>
      <c r="R519" s="71">
        <v>0</v>
      </c>
      <c r="S519" s="71">
        <v>0.13731279512163599</v>
      </c>
      <c r="T519" s="72"/>
      <c r="U519" s="71">
        <v>15983</v>
      </c>
      <c r="V519" s="71">
        <v>184</v>
      </c>
      <c r="W519" s="71">
        <v>69</v>
      </c>
      <c r="X519" s="71">
        <v>537</v>
      </c>
      <c r="Y519" s="71">
        <v>579</v>
      </c>
      <c r="Z519" s="71">
        <v>931</v>
      </c>
      <c r="AA519" s="71">
        <v>746</v>
      </c>
      <c r="AB519" s="71">
        <v>1371</v>
      </c>
      <c r="AC519" s="71">
        <v>0</v>
      </c>
      <c r="AD519" s="71">
        <v>0.13731279512163599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2289</v>
      </c>
      <c r="B520" s="70">
        <v>399</v>
      </c>
      <c r="C520" s="70">
        <v>8</v>
      </c>
      <c r="D520" s="70">
        <v>24</v>
      </c>
      <c r="E520" s="70">
        <v>2011</v>
      </c>
      <c r="F520" s="70" t="s">
        <v>178</v>
      </c>
      <c r="G520" s="1064" t="s">
        <v>2281</v>
      </c>
      <c r="H520" s="70" t="s">
        <v>2282</v>
      </c>
      <c r="I520" s="148"/>
      <c r="J520" s="71">
        <v>0.14340692721844669</v>
      </c>
      <c r="K520" s="71">
        <v>0.43339809214833558</v>
      </c>
      <c r="L520" s="71">
        <v>3.1260960230132908</v>
      </c>
      <c r="M520" s="71">
        <v>2.5476636780565678</v>
      </c>
      <c r="N520" s="71">
        <v>2.1331020723522802</v>
      </c>
      <c r="O520" s="71">
        <v>1.7556130865008754</v>
      </c>
      <c r="P520" s="71">
        <v>3.597528775666448</v>
      </c>
      <c r="Q520" s="71">
        <v>9.3335465598848297E-2</v>
      </c>
      <c r="R520" s="71">
        <v>0</v>
      </c>
      <c r="S520" s="71">
        <v>0.103100899260478</v>
      </c>
      <c r="T520" s="72"/>
      <c r="U520" s="71">
        <v>14538</v>
      </c>
      <c r="V520" s="71">
        <v>184</v>
      </c>
      <c r="W520" s="71">
        <v>69</v>
      </c>
      <c r="X520" s="71">
        <v>537</v>
      </c>
      <c r="Y520" s="71">
        <v>570</v>
      </c>
      <c r="Z520" s="71">
        <v>911</v>
      </c>
      <c r="AA520" s="71">
        <v>727</v>
      </c>
      <c r="AB520" s="71">
        <v>1330</v>
      </c>
      <c r="AC520" s="71">
        <v>0</v>
      </c>
      <c r="AD520" s="71">
        <v>0.103100899260478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2290</v>
      </c>
      <c r="B521" s="70">
        <v>400</v>
      </c>
      <c r="C521" s="70">
        <v>9</v>
      </c>
      <c r="D521" s="70">
        <v>24</v>
      </c>
      <c r="E521" s="70">
        <v>2012</v>
      </c>
      <c r="F521" s="70" t="s">
        <v>179</v>
      </c>
      <c r="G521" s="1064" t="s">
        <v>2281</v>
      </c>
      <c r="H521" s="70" t="s">
        <v>2282</v>
      </c>
      <c r="I521" s="148"/>
      <c r="J521" s="71">
        <v>4.0317920069259341E-2</v>
      </c>
      <c r="K521" s="71">
        <v>0.3875872432262864</v>
      </c>
      <c r="L521" s="71">
        <v>3.0451834798137369</v>
      </c>
      <c r="M521" s="71">
        <v>2.6915066792346161</v>
      </c>
      <c r="N521" s="71">
        <v>2.1109217181530791</v>
      </c>
      <c r="O521" s="71">
        <v>1.7150304222418735</v>
      </c>
      <c r="P521" s="71">
        <v>3.4736751828015038</v>
      </c>
      <c r="Q521" s="71">
        <v>9.8662248757794294E-2</v>
      </c>
      <c r="R521" s="71">
        <v>0</v>
      </c>
      <c r="S521" s="71">
        <v>0.12649617195771551</v>
      </c>
      <c r="T521" s="72"/>
      <c r="U521" s="71">
        <v>4401</v>
      </c>
      <c r="V521" s="71">
        <v>184</v>
      </c>
      <c r="W521" s="71">
        <v>69</v>
      </c>
      <c r="X521" s="71">
        <v>537</v>
      </c>
      <c r="Y521" s="71">
        <v>558</v>
      </c>
      <c r="Z521" s="71">
        <v>897</v>
      </c>
      <c r="AA521" s="71">
        <v>698</v>
      </c>
      <c r="AB521" s="71">
        <v>1294</v>
      </c>
      <c r="AC521" s="71">
        <v>0</v>
      </c>
      <c r="AD521" s="71">
        <v>0.12649617195771551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2291</v>
      </c>
      <c r="B522" s="70">
        <v>401</v>
      </c>
      <c r="C522" s="70">
        <v>10</v>
      </c>
      <c r="D522" s="70">
        <v>24</v>
      </c>
      <c r="E522" s="70">
        <v>2013</v>
      </c>
      <c r="F522" s="70" t="s">
        <v>180</v>
      </c>
      <c r="G522" s="70" t="s">
        <v>2281</v>
      </c>
      <c r="H522" s="70" t="s">
        <v>2282</v>
      </c>
      <c r="I522" s="148"/>
      <c r="J522" s="71">
        <v>5.0081843360619542E-2</v>
      </c>
      <c r="K522" s="71">
        <v>0.32936427395258011</v>
      </c>
      <c r="L522" s="71">
        <v>2.8098466754843932</v>
      </c>
      <c r="M522" s="71">
        <v>2.6795714236493029</v>
      </c>
      <c r="N522" s="71">
        <v>1.8767473310663749</v>
      </c>
      <c r="O522" s="71">
        <v>1.5721808665896668</v>
      </c>
      <c r="P522" s="71">
        <v>3.4068381933631593</v>
      </c>
      <c r="Q522" s="71">
        <v>9.8472779804855901E-2</v>
      </c>
      <c r="R522" s="71">
        <v>0</v>
      </c>
      <c r="S522" s="71">
        <v>0.13308096541944739</v>
      </c>
      <c r="T522" s="72"/>
      <c r="U522" s="71">
        <v>5639</v>
      </c>
      <c r="V522" s="71">
        <v>184</v>
      </c>
      <c r="W522" s="71">
        <v>69</v>
      </c>
      <c r="X522" s="71">
        <v>537</v>
      </c>
      <c r="Y522" s="71">
        <v>549</v>
      </c>
      <c r="Z522" s="71">
        <v>859</v>
      </c>
      <c r="AA522" s="71">
        <v>682</v>
      </c>
      <c r="AB522" s="71">
        <v>1273</v>
      </c>
      <c r="AC522" s="71">
        <v>0</v>
      </c>
      <c r="AD522" s="71">
        <v>0.13308096541944739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2292</v>
      </c>
      <c r="B523" s="70">
        <v>402</v>
      </c>
      <c r="C523" s="70">
        <v>11</v>
      </c>
      <c r="D523" s="70">
        <v>24</v>
      </c>
      <c r="E523" s="70">
        <v>2014</v>
      </c>
      <c r="F523" s="70" t="s">
        <v>181</v>
      </c>
      <c r="G523" s="70" t="s">
        <v>2281</v>
      </c>
      <c r="H523" s="70" t="s">
        <v>2282</v>
      </c>
      <c r="I523" s="148"/>
      <c r="J523" s="71">
        <v>4.0642294517551823E-2</v>
      </c>
      <c r="K523" s="71">
        <v>0.26451628116408671</v>
      </c>
      <c r="L523" s="71">
        <v>3.1934941482781491</v>
      </c>
      <c r="M523" s="71">
        <v>2.552522139098468</v>
      </c>
      <c r="N523" s="71">
        <v>1.7963421906620649</v>
      </c>
      <c r="O523" s="71">
        <v>1.4649296508629985</v>
      </c>
      <c r="P523" s="71">
        <v>3.3793544564416438</v>
      </c>
      <c r="Q523" s="71">
        <v>9.2474896705266305E-2</v>
      </c>
      <c r="R523" s="71">
        <v>0</v>
      </c>
      <c r="S523" s="71">
        <v>0.1038207367052042</v>
      </c>
      <c r="T523" s="72"/>
      <c r="U523" s="71">
        <v>4997</v>
      </c>
      <c r="V523" s="71">
        <v>128</v>
      </c>
      <c r="W523" s="71">
        <v>67</v>
      </c>
      <c r="X523" s="71">
        <v>548</v>
      </c>
      <c r="Y523" s="71">
        <v>548</v>
      </c>
      <c r="Z523" s="71">
        <v>843</v>
      </c>
      <c r="AA523" s="71">
        <v>673</v>
      </c>
      <c r="AB523" s="71">
        <v>1246</v>
      </c>
      <c r="AC523" s="71">
        <v>0</v>
      </c>
      <c r="AD523" s="71">
        <v>0.1038207367052042</v>
      </c>
      <c r="AE523" s="72"/>
      <c r="AF523" s="71"/>
      <c r="AG523" s="71"/>
      <c r="AH523" s="71"/>
      <c r="AI523" s="71"/>
      <c r="AJ523" s="71"/>
      <c r="AK523" s="71"/>
      <c r="AL523" s="71"/>
      <c r="AM523" s="71"/>
      <c r="AN523" s="71"/>
      <c r="AO523" s="71"/>
      <c r="AP523" s="71"/>
      <c r="AQ523" s="72"/>
      <c r="AR523" s="71">
        <v>10</v>
      </c>
      <c r="AS523" s="71">
        <v>6</v>
      </c>
      <c r="AT523" s="71">
        <v>0</v>
      </c>
      <c r="AU523" s="71">
        <v>0</v>
      </c>
      <c r="AV523" s="71">
        <v>0</v>
      </c>
      <c r="AW523" s="71">
        <v>0</v>
      </c>
      <c r="AX523" s="71"/>
      <c r="AY523" s="72"/>
      <c r="AZ523" s="71">
        <v>35.299999999999997</v>
      </c>
      <c r="BA523" s="71">
        <v>129.9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2293</v>
      </c>
      <c r="B524" s="70">
        <v>403</v>
      </c>
      <c r="C524" s="70">
        <v>12</v>
      </c>
      <c r="D524" s="70">
        <v>24</v>
      </c>
      <c r="E524" s="70">
        <v>2015</v>
      </c>
      <c r="F524" s="70" t="s">
        <v>182</v>
      </c>
      <c r="G524" s="70" t="s">
        <v>2281</v>
      </c>
      <c r="H524" s="70" t="s">
        <v>2282</v>
      </c>
      <c r="I524" s="148"/>
      <c r="J524" s="71">
        <v>0</v>
      </c>
      <c r="K524" s="71">
        <v>0.25648588949283052</v>
      </c>
      <c r="L524" s="71">
        <v>3.7529481421235871</v>
      </c>
      <c r="M524" s="71">
        <v>2.4331797777905959</v>
      </c>
      <c r="N524" s="71">
        <v>1.5534777132738791</v>
      </c>
      <c r="O524" s="71">
        <v>1.4509656784008573</v>
      </c>
      <c r="P524" s="71">
        <v>3.3016196047069659</v>
      </c>
      <c r="Q524" s="71">
        <v>8.6240374189002697E-2</v>
      </c>
      <c r="R524" s="71">
        <v>0</v>
      </c>
      <c r="S524" s="71">
        <v>0.15609559567564141</v>
      </c>
      <c r="T524" s="72"/>
      <c r="U524" s="71">
        <v>0</v>
      </c>
      <c r="V524" s="71">
        <v>128</v>
      </c>
      <c r="W524" s="71">
        <v>67</v>
      </c>
      <c r="X524" s="71">
        <v>548</v>
      </c>
      <c r="Y524" s="71">
        <v>527</v>
      </c>
      <c r="Z524" s="71">
        <v>843</v>
      </c>
      <c r="AA524" s="71">
        <v>657</v>
      </c>
      <c r="AB524" s="71">
        <v>1187</v>
      </c>
      <c r="AC524" s="71">
        <v>0</v>
      </c>
      <c r="AD524" s="71">
        <v>0.15609559567564141</v>
      </c>
      <c r="AE524" s="72"/>
      <c r="AF524" s="71">
        <v>0</v>
      </c>
      <c r="AG524" s="71">
        <v>212804.53938677779</v>
      </c>
      <c r="AH524" s="71">
        <v>760350.19285457663</v>
      </c>
      <c r="AI524" s="71">
        <v>3293637.40504133</v>
      </c>
      <c r="AJ524" s="71">
        <v>2306402.3318038918</v>
      </c>
      <c r="AK524" s="71">
        <v>0</v>
      </c>
      <c r="AL524" s="71">
        <v>0</v>
      </c>
      <c r="AM524" s="71">
        <v>162673.37072227421</v>
      </c>
      <c r="AN524" s="71">
        <v>0</v>
      </c>
      <c r="AO524" s="71">
        <v>0</v>
      </c>
      <c r="AP524" s="71">
        <v>6735867.8398088505</v>
      </c>
      <c r="AQ524" s="72"/>
      <c r="AR524" s="71">
        <v>10</v>
      </c>
      <c r="AS524" s="71">
        <v>7</v>
      </c>
      <c r="AT524" s="71">
        <v>0</v>
      </c>
      <c r="AU524" s="71">
        <v>0</v>
      </c>
      <c r="AV524" s="71">
        <v>0</v>
      </c>
      <c r="AW524" s="71">
        <v>0</v>
      </c>
      <c r="AX524" s="71"/>
      <c r="AY524" s="72"/>
      <c r="AZ524" s="71">
        <v>35.299999999999997</v>
      </c>
      <c r="BA524" s="71">
        <v>179.4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2294</v>
      </c>
      <c r="B525" s="70">
        <v>404</v>
      </c>
      <c r="C525" s="70">
        <v>13</v>
      </c>
      <c r="D525" s="70">
        <v>24</v>
      </c>
      <c r="E525" s="70">
        <v>2016</v>
      </c>
      <c r="F525" s="70" t="s">
        <v>155</v>
      </c>
      <c r="G525" s="70" t="s">
        <v>2281</v>
      </c>
      <c r="H525" s="70" t="s">
        <v>2282</v>
      </c>
      <c r="I525" s="148"/>
      <c r="J525" s="71">
        <v>0</v>
      </c>
      <c r="K525" s="71">
        <v>0.25812453546736608</v>
      </c>
      <c r="L525" s="71">
        <v>3.9735882988280218</v>
      </c>
      <c r="M525" s="71">
        <v>2.1108917140366095</v>
      </c>
      <c r="N525" s="71">
        <v>1.5332910019773303</v>
      </c>
      <c r="O525" s="71">
        <v>1.4027406534224216</v>
      </c>
      <c r="P525" s="71">
        <v>3.2990721932272278</v>
      </c>
      <c r="Q525" s="71">
        <v>8.3557688948095094E-2</v>
      </c>
      <c r="R525" s="71">
        <v>0</v>
      </c>
      <c r="S525" s="71">
        <v>0.13719435660847012</v>
      </c>
      <c r="T525" s="72"/>
      <c r="U525" s="71">
        <v>0</v>
      </c>
      <c r="V525" s="71">
        <v>128</v>
      </c>
      <c r="W525" s="71">
        <v>67</v>
      </c>
      <c r="X525" s="71">
        <v>548</v>
      </c>
      <c r="Y525" s="71">
        <v>528</v>
      </c>
      <c r="Z525" s="71">
        <v>825</v>
      </c>
      <c r="AA525" s="71">
        <v>679</v>
      </c>
      <c r="AB525" s="71">
        <v>1183</v>
      </c>
      <c r="AC525" s="71">
        <v>0</v>
      </c>
      <c r="AD525" s="71">
        <v>0.1371943566084701</v>
      </c>
      <c r="AE525" s="72"/>
      <c r="AF525" s="71">
        <v>0</v>
      </c>
      <c r="AG525" s="71">
        <v>202087.85987135739</v>
      </c>
      <c r="AH525" s="71">
        <v>611524.57726466435</v>
      </c>
      <c r="AI525" s="71">
        <v>3265484.3843678241</v>
      </c>
      <c r="AJ525" s="71">
        <v>2198215.7536884812</v>
      </c>
      <c r="AK525" s="71">
        <v>0</v>
      </c>
      <c r="AL525" s="71">
        <v>0</v>
      </c>
      <c r="AM525" s="71">
        <v>162251.14286475111</v>
      </c>
      <c r="AN525" s="71">
        <v>0</v>
      </c>
      <c r="AO525" s="71">
        <v>0</v>
      </c>
      <c r="AP525" s="71">
        <v>6439563.7180570774</v>
      </c>
      <c r="AQ525" s="72"/>
      <c r="AR525" s="71">
        <v>11</v>
      </c>
      <c r="AS525" s="71">
        <v>8</v>
      </c>
      <c r="AT525" s="71">
        <v>0</v>
      </c>
      <c r="AU525" s="71">
        <v>0</v>
      </c>
      <c r="AV525" s="71">
        <v>0</v>
      </c>
      <c r="AW525" s="71">
        <v>0</v>
      </c>
      <c r="AX525" s="71"/>
      <c r="AY525" s="72"/>
      <c r="AZ525" s="71">
        <v>40.4</v>
      </c>
      <c r="BA525" s="71">
        <v>228.9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2295</v>
      </c>
      <c r="B526" s="70">
        <v>405</v>
      </c>
      <c r="C526" s="70">
        <v>14</v>
      </c>
      <c r="D526" s="70">
        <v>24</v>
      </c>
      <c r="E526" s="70">
        <v>2017</v>
      </c>
      <c r="F526" s="70" t="s">
        <v>156</v>
      </c>
      <c r="G526" s="70" t="s">
        <v>2281</v>
      </c>
      <c r="H526" s="70" t="s">
        <v>2282</v>
      </c>
      <c r="I526" s="148"/>
      <c r="J526" s="71">
        <v>0</v>
      </c>
      <c r="K526" s="71">
        <v>0.263534142904014</v>
      </c>
      <c r="L526" s="71">
        <v>3.6964865200858319</v>
      </c>
      <c r="M526" s="71">
        <v>2.0919545273644737</v>
      </c>
      <c r="N526" s="71">
        <v>1.5506503798499083</v>
      </c>
      <c r="O526" s="71">
        <v>1.3698159863787025</v>
      </c>
      <c r="P526" s="71">
        <v>3.225066368617691</v>
      </c>
      <c r="Q526" s="71">
        <v>7.8957971058538801E-2</v>
      </c>
      <c r="R526" s="71">
        <v>0</v>
      </c>
      <c r="S526" s="71">
        <v>0.21591251367956585</v>
      </c>
      <c r="T526" s="72"/>
      <c r="U526" s="71">
        <v>0</v>
      </c>
      <c r="V526" s="71">
        <v>128</v>
      </c>
      <c r="W526" s="71">
        <v>67</v>
      </c>
      <c r="X526" s="71">
        <v>548</v>
      </c>
      <c r="Y526" s="71">
        <v>522</v>
      </c>
      <c r="Z526" s="71">
        <v>819</v>
      </c>
      <c r="AA526" s="71">
        <v>668</v>
      </c>
      <c r="AB526" s="71">
        <v>1156</v>
      </c>
      <c r="AC526" s="71">
        <v>0</v>
      </c>
      <c r="AD526" s="71">
        <v>0.21591251367956579</v>
      </c>
      <c r="AE526" s="72"/>
      <c r="AF526" s="71">
        <v>0</v>
      </c>
      <c r="AG526" s="71">
        <v>209153.99712857479</v>
      </c>
      <c r="AH526" s="71">
        <v>779311.37634287763</v>
      </c>
      <c r="AI526" s="71">
        <v>3318095.6923078401</v>
      </c>
      <c r="AJ526" s="71">
        <v>2294502.4638881101</v>
      </c>
      <c r="AK526" s="71">
        <v>0</v>
      </c>
      <c r="AL526" s="71">
        <v>0</v>
      </c>
      <c r="AM526" s="71">
        <v>158796.115794796</v>
      </c>
      <c r="AN526" s="71">
        <v>0</v>
      </c>
      <c r="AO526" s="71">
        <v>0</v>
      </c>
      <c r="AP526" s="71">
        <v>6759859.6454621991</v>
      </c>
      <c r="AQ526" s="72"/>
      <c r="AR526" s="71">
        <v>14</v>
      </c>
      <c r="AS526" s="71">
        <v>9</v>
      </c>
      <c r="AT526" s="71">
        <v>0</v>
      </c>
      <c r="AU526" s="71">
        <v>0</v>
      </c>
      <c r="AV526" s="71">
        <v>0</v>
      </c>
      <c r="AW526" s="71">
        <v>0</v>
      </c>
      <c r="AX526" s="71"/>
      <c r="AY526" s="72"/>
      <c r="AZ526" s="71">
        <v>58.8</v>
      </c>
      <c r="BA526" s="71">
        <v>278.39999999999998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2296</v>
      </c>
      <c r="B527" s="70">
        <v>406</v>
      </c>
      <c r="C527" s="70">
        <v>15</v>
      </c>
      <c r="D527" s="70">
        <v>24</v>
      </c>
      <c r="E527" s="70">
        <v>2018</v>
      </c>
      <c r="F527" s="70" t="s">
        <v>183</v>
      </c>
      <c r="G527" s="70" t="s">
        <v>2281</v>
      </c>
      <c r="H527" s="70" t="s">
        <v>2282</v>
      </c>
      <c r="I527" s="148"/>
      <c r="J527" s="71">
        <v>0</v>
      </c>
      <c r="K527" s="71">
        <v>0.24603549842375591</v>
      </c>
      <c r="L527" s="71">
        <v>3.4423027116306115</v>
      </c>
      <c r="M527" s="71">
        <v>2.1245008030368067</v>
      </c>
      <c r="N527" s="71">
        <v>1.3715806771759642</v>
      </c>
      <c r="O527" s="71">
        <v>1.2948464290152981</v>
      </c>
      <c r="P527" s="71">
        <v>3.0878058187878734</v>
      </c>
      <c r="Q527" s="71">
        <v>7.09231525524429E-2</v>
      </c>
      <c r="R527" s="71">
        <v>0</v>
      </c>
      <c r="S527" s="71">
        <v>0.16577089139049297</v>
      </c>
      <c r="T527" s="72"/>
      <c r="U527" s="71">
        <v>0</v>
      </c>
      <c r="V527" s="71">
        <v>128</v>
      </c>
      <c r="W527" s="71">
        <v>67</v>
      </c>
      <c r="X527" s="71">
        <v>548</v>
      </c>
      <c r="Y527" s="71">
        <v>509</v>
      </c>
      <c r="Z527" s="71">
        <v>789</v>
      </c>
      <c r="AA527" s="71">
        <v>646</v>
      </c>
      <c r="AB527" s="71">
        <v>1119</v>
      </c>
      <c r="AC527" s="71">
        <v>0</v>
      </c>
      <c r="AD527" s="71">
        <v>0.165770891390493</v>
      </c>
      <c r="AE527" s="72"/>
      <c r="AF527" s="71">
        <v>0</v>
      </c>
      <c r="AG527" s="71">
        <v>185813.0684908533</v>
      </c>
      <c r="AH527" s="71">
        <v>734939.21798127831</v>
      </c>
      <c r="AI527" s="71">
        <v>3201564.7149371509</v>
      </c>
      <c r="AJ527" s="71">
        <v>2004303.9649876291</v>
      </c>
      <c r="AK527" s="71">
        <v>0</v>
      </c>
      <c r="AL527" s="71">
        <v>0</v>
      </c>
      <c r="AM527" s="71">
        <v>154031.5928863351</v>
      </c>
      <c r="AN527" s="71">
        <v>0</v>
      </c>
      <c r="AO527" s="71">
        <v>0</v>
      </c>
      <c r="AP527" s="71">
        <v>6280652.5592832463</v>
      </c>
      <c r="AQ527" s="72"/>
      <c r="AR527" s="71">
        <v>16</v>
      </c>
      <c r="AS527" s="71">
        <v>9</v>
      </c>
      <c r="AT527" s="71">
        <v>0</v>
      </c>
      <c r="AU527" s="71">
        <v>0</v>
      </c>
      <c r="AV527" s="71">
        <v>0</v>
      </c>
      <c r="AW527" s="71">
        <v>0</v>
      </c>
      <c r="AX527" s="71"/>
      <c r="AY527" s="72"/>
      <c r="AZ527" s="71">
        <v>71.8</v>
      </c>
      <c r="BA527" s="71">
        <v>278</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2297</v>
      </c>
      <c r="B528" s="70">
        <v>407</v>
      </c>
      <c r="C528" s="70">
        <v>16</v>
      </c>
      <c r="D528" s="70">
        <v>24</v>
      </c>
      <c r="E528" s="70">
        <v>2019</v>
      </c>
      <c r="F528" s="70" t="s">
        <v>158</v>
      </c>
      <c r="G528" s="70" t="s">
        <v>2281</v>
      </c>
      <c r="H528" s="70" t="s">
        <v>2282</v>
      </c>
      <c r="I528" s="148"/>
      <c r="J528" s="71">
        <v>0</v>
      </c>
      <c r="K528" s="71">
        <v>0.22074963997292762</v>
      </c>
      <c r="L528" s="71">
        <v>3.4608050884299004</v>
      </c>
      <c r="M528" s="71">
        <v>2.025196885854045</v>
      </c>
      <c r="N528" s="71">
        <v>1.3234542047906124</v>
      </c>
      <c r="O528" s="71">
        <v>1.258651201623165</v>
      </c>
      <c r="P528" s="71">
        <v>2.8510321954875142</v>
      </c>
      <c r="Q528" s="71">
        <v>6.7264139302932097E-2</v>
      </c>
      <c r="R528" s="71">
        <v>0</v>
      </c>
      <c r="S528" s="71">
        <v>0.12064355248949631</v>
      </c>
      <c r="T528" s="72"/>
      <c r="U528" s="71">
        <v>0</v>
      </c>
      <c r="V528" s="71">
        <v>128</v>
      </c>
      <c r="W528" s="71">
        <v>67</v>
      </c>
      <c r="X528" s="71">
        <v>548</v>
      </c>
      <c r="Y528" s="71">
        <v>506</v>
      </c>
      <c r="Z528" s="71">
        <v>788</v>
      </c>
      <c r="AA528" s="71">
        <v>592</v>
      </c>
      <c r="AB528" s="71">
        <v>1090</v>
      </c>
      <c r="AC528" s="71">
        <v>0</v>
      </c>
      <c r="AD528" s="71">
        <v>0.12064355248949631</v>
      </c>
      <c r="AE528" s="72"/>
      <c r="AF528" s="71">
        <v>0</v>
      </c>
      <c r="AG528" s="71">
        <v>179146.8319310518</v>
      </c>
      <c r="AH528" s="71">
        <v>789384.40651527198</v>
      </c>
      <c r="AI528" s="71">
        <v>3305212.3134169802</v>
      </c>
      <c r="AJ528" s="71">
        <v>2155645.6080132872</v>
      </c>
      <c r="AK528" s="71">
        <v>0</v>
      </c>
      <c r="AL528" s="71">
        <v>0</v>
      </c>
      <c r="AM528" s="71">
        <v>148449.79448439321</v>
      </c>
      <c r="AN528" s="71">
        <v>0</v>
      </c>
      <c r="AO528" s="71">
        <v>0</v>
      </c>
      <c r="AP528" s="71">
        <v>6577838.9543609843</v>
      </c>
      <c r="AQ528" s="72"/>
      <c r="AR528" s="71">
        <v>16</v>
      </c>
      <c r="AS528" s="71">
        <v>9</v>
      </c>
      <c r="AT528" s="71">
        <v>0</v>
      </c>
      <c r="AU528" s="71">
        <v>0</v>
      </c>
      <c r="AV528" s="71">
        <v>0</v>
      </c>
      <c r="AW528" s="71">
        <v>0</v>
      </c>
      <c r="AX528" s="71"/>
      <c r="AY528" s="72"/>
      <c r="AZ528" s="71">
        <v>72.3</v>
      </c>
      <c r="BA528" s="71">
        <v>278.39999999999998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2298</v>
      </c>
      <c r="B529" s="70">
        <v>408</v>
      </c>
      <c r="C529" s="70">
        <v>17</v>
      </c>
      <c r="D529" s="70">
        <v>24</v>
      </c>
      <c r="E529" s="70">
        <v>2020</v>
      </c>
      <c r="F529" s="70" t="s">
        <v>159</v>
      </c>
      <c r="G529" s="70" t="s">
        <v>2281</v>
      </c>
      <c r="H529" s="70" t="s">
        <v>2282</v>
      </c>
      <c r="I529" s="148"/>
      <c r="J529" s="71">
        <v>0</v>
      </c>
      <c r="K529" s="71">
        <v>0.2441703098758557</v>
      </c>
      <c r="L529" s="71">
        <v>2.9878701079594112</v>
      </c>
      <c r="M529" s="71">
        <v>1.3609255992967728</v>
      </c>
      <c r="N529" s="71">
        <v>1.2769968708028883</v>
      </c>
      <c r="O529" s="71">
        <v>1.0873625968105698</v>
      </c>
      <c r="P529" s="71">
        <v>2.6732661406554881</v>
      </c>
      <c r="Q529" s="71">
        <v>6.2321484632658401E-2</v>
      </c>
      <c r="R529" s="71">
        <v>0</v>
      </c>
      <c r="S529" s="71">
        <v>0.1536712993615873</v>
      </c>
      <c r="T529" s="72"/>
      <c r="U529" s="71">
        <v>0</v>
      </c>
      <c r="V529" s="71">
        <v>132</v>
      </c>
      <c r="W529" s="71">
        <v>64</v>
      </c>
      <c r="X529" s="71">
        <v>416</v>
      </c>
      <c r="Y529" s="71">
        <v>493</v>
      </c>
      <c r="Z529" s="71">
        <v>777</v>
      </c>
      <c r="AA529" s="71">
        <v>590</v>
      </c>
      <c r="AB529" s="71">
        <v>1057</v>
      </c>
      <c r="AC529" s="71">
        <v>0</v>
      </c>
      <c r="AD529" s="71">
        <v>0.1536712993615873</v>
      </c>
      <c r="AE529" s="72"/>
      <c r="AF529" s="71">
        <v>0</v>
      </c>
      <c r="AG529" s="71">
        <v>188318.87886804115</v>
      </c>
      <c r="AH529" s="71">
        <v>718035.02843411954</v>
      </c>
      <c r="AI529" s="71">
        <v>2316890.2357442942</v>
      </c>
      <c r="AJ529" s="71">
        <v>2164599.6066847709</v>
      </c>
      <c r="AK529" s="71"/>
      <c r="AL529" s="71"/>
      <c r="AM529" s="71">
        <v>137950.24351493505</v>
      </c>
      <c r="AN529" s="71"/>
      <c r="AO529" s="71"/>
      <c r="AP529" s="71">
        <v>5525793.9932461614</v>
      </c>
      <c r="AQ529" s="72"/>
      <c r="AR529" s="71">
        <v>17</v>
      </c>
      <c r="AS529" s="71">
        <v>9</v>
      </c>
      <c r="AT529" s="71">
        <v>0</v>
      </c>
      <c r="AU529" s="71">
        <v>0</v>
      </c>
      <c r="AV529" s="71">
        <v>0</v>
      </c>
      <c r="AW529" s="71">
        <v>0</v>
      </c>
      <c r="AX529" s="71"/>
      <c r="AY529" s="72"/>
      <c r="AZ529" s="71">
        <v>82.199999999999989</v>
      </c>
      <c r="BA529" s="71">
        <v>278.39999999999998</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2299</v>
      </c>
      <c r="B530" s="70">
        <v>408</v>
      </c>
      <c r="C530" s="70">
        <v>18</v>
      </c>
      <c r="D530" s="70">
        <v>24</v>
      </c>
      <c r="E530" s="70">
        <v>2021</v>
      </c>
      <c r="F530" s="70" t="s">
        <v>160</v>
      </c>
      <c r="G530" s="70" t="s">
        <v>2281</v>
      </c>
      <c r="H530" s="70" t="s">
        <v>2282</v>
      </c>
      <c r="I530" s="148"/>
      <c r="J530" s="71">
        <v>1.8460315074465369E-2</v>
      </c>
      <c r="K530" s="71">
        <v>0.27667016771676578</v>
      </c>
      <c r="L530" s="71">
        <v>2.8487282357623891</v>
      </c>
      <c r="M530" s="71">
        <v>1.5402907241705548</v>
      </c>
      <c r="N530" s="71">
        <v>1.2382939804733022</v>
      </c>
      <c r="O530" s="71">
        <v>1.0574075491186701</v>
      </c>
      <c r="P530" s="71">
        <v>2.7229134023539765</v>
      </c>
      <c r="Q530" s="71">
        <v>6.0138720619359202E-2</v>
      </c>
      <c r="R530" s="71">
        <v>0</v>
      </c>
      <c r="S530" s="71">
        <v>0</v>
      </c>
      <c r="T530" s="72"/>
      <c r="U530" s="71">
        <v>2897</v>
      </c>
      <c r="V530" s="71">
        <v>132</v>
      </c>
      <c r="W530" s="71">
        <v>64</v>
      </c>
      <c r="X530" s="71">
        <v>416</v>
      </c>
      <c r="Y530" s="71">
        <v>486</v>
      </c>
      <c r="Z530" s="71">
        <v>778</v>
      </c>
      <c r="AA530" s="71">
        <v>586</v>
      </c>
      <c r="AB530" s="71">
        <v>1030</v>
      </c>
      <c r="AC530" s="71">
        <v>0</v>
      </c>
      <c r="AD530" s="71">
        <v>0</v>
      </c>
      <c r="AE530" s="72"/>
      <c r="AF530" s="71">
        <v>14212.92876379916</v>
      </c>
      <c r="AG530" s="71">
        <v>209705.82988387643</v>
      </c>
      <c r="AH530" s="71">
        <v>660626.0290312852</v>
      </c>
      <c r="AI530" s="71">
        <v>2472244.0644597919</v>
      </c>
      <c r="AJ530" s="71">
        <v>1947477.6414676739</v>
      </c>
      <c r="AK530" s="71">
        <v>0</v>
      </c>
      <c r="AL530" s="71">
        <v>0</v>
      </c>
      <c r="AM530" s="71">
        <v>135201.80444203701</v>
      </c>
      <c r="AN530" s="71">
        <v>0</v>
      </c>
      <c r="AO530" s="71">
        <v>0</v>
      </c>
      <c r="AP530" s="71">
        <v>5439468.2980484637</v>
      </c>
      <c r="AQ530" s="72"/>
      <c r="AR530" s="71">
        <v>17</v>
      </c>
      <c r="AS530" s="71">
        <v>9</v>
      </c>
      <c r="AT530" s="71">
        <v>0</v>
      </c>
      <c r="AU530" s="71">
        <v>0</v>
      </c>
      <c r="AV530" s="71">
        <v>0</v>
      </c>
      <c r="AW530" s="71">
        <v>0</v>
      </c>
      <c r="AX530" s="71"/>
      <c r="AY530" s="72"/>
      <c r="AZ530" s="71">
        <v>82.199999999999989</v>
      </c>
      <c r="BA530" s="71">
        <v>278.39999999999998</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2300</v>
      </c>
      <c r="B531" s="70">
        <v>408</v>
      </c>
      <c r="C531" s="70">
        <v>19</v>
      </c>
      <c r="D531" s="70">
        <v>24</v>
      </c>
      <c r="E531" s="70">
        <v>2022</v>
      </c>
      <c r="F531" s="70" t="s">
        <v>161</v>
      </c>
      <c r="G531" s="70" t="s">
        <v>2281</v>
      </c>
      <c r="H531" s="70" t="s">
        <v>2282</v>
      </c>
      <c r="I531" s="148"/>
      <c r="J531" s="71">
        <v>1.5593696037473263E-2</v>
      </c>
      <c r="K531" s="71">
        <v>0.24918225725005508</v>
      </c>
      <c r="L531" s="71">
        <v>2.6651931311605748</v>
      </c>
      <c r="M531" s="71">
        <v>1.4547125934078748</v>
      </c>
      <c r="N531" s="71">
        <v>1.1860953869368718</v>
      </c>
      <c r="O531" s="71">
        <v>1.0957681365921754</v>
      </c>
      <c r="P531" s="71">
        <v>2.627105382452116</v>
      </c>
      <c r="Q531" s="71">
        <v>5.8104534554492167E-2</v>
      </c>
      <c r="R531" s="71">
        <v>0</v>
      </c>
      <c r="S531" s="71">
        <v>0</v>
      </c>
      <c r="T531" s="72"/>
      <c r="U531" s="71">
        <v>2963</v>
      </c>
      <c r="V531" s="71">
        <v>132</v>
      </c>
      <c r="W531" s="71">
        <v>64</v>
      </c>
      <c r="X531" s="71">
        <v>416</v>
      </c>
      <c r="Y531" s="71">
        <v>472</v>
      </c>
      <c r="Z531" s="71">
        <v>766</v>
      </c>
      <c r="AA531" s="71">
        <v>574</v>
      </c>
      <c r="AB531" s="71">
        <v>987</v>
      </c>
      <c r="AC531" s="71">
        <v>0</v>
      </c>
      <c r="AD531" s="71">
        <v>0</v>
      </c>
      <c r="AE531" s="72"/>
      <c r="AF531" s="71">
        <v>12353.682781776042</v>
      </c>
      <c r="AG531" s="71">
        <v>201553.04232557749</v>
      </c>
      <c r="AH531" s="71">
        <v>726120.42756449082</v>
      </c>
      <c r="AI531" s="71">
        <v>2417928.5621855049</v>
      </c>
      <c r="AJ531" s="71">
        <v>1955573.1068094508</v>
      </c>
      <c r="AK531" s="71">
        <v>0</v>
      </c>
      <c r="AL531" s="71">
        <v>0</v>
      </c>
      <c r="AM531" s="71">
        <v>127448.63957982305</v>
      </c>
      <c r="AN531" s="71">
        <v>0</v>
      </c>
      <c r="AO531" s="71">
        <v>0</v>
      </c>
      <c r="AP531" s="71">
        <v>5440977.4612466227</v>
      </c>
      <c r="AQ531" s="72"/>
      <c r="AR531" s="71">
        <v>17</v>
      </c>
      <c r="AS531" s="71">
        <v>9</v>
      </c>
      <c r="AT531" s="71">
        <v>0</v>
      </c>
      <c r="AU531" s="71">
        <v>0</v>
      </c>
      <c r="AV531" s="71">
        <v>0</v>
      </c>
      <c r="AW531" s="71">
        <v>0</v>
      </c>
      <c r="AX531" s="71"/>
      <c r="AY531" s="72"/>
      <c r="AZ531" s="71">
        <v>82.199999999999989</v>
      </c>
      <c r="BA531" s="71">
        <v>278.39999999999998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2301</v>
      </c>
      <c r="B532" s="70">
        <v>408</v>
      </c>
      <c r="C532" s="70">
        <v>20</v>
      </c>
      <c r="D532" s="70">
        <v>24</v>
      </c>
      <c r="E532" s="70">
        <v>2023</v>
      </c>
      <c r="F532" s="70" t="s">
        <v>1539</v>
      </c>
      <c r="G532" s="70" t="s">
        <v>2281</v>
      </c>
      <c r="H532" s="70" t="s">
        <v>2282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v>
      </c>
      <c r="AS532" s="71">
        <v>9</v>
      </c>
      <c r="AT532" s="71">
        <v>0</v>
      </c>
      <c r="AU532" s="71">
        <v>0</v>
      </c>
      <c r="AV532" s="71">
        <v>0</v>
      </c>
      <c r="AW532" s="71">
        <v>0</v>
      </c>
      <c r="AX532" s="71"/>
      <c r="AY532" s="72"/>
      <c r="AZ532" s="71">
        <v>82.199999999999989</v>
      </c>
      <c r="BA532" s="71">
        <v>277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2302</v>
      </c>
      <c r="B533" s="70">
        <v>408</v>
      </c>
      <c r="C533" s="70">
        <v>21</v>
      </c>
      <c r="D533" s="70">
        <v>24</v>
      </c>
      <c r="E533" s="70">
        <v>2024</v>
      </c>
      <c r="F533" s="70" t="s">
        <v>1554</v>
      </c>
      <c r="G533" s="70" t="s">
        <v>2281</v>
      </c>
      <c r="H533" s="70" t="s">
        <v>2282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2303</v>
      </c>
      <c r="B534" s="70">
        <v>426</v>
      </c>
      <c r="C534" s="70">
        <v>1</v>
      </c>
      <c r="D534" s="70">
        <v>26</v>
      </c>
      <c r="E534" s="70">
        <v>1990</v>
      </c>
      <c r="F534" s="70" t="s">
        <v>787</v>
      </c>
      <c r="G534" s="70" t="s">
        <v>2304</v>
      </c>
      <c r="H534" s="70" t="s">
        <v>2305</v>
      </c>
      <c r="I534" s="148"/>
      <c r="J534" s="71">
        <v>1.638431679568715</v>
      </c>
      <c r="K534" s="71">
        <v>0.56791315695621414</v>
      </c>
      <c r="L534" s="71">
        <v>0.1533659983414499</v>
      </c>
      <c r="M534" s="71">
        <v>0.99415627894128777</v>
      </c>
      <c r="N534" s="71">
        <v>1.818426335795067</v>
      </c>
      <c r="O534" s="71">
        <v>1.4514539923938601</v>
      </c>
      <c r="P534" s="71">
        <v>2.561662201052215</v>
      </c>
      <c r="Q534" s="71">
        <v>0.12096122525457401</v>
      </c>
      <c r="R534" s="71">
        <v>0</v>
      </c>
      <c r="S534" s="71">
        <v>0.1118825143371337</v>
      </c>
      <c r="T534" s="72"/>
      <c r="U534" s="71">
        <v>132133</v>
      </c>
      <c r="V534" s="71">
        <v>167</v>
      </c>
      <c r="W534" s="71">
        <v>2</v>
      </c>
      <c r="X534" s="71">
        <v>390</v>
      </c>
      <c r="Y534" s="71">
        <v>657</v>
      </c>
      <c r="Z534" s="71">
        <v>597</v>
      </c>
      <c r="AA534" s="71">
        <v>622</v>
      </c>
      <c r="AB534" s="71">
        <v>1964</v>
      </c>
      <c r="AC534" s="71">
        <v>0</v>
      </c>
      <c r="AD534" s="71">
        <v>0.1118825143371337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2306</v>
      </c>
      <c r="B535" s="70">
        <v>427</v>
      </c>
      <c r="C535" s="70">
        <v>2</v>
      </c>
      <c r="D535" s="70">
        <v>26</v>
      </c>
      <c r="E535" s="70">
        <v>2005</v>
      </c>
      <c r="F535" s="70" t="s">
        <v>789</v>
      </c>
      <c r="G535" s="70" t="s">
        <v>2304</v>
      </c>
      <c r="H535" s="70" t="s">
        <v>2305</v>
      </c>
      <c r="I535" s="148"/>
      <c r="J535" s="71">
        <v>0.45834386221746359</v>
      </c>
      <c r="K535" s="71">
        <v>0.30074516915592581</v>
      </c>
      <c r="L535" s="71">
        <v>7.5830695348121563E-2</v>
      </c>
      <c r="M535" s="71">
        <v>1.1057519401198239</v>
      </c>
      <c r="N535" s="71">
        <v>1.725668413653034</v>
      </c>
      <c r="O535" s="71">
        <v>1.51061192943665</v>
      </c>
      <c r="P535" s="71">
        <v>2.7406216118786499</v>
      </c>
      <c r="Q535" s="71">
        <v>8.8666046995417705E-2</v>
      </c>
      <c r="R535" s="71">
        <v>0</v>
      </c>
      <c r="S535" s="71">
        <v>0.20171821064205539</v>
      </c>
      <c r="T535" s="72"/>
      <c r="U535" s="71">
        <v>42248</v>
      </c>
      <c r="V535" s="71">
        <v>121</v>
      </c>
      <c r="W535" s="71">
        <v>1</v>
      </c>
      <c r="X535" s="71">
        <v>245</v>
      </c>
      <c r="Y535" s="71">
        <v>569</v>
      </c>
      <c r="Z535" s="71">
        <v>719</v>
      </c>
      <c r="AA535" s="71">
        <v>545</v>
      </c>
      <c r="AB535" s="71">
        <v>1505</v>
      </c>
      <c r="AC535" s="71">
        <v>0</v>
      </c>
      <c r="AD535" s="71">
        <v>0.20171821064205539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2307</v>
      </c>
      <c r="B536" s="70">
        <v>428</v>
      </c>
      <c r="C536" s="70">
        <v>3</v>
      </c>
      <c r="D536" s="70">
        <v>26</v>
      </c>
      <c r="E536" s="70">
        <v>2006</v>
      </c>
      <c r="F536" s="70" t="s">
        <v>790</v>
      </c>
      <c r="G536" s="70" t="s">
        <v>2304</v>
      </c>
      <c r="H536" s="70" t="s">
        <v>2305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2308</v>
      </c>
      <c r="B537" s="70">
        <v>429</v>
      </c>
      <c r="C537" s="70">
        <v>4</v>
      </c>
      <c r="D537" s="70">
        <v>26</v>
      </c>
      <c r="E537" s="70">
        <v>2007</v>
      </c>
      <c r="F537" s="70" t="s">
        <v>791</v>
      </c>
      <c r="G537" s="70" t="s">
        <v>2304</v>
      </c>
      <c r="H537" s="70" t="s">
        <v>2305</v>
      </c>
      <c r="I537" s="148"/>
      <c r="J537" s="71">
        <v>0</v>
      </c>
      <c r="K537" s="71">
        <v>0.35348117394898088</v>
      </c>
      <c r="L537" s="71">
        <v>7.7618497086058821E-2</v>
      </c>
      <c r="M537" s="71">
        <v>1.535586273936661</v>
      </c>
      <c r="N537" s="71">
        <v>1.665928428048733</v>
      </c>
      <c r="O537" s="71">
        <v>1.42282216474759</v>
      </c>
      <c r="P537" s="71">
        <v>2.7217652517366888</v>
      </c>
      <c r="Q537" s="71">
        <v>8.7707112147560898E-2</v>
      </c>
      <c r="R537" s="71">
        <v>0</v>
      </c>
      <c r="S537" s="71">
        <v>0.20899050750939421</v>
      </c>
      <c r="T537" s="72"/>
      <c r="U537" s="71">
        <v>0</v>
      </c>
      <c r="V537" s="71">
        <v>145</v>
      </c>
      <c r="W537" s="71">
        <v>1</v>
      </c>
      <c r="X537" s="71">
        <v>392</v>
      </c>
      <c r="Y537" s="71">
        <v>547</v>
      </c>
      <c r="Z537" s="71">
        <v>704</v>
      </c>
      <c r="AA537" s="71">
        <v>533</v>
      </c>
      <c r="AB537" s="71">
        <v>1410</v>
      </c>
      <c r="AC537" s="71">
        <v>0</v>
      </c>
      <c r="AD537" s="71">
        <v>0.20899050750939421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2309</v>
      </c>
      <c r="B538" s="70">
        <v>430</v>
      </c>
      <c r="C538" s="70">
        <v>5</v>
      </c>
      <c r="D538" s="70">
        <v>26</v>
      </c>
      <c r="E538" s="70">
        <v>2008</v>
      </c>
      <c r="F538" s="70" t="s">
        <v>792</v>
      </c>
      <c r="G538" s="70" t="s">
        <v>2304</v>
      </c>
      <c r="H538" s="70" t="s">
        <v>2305</v>
      </c>
      <c r="I538" s="148"/>
      <c r="J538" s="71">
        <v>0.52918502380363497</v>
      </c>
      <c r="K538" s="71">
        <v>0.26180164773518511</v>
      </c>
      <c r="L538" s="71">
        <v>6.9555351325362738E-2</v>
      </c>
      <c r="M538" s="71">
        <v>1.5994605954029419</v>
      </c>
      <c r="N538" s="71">
        <v>1.4960137972246359</v>
      </c>
      <c r="O538" s="71">
        <v>1.3511466351782071</v>
      </c>
      <c r="P538" s="71">
        <v>2.7084620337618071</v>
      </c>
      <c r="Q538" s="71">
        <v>8.4451948916681396E-2</v>
      </c>
      <c r="R538" s="71">
        <v>0</v>
      </c>
      <c r="S538" s="71">
        <v>0.1793503129773735</v>
      </c>
      <c r="T538" s="72"/>
      <c r="U538" s="71">
        <v>57220</v>
      </c>
      <c r="V538" s="71">
        <v>145</v>
      </c>
      <c r="W538" s="71">
        <v>1</v>
      </c>
      <c r="X538" s="71">
        <v>392</v>
      </c>
      <c r="Y538" s="71">
        <v>551</v>
      </c>
      <c r="Z538" s="71">
        <v>692</v>
      </c>
      <c r="AA538" s="71">
        <v>531</v>
      </c>
      <c r="AB538" s="71">
        <v>1380</v>
      </c>
      <c r="AC538" s="71">
        <v>0</v>
      </c>
      <c r="AD538" s="71">
        <v>0.1793503129773735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2310</v>
      </c>
      <c r="B539" s="70">
        <v>431</v>
      </c>
      <c r="C539" s="70">
        <v>6</v>
      </c>
      <c r="D539" s="70">
        <v>26</v>
      </c>
      <c r="E539" s="70">
        <v>2009</v>
      </c>
      <c r="F539" s="70" t="s">
        <v>176</v>
      </c>
      <c r="G539" s="1064" t="s">
        <v>2304</v>
      </c>
      <c r="H539" s="70" t="s">
        <v>2305</v>
      </c>
      <c r="I539" s="148"/>
      <c r="J539" s="71">
        <v>0.55934531940368604</v>
      </c>
      <c r="K539" s="71">
        <v>0.19132734512530111</v>
      </c>
      <c r="L539" s="71">
        <v>6.3850468782960714</v>
      </c>
      <c r="M539" s="71">
        <v>1.074654824232486</v>
      </c>
      <c r="N539" s="71">
        <v>1.419353582896917</v>
      </c>
      <c r="O539" s="71">
        <v>1.34513777692715</v>
      </c>
      <c r="P539" s="71">
        <v>2.6034714042705822</v>
      </c>
      <c r="Q539" s="71">
        <v>7.9167812648255301E-2</v>
      </c>
      <c r="R539" s="71">
        <v>0</v>
      </c>
      <c r="S539" s="71">
        <v>0.16615466145344851</v>
      </c>
      <c r="T539" s="72"/>
      <c r="U539" s="71">
        <v>54659</v>
      </c>
      <c r="V539" s="71">
        <v>101</v>
      </c>
      <c r="W539" s="71">
        <v>132</v>
      </c>
      <c r="X539" s="71">
        <v>281</v>
      </c>
      <c r="Y539" s="71">
        <v>543</v>
      </c>
      <c r="Z539" s="71">
        <v>680</v>
      </c>
      <c r="AA539" s="71">
        <v>524</v>
      </c>
      <c r="AB539" s="71">
        <v>1358</v>
      </c>
      <c r="AC539" s="71">
        <v>0</v>
      </c>
      <c r="AD539" s="71">
        <v>0.16615466145344851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2311</v>
      </c>
      <c r="B540" s="70">
        <v>432</v>
      </c>
      <c r="C540" s="70">
        <v>7</v>
      </c>
      <c r="D540" s="70">
        <v>26</v>
      </c>
      <c r="E540" s="70">
        <v>2010</v>
      </c>
      <c r="F540" s="70" t="s">
        <v>177</v>
      </c>
      <c r="G540" s="1064" t="s">
        <v>2304</v>
      </c>
      <c r="H540" s="70" t="s">
        <v>2305</v>
      </c>
      <c r="I540" s="148"/>
      <c r="J540" s="71">
        <v>0.5098156449169452</v>
      </c>
      <c r="K540" s="71">
        <v>0.20613679698737461</v>
      </c>
      <c r="L540" s="71">
        <v>6.1485852862998973</v>
      </c>
      <c r="M540" s="71">
        <v>1.1351925798597371</v>
      </c>
      <c r="N540" s="71">
        <v>1.7215802685706969</v>
      </c>
      <c r="O540" s="71">
        <v>1.305443199653523</v>
      </c>
      <c r="P540" s="71">
        <v>2.6344850169427358</v>
      </c>
      <c r="Q540" s="71">
        <v>8.1524214709392001E-2</v>
      </c>
      <c r="R540" s="71">
        <v>0</v>
      </c>
      <c r="S540" s="71">
        <v>0.14476205934532921</v>
      </c>
      <c r="T540" s="72"/>
      <c r="U540" s="71">
        <v>49490</v>
      </c>
      <c r="V540" s="71">
        <v>101</v>
      </c>
      <c r="W540" s="71">
        <v>132</v>
      </c>
      <c r="X540" s="71">
        <v>281</v>
      </c>
      <c r="Y540" s="71">
        <v>544</v>
      </c>
      <c r="Z540" s="71">
        <v>663</v>
      </c>
      <c r="AA540" s="71">
        <v>517</v>
      </c>
      <c r="AB540" s="71">
        <v>1340</v>
      </c>
      <c r="AC540" s="71">
        <v>0</v>
      </c>
      <c r="AD540" s="71">
        <v>0.14476205934532921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2312</v>
      </c>
      <c r="B541" s="70">
        <v>433</v>
      </c>
      <c r="C541" s="70">
        <v>8</v>
      </c>
      <c r="D541" s="70">
        <v>26</v>
      </c>
      <c r="E541" s="70">
        <v>2011</v>
      </c>
      <c r="F541" s="70" t="s">
        <v>178</v>
      </c>
      <c r="G541" s="70" t="s">
        <v>2304</v>
      </c>
      <c r="H541" s="70" t="s">
        <v>2305</v>
      </c>
      <c r="I541" s="148"/>
      <c r="J541" s="71">
        <v>0.7452162296048882</v>
      </c>
      <c r="K541" s="71">
        <v>0.27234790904246092</v>
      </c>
      <c r="L541" s="71">
        <v>5.4454575139031931</v>
      </c>
      <c r="M541" s="71">
        <v>1.303652349659691</v>
      </c>
      <c r="N541" s="71">
        <v>2.0925869938208268</v>
      </c>
      <c r="O541" s="71">
        <v>1.269976974757494</v>
      </c>
      <c r="P541" s="71">
        <v>2.0486615036119802</v>
      </c>
      <c r="Q541" s="71">
        <v>9.17915706791681E-2</v>
      </c>
      <c r="R541" s="71">
        <v>0</v>
      </c>
      <c r="S541" s="71">
        <v>0.18530422351274731</v>
      </c>
      <c r="T541" s="72"/>
      <c r="U541" s="71">
        <v>62402</v>
      </c>
      <c r="V541" s="71">
        <v>101</v>
      </c>
      <c r="W541" s="71">
        <v>132</v>
      </c>
      <c r="X541" s="71">
        <v>281</v>
      </c>
      <c r="Y541" s="71">
        <v>538</v>
      </c>
      <c r="Z541" s="71">
        <v>659</v>
      </c>
      <c r="AA541" s="71">
        <v>414</v>
      </c>
      <c r="AB541" s="71">
        <v>1308</v>
      </c>
      <c r="AC541" s="71">
        <v>0</v>
      </c>
      <c r="AD541" s="71">
        <v>0.18530422351274731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2313</v>
      </c>
      <c r="B542" s="70">
        <v>434</v>
      </c>
      <c r="C542" s="70">
        <v>9</v>
      </c>
      <c r="D542" s="70">
        <v>26</v>
      </c>
      <c r="E542" s="70">
        <v>2012</v>
      </c>
      <c r="F542" s="70" t="s">
        <v>179</v>
      </c>
      <c r="G542" s="70" t="s">
        <v>2304</v>
      </c>
      <c r="H542" s="70" t="s">
        <v>2305</v>
      </c>
      <c r="I542" s="148"/>
      <c r="J542" s="71">
        <v>0.90433479824661189</v>
      </c>
      <c r="K542" s="71">
        <v>0.26330763913359129</v>
      </c>
      <c r="L542" s="71">
        <v>5.392254152085961</v>
      </c>
      <c r="M542" s="71">
        <v>1.4697012203498541</v>
      </c>
      <c r="N542" s="71">
        <v>2.1857887074143458</v>
      </c>
      <c r="O542" s="71">
        <v>1.2791029570566479</v>
      </c>
      <c r="P542" s="71">
        <v>2.1399431641900382</v>
      </c>
      <c r="Q542" s="71">
        <v>9.6374870502204002E-2</v>
      </c>
      <c r="R542" s="71">
        <v>0</v>
      </c>
      <c r="S542" s="71">
        <v>0.13274711907083911</v>
      </c>
      <c r="T542" s="72"/>
      <c r="U542" s="71">
        <v>67800</v>
      </c>
      <c r="V542" s="71">
        <v>101</v>
      </c>
      <c r="W542" s="71">
        <v>132</v>
      </c>
      <c r="X542" s="71">
        <v>281</v>
      </c>
      <c r="Y542" s="71">
        <v>525</v>
      </c>
      <c r="Z542" s="71">
        <v>669</v>
      </c>
      <c r="AA542" s="71">
        <v>430</v>
      </c>
      <c r="AB542" s="71">
        <v>1264</v>
      </c>
      <c r="AC542" s="71">
        <v>0</v>
      </c>
      <c r="AD542" s="71">
        <v>0.13274711907083911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2314</v>
      </c>
      <c r="B543" s="70">
        <v>435</v>
      </c>
      <c r="C543" s="70">
        <v>10</v>
      </c>
      <c r="D543" s="70">
        <v>26</v>
      </c>
      <c r="E543" s="70">
        <v>2013</v>
      </c>
      <c r="F543" s="70" t="s">
        <v>180</v>
      </c>
      <c r="G543" s="70" t="s">
        <v>2304</v>
      </c>
      <c r="H543" s="70" t="s">
        <v>2305</v>
      </c>
      <c r="I543" s="148"/>
      <c r="J543" s="71">
        <v>0.98996103194244545</v>
      </c>
      <c r="K543" s="71">
        <v>0.22708356883674269</v>
      </c>
      <c r="L543" s="71">
        <v>5.0769903355761983</v>
      </c>
      <c r="M543" s="71">
        <v>1.4416056516819069</v>
      </c>
      <c r="N543" s="71">
        <v>2.39010487327675</v>
      </c>
      <c r="O543" s="71">
        <v>1.2299249619886565</v>
      </c>
      <c r="P543" s="71">
        <v>2.2678952196288482</v>
      </c>
      <c r="Q543" s="71">
        <v>9.6693617247501903E-2</v>
      </c>
      <c r="R543" s="71">
        <v>0</v>
      </c>
      <c r="S543" s="71">
        <v>0.17763960838010601</v>
      </c>
      <c r="T543" s="72"/>
      <c r="U543" s="71">
        <v>69818</v>
      </c>
      <c r="V543" s="71">
        <v>101</v>
      </c>
      <c r="W543" s="71">
        <v>132</v>
      </c>
      <c r="X543" s="71">
        <v>281</v>
      </c>
      <c r="Y543" s="71">
        <v>524</v>
      </c>
      <c r="Z543" s="71">
        <v>672</v>
      </c>
      <c r="AA543" s="71">
        <v>454</v>
      </c>
      <c r="AB543" s="71">
        <v>1250</v>
      </c>
      <c r="AC543" s="71">
        <v>0</v>
      </c>
      <c r="AD543" s="71">
        <v>0.17763960838010601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2315</v>
      </c>
      <c r="B544" s="70">
        <v>436</v>
      </c>
      <c r="C544" s="70">
        <v>11</v>
      </c>
      <c r="D544" s="70">
        <v>26</v>
      </c>
      <c r="E544" s="70">
        <v>2014</v>
      </c>
      <c r="F544" s="70" t="s">
        <v>181</v>
      </c>
      <c r="G544" s="70" t="s">
        <v>2304</v>
      </c>
      <c r="H544" s="70" t="s">
        <v>2305</v>
      </c>
      <c r="I544" s="148"/>
      <c r="J544" s="71">
        <v>1.4862009485316361</v>
      </c>
      <c r="K544" s="71">
        <v>0.29903411525953311</v>
      </c>
      <c r="L544" s="71">
        <v>5.0855845384534364</v>
      </c>
      <c r="M544" s="71">
        <v>1.476595584125395</v>
      </c>
      <c r="N544" s="71">
        <v>1.870424340933956</v>
      </c>
      <c r="O544" s="71">
        <v>1.1781996480250452</v>
      </c>
      <c r="P544" s="71">
        <v>2.2897260507242043</v>
      </c>
      <c r="Q544" s="71">
        <v>9.0990548443544497E-2</v>
      </c>
      <c r="R544" s="71">
        <v>0</v>
      </c>
      <c r="S544" s="71">
        <v>0</v>
      </c>
      <c r="T544" s="72"/>
      <c r="U544" s="71">
        <v>114484</v>
      </c>
      <c r="V544" s="71">
        <v>120</v>
      </c>
      <c r="W544" s="71">
        <v>116</v>
      </c>
      <c r="X544" s="71">
        <v>286</v>
      </c>
      <c r="Y544" s="71">
        <v>521</v>
      </c>
      <c r="Z544" s="71">
        <v>678</v>
      </c>
      <c r="AA544" s="71">
        <v>456</v>
      </c>
      <c r="AB544" s="71">
        <v>1226</v>
      </c>
      <c r="AC544" s="71">
        <v>0</v>
      </c>
      <c r="AD544" s="71">
        <v>0</v>
      </c>
      <c r="AE544" s="72"/>
      <c r="AF544" s="71"/>
      <c r="AG544" s="71"/>
      <c r="AH544" s="71"/>
      <c r="AI544" s="71"/>
      <c r="AJ544" s="71"/>
      <c r="AK544" s="71"/>
      <c r="AL544" s="71"/>
      <c r="AM544" s="71"/>
      <c r="AN544" s="71"/>
      <c r="AO544" s="71"/>
      <c r="AP544" s="71"/>
      <c r="AQ544" s="72"/>
      <c r="AR544" s="71">
        <v>27</v>
      </c>
      <c r="AS544" s="71">
        <v>7</v>
      </c>
      <c r="AT544" s="71">
        <v>0</v>
      </c>
      <c r="AU544" s="71">
        <v>0</v>
      </c>
      <c r="AV544" s="71">
        <v>0</v>
      </c>
      <c r="AW544" s="71">
        <v>0</v>
      </c>
      <c r="AX544" s="71"/>
      <c r="AY544" s="72"/>
      <c r="AZ544" s="71">
        <v>116.62</v>
      </c>
      <c r="BA544" s="71">
        <v>170.3</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2316</v>
      </c>
      <c r="B545" s="70">
        <v>437</v>
      </c>
      <c r="C545" s="70">
        <v>12</v>
      </c>
      <c r="D545" s="70">
        <v>26</v>
      </c>
      <c r="E545" s="70">
        <v>2015</v>
      </c>
      <c r="F545" s="70" t="s">
        <v>182</v>
      </c>
      <c r="G545" s="70" t="s">
        <v>2304</v>
      </c>
      <c r="H545" s="70" t="s">
        <v>2305</v>
      </c>
      <c r="I545" s="148"/>
      <c r="J545" s="71">
        <v>0</v>
      </c>
      <c r="K545" s="71">
        <v>0.2818592786207792</v>
      </c>
      <c r="L545" s="71">
        <v>5.0188845628491254</v>
      </c>
      <c r="M545" s="71">
        <v>1.31967944600673</v>
      </c>
      <c r="N545" s="71">
        <v>1.661180339880139</v>
      </c>
      <c r="O545" s="71">
        <v>1.1669688374327178</v>
      </c>
      <c r="P545" s="71">
        <v>2.3066109567130857</v>
      </c>
      <c r="Q545" s="71">
        <v>8.6385682317375104E-2</v>
      </c>
      <c r="R545" s="71">
        <v>0</v>
      </c>
      <c r="S545" s="71">
        <v>0.25141045098718229</v>
      </c>
      <c r="T545" s="72"/>
      <c r="U545" s="71">
        <v>0</v>
      </c>
      <c r="V545" s="71">
        <v>120</v>
      </c>
      <c r="W545" s="71">
        <v>116</v>
      </c>
      <c r="X545" s="71">
        <v>286</v>
      </c>
      <c r="Y545" s="71">
        <v>514</v>
      </c>
      <c r="Z545" s="71">
        <v>678</v>
      </c>
      <c r="AA545" s="71">
        <v>459</v>
      </c>
      <c r="AB545" s="71">
        <v>1189</v>
      </c>
      <c r="AC545" s="71">
        <v>0</v>
      </c>
      <c r="AD545" s="71">
        <v>0.25141045098718229</v>
      </c>
      <c r="AE545" s="72"/>
      <c r="AF545" s="71">
        <v>0</v>
      </c>
      <c r="AG545" s="71">
        <v>213040.72071064249</v>
      </c>
      <c r="AH545" s="71">
        <v>1045244.537410285</v>
      </c>
      <c r="AI545" s="71">
        <v>1752283.271557983</v>
      </c>
      <c r="AJ545" s="71">
        <v>2762839.8230095538</v>
      </c>
      <c r="AK545" s="71">
        <v>0</v>
      </c>
      <c r="AL545" s="71">
        <v>0</v>
      </c>
      <c r="AM545" s="71">
        <v>162947.46233258981</v>
      </c>
      <c r="AN545" s="71">
        <v>0</v>
      </c>
      <c r="AO545" s="71">
        <v>0</v>
      </c>
      <c r="AP545" s="71">
        <v>5936355.8150210539</v>
      </c>
      <c r="AQ545" s="72"/>
      <c r="AR545" s="71">
        <v>29</v>
      </c>
      <c r="AS545" s="71">
        <v>8</v>
      </c>
      <c r="AT545" s="71">
        <v>0</v>
      </c>
      <c r="AU545" s="71">
        <v>0</v>
      </c>
      <c r="AV545" s="71">
        <v>0</v>
      </c>
      <c r="AW545" s="71">
        <v>0</v>
      </c>
      <c r="AX545" s="71"/>
      <c r="AY545" s="72"/>
      <c r="AZ545" s="71">
        <v>127.62</v>
      </c>
      <c r="BA545" s="71">
        <v>181.1</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2317</v>
      </c>
      <c r="B546" s="70">
        <v>438</v>
      </c>
      <c r="C546" s="70">
        <v>13</v>
      </c>
      <c r="D546" s="70">
        <v>26</v>
      </c>
      <c r="E546" s="70">
        <v>2016</v>
      </c>
      <c r="F546" s="70" t="s">
        <v>155</v>
      </c>
      <c r="G546" s="70" t="s">
        <v>2304</v>
      </c>
      <c r="H546" s="70" t="s">
        <v>2305</v>
      </c>
      <c r="I546" s="148"/>
      <c r="J546" s="71">
        <v>0</v>
      </c>
      <c r="K546" s="71">
        <v>0.27082778077646813</v>
      </c>
      <c r="L546" s="71">
        <v>4.9033020725040544</v>
      </c>
      <c r="M546" s="71">
        <v>1.058258495475239</v>
      </c>
      <c r="N546" s="71">
        <v>1.6294148461232076</v>
      </c>
      <c r="O546" s="71">
        <v>1.1391954397491182</v>
      </c>
      <c r="P546" s="71">
        <v>2.4196435231622382</v>
      </c>
      <c r="Q546" s="71">
        <v>8.2215680418920273E-2</v>
      </c>
      <c r="R546" s="71">
        <v>0</v>
      </c>
      <c r="S546" s="71">
        <v>0.18341597808721033</v>
      </c>
      <c r="T546" s="72"/>
      <c r="U546" s="71">
        <v>0</v>
      </c>
      <c r="V546" s="71">
        <v>120</v>
      </c>
      <c r="W546" s="71">
        <v>116</v>
      </c>
      <c r="X546" s="71">
        <v>286</v>
      </c>
      <c r="Y546" s="71">
        <v>511</v>
      </c>
      <c r="Z546" s="71">
        <v>670</v>
      </c>
      <c r="AA546" s="71">
        <v>498</v>
      </c>
      <c r="AB546" s="71">
        <v>1164</v>
      </c>
      <c r="AC546" s="71">
        <v>0</v>
      </c>
      <c r="AD546" s="71">
        <v>0.1834159780872103</v>
      </c>
      <c r="AE546" s="72"/>
      <c r="AF546" s="71">
        <v>0</v>
      </c>
      <c r="AG546" s="71">
        <v>202379.96943193729</v>
      </c>
      <c r="AH546" s="71">
        <v>872767.48244884762</v>
      </c>
      <c r="AI546" s="71">
        <v>1668475.211645708</v>
      </c>
      <c r="AJ546" s="71">
        <v>2768847.419526435</v>
      </c>
      <c r="AK546" s="71">
        <v>0</v>
      </c>
      <c r="AL546" s="71">
        <v>0</v>
      </c>
      <c r="AM546" s="71">
        <v>159645.2496150214</v>
      </c>
      <c r="AN546" s="71">
        <v>0</v>
      </c>
      <c r="AO546" s="71">
        <v>0</v>
      </c>
      <c r="AP546" s="71">
        <v>5672115.3326679487</v>
      </c>
      <c r="AQ546" s="72"/>
      <c r="AR546" s="71">
        <v>30</v>
      </c>
      <c r="AS546" s="71">
        <v>8</v>
      </c>
      <c r="AT546" s="71">
        <v>0</v>
      </c>
      <c r="AU546" s="71">
        <v>1</v>
      </c>
      <c r="AV546" s="71">
        <v>0</v>
      </c>
      <c r="AW546" s="71">
        <v>0</v>
      </c>
      <c r="AX546" s="71"/>
      <c r="AY546" s="72"/>
      <c r="AZ546" s="71">
        <v>132.82</v>
      </c>
      <c r="BA546" s="71">
        <v>181.1</v>
      </c>
      <c r="BB546" s="71">
        <v>0</v>
      </c>
      <c r="BC546" s="71">
        <v>3305.6</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2318</v>
      </c>
      <c r="B547" s="70">
        <v>439</v>
      </c>
      <c r="C547" s="70">
        <v>14</v>
      </c>
      <c r="D547" s="70">
        <v>26</v>
      </c>
      <c r="E547" s="70">
        <v>2017</v>
      </c>
      <c r="F547" s="70" t="s">
        <v>156</v>
      </c>
      <c r="G547" s="70" t="s">
        <v>2304</v>
      </c>
      <c r="H547" s="70" t="s">
        <v>2305</v>
      </c>
      <c r="I547" s="148"/>
      <c r="J547" s="71">
        <v>0</v>
      </c>
      <c r="K547" s="71">
        <v>0.26068925814006388</v>
      </c>
      <c r="L547" s="71">
        <v>4.5273863692206975</v>
      </c>
      <c r="M547" s="71">
        <v>0.96309802072385386</v>
      </c>
      <c r="N547" s="71">
        <v>1.5167422438177633</v>
      </c>
      <c r="O547" s="71">
        <v>1.1306417665348021</v>
      </c>
      <c r="P547" s="71">
        <v>2.4719071567848174</v>
      </c>
      <c r="Q547" s="71">
        <v>7.7387007966543603E-2</v>
      </c>
      <c r="R547" s="71">
        <v>0</v>
      </c>
      <c r="S547" s="71">
        <v>0.16610458346401272</v>
      </c>
      <c r="T547" s="72"/>
      <c r="U547" s="71">
        <v>0</v>
      </c>
      <c r="V547" s="71">
        <v>120</v>
      </c>
      <c r="W547" s="71">
        <v>116</v>
      </c>
      <c r="X547" s="71">
        <v>286</v>
      </c>
      <c r="Y547" s="71">
        <v>505</v>
      </c>
      <c r="Z547" s="71">
        <v>676</v>
      </c>
      <c r="AA547" s="71">
        <v>512</v>
      </c>
      <c r="AB547" s="71">
        <v>1133</v>
      </c>
      <c r="AC547" s="71">
        <v>0</v>
      </c>
      <c r="AD547" s="71">
        <v>0.16610458346401269</v>
      </c>
      <c r="AE547" s="72"/>
      <c r="AF547" s="71">
        <v>0</v>
      </c>
      <c r="AG547" s="71">
        <v>198759.44903649559</v>
      </c>
      <c r="AH547" s="71">
        <v>1053980.06691967</v>
      </c>
      <c r="AI547" s="71">
        <v>1607358.219143763</v>
      </c>
      <c r="AJ547" s="71">
        <v>2834140.4958626679</v>
      </c>
      <c r="AK547" s="71">
        <v>0</v>
      </c>
      <c r="AL547" s="71">
        <v>0</v>
      </c>
      <c r="AM547" s="71">
        <v>155636.6775047612</v>
      </c>
      <c r="AN547" s="71">
        <v>0</v>
      </c>
      <c r="AO547" s="71">
        <v>0</v>
      </c>
      <c r="AP547" s="71">
        <v>5849874.908467358</v>
      </c>
      <c r="AQ547" s="72"/>
      <c r="AR547" s="71">
        <v>30</v>
      </c>
      <c r="AS547" s="71">
        <v>9</v>
      </c>
      <c r="AT547" s="71">
        <v>0</v>
      </c>
      <c r="AU547" s="71">
        <v>1</v>
      </c>
      <c r="AV547" s="71">
        <v>0</v>
      </c>
      <c r="AW547" s="71">
        <v>0</v>
      </c>
      <c r="AX547" s="71"/>
      <c r="AY547" s="72"/>
      <c r="AZ547" s="71">
        <v>132.82</v>
      </c>
      <c r="BA547" s="71">
        <v>204.7</v>
      </c>
      <c r="BB547" s="71">
        <v>0</v>
      </c>
      <c r="BC547" s="71">
        <v>3305.6</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2319</v>
      </c>
      <c r="B548" s="70">
        <v>440</v>
      </c>
      <c r="C548" s="70">
        <v>15</v>
      </c>
      <c r="D548" s="70">
        <v>26</v>
      </c>
      <c r="E548" s="70">
        <v>2018</v>
      </c>
      <c r="F548" s="70" t="s">
        <v>183</v>
      </c>
      <c r="G548" s="70" t="s">
        <v>2304</v>
      </c>
      <c r="H548" s="70" t="s">
        <v>2305</v>
      </c>
      <c r="I548" s="148"/>
      <c r="J548" s="71">
        <v>0.33101133590614995</v>
      </c>
      <c r="K548" s="71">
        <v>0.22828161888650644</v>
      </c>
      <c r="L548" s="71">
        <v>3.9690601526796483</v>
      </c>
      <c r="M548" s="71">
        <v>0.87314547986483038</v>
      </c>
      <c r="N548" s="71">
        <v>1.1200972102803908</v>
      </c>
      <c r="O548" s="71">
        <v>1.0847826230406996</v>
      </c>
      <c r="P548" s="71">
        <v>2.461640861727175</v>
      </c>
      <c r="Q548" s="71">
        <v>6.9211870051177599E-2</v>
      </c>
      <c r="R548" s="71">
        <v>0</v>
      </c>
      <c r="S548" s="71">
        <v>0.19951446945915491</v>
      </c>
      <c r="T548" s="72"/>
      <c r="U548" s="71">
        <v>40601</v>
      </c>
      <c r="V548" s="71">
        <v>120</v>
      </c>
      <c r="W548" s="71">
        <v>116</v>
      </c>
      <c r="X548" s="71">
        <v>286</v>
      </c>
      <c r="Y548" s="71">
        <v>497</v>
      </c>
      <c r="Z548" s="71">
        <v>661</v>
      </c>
      <c r="AA548" s="71">
        <v>515</v>
      </c>
      <c r="AB548" s="71">
        <v>1092</v>
      </c>
      <c r="AC548" s="71">
        <v>0</v>
      </c>
      <c r="AD548" s="71">
        <v>0.19951446945915491</v>
      </c>
      <c r="AE548" s="72"/>
      <c r="AF548" s="71">
        <v>478258.67288653739</v>
      </c>
      <c r="AG548" s="71">
        <v>176995.26428167889</v>
      </c>
      <c r="AH548" s="71">
        <v>959062.3024389483</v>
      </c>
      <c r="AI548" s="71">
        <v>1578221.7813818541</v>
      </c>
      <c r="AJ548" s="71">
        <v>2441187.216652412</v>
      </c>
      <c r="AK548" s="71">
        <v>0</v>
      </c>
      <c r="AL548" s="71">
        <v>0</v>
      </c>
      <c r="AM548" s="71">
        <v>150315.0128971205</v>
      </c>
      <c r="AN548" s="71">
        <v>0</v>
      </c>
      <c r="AO548" s="71">
        <v>0</v>
      </c>
      <c r="AP548" s="71">
        <v>5784040.2505385512</v>
      </c>
      <c r="AQ548" s="72"/>
      <c r="AR548" s="71">
        <v>30</v>
      </c>
      <c r="AS548" s="71">
        <v>9</v>
      </c>
      <c r="AT548" s="71">
        <v>0</v>
      </c>
      <c r="AU548" s="71">
        <v>1</v>
      </c>
      <c r="AV548" s="71">
        <v>0</v>
      </c>
      <c r="AW548" s="71">
        <v>0</v>
      </c>
      <c r="AX548" s="71"/>
      <c r="AY548" s="72"/>
      <c r="AZ548" s="71">
        <v>133.22</v>
      </c>
      <c r="BA548" s="71">
        <v>205</v>
      </c>
      <c r="BB548" s="71">
        <v>0</v>
      </c>
      <c r="BC548" s="71">
        <v>3306</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2320</v>
      </c>
      <c r="B549" s="70">
        <v>441</v>
      </c>
      <c r="C549" s="70">
        <v>16</v>
      </c>
      <c r="D549" s="70">
        <v>26</v>
      </c>
      <c r="E549" s="70">
        <v>2019</v>
      </c>
      <c r="F549" s="70" t="s">
        <v>158</v>
      </c>
      <c r="G549" s="70" t="s">
        <v>2304</v>
      </c>
      <c r="H549" s="70" t="s">
        <v>2305</v>
      </c>
      <c r="I549" s="148"/>
      <c r="J549" s="71">
        <v>0.3555057102006724</v>
      </c>
      <c r="K549" s="71">
        <v>0.21470837573695495</v>
      </c>
      <c r="L549" s="71">
        <v>4.0453271137196181</v>
      </c>
      <c r="M549" s="71">
        <v>0.97565337057719326</v>
      </c>
      <c r="N549" s="71">
        <v>1.0712895691164472</v>
      </c>
      <c r="O549" s="71">
        <v>1.0462138795217932</v>
      </c>
      <c r="P549" s="71">
        <v>2.4464938434250962</v>
      </c>
      <c r="Q549" s="71">
        <v>6.5968224692508695E-2</v>
      </c>
      <c r="R549" s="71">
        <v>0</v>
      </c>
      <c r="S549" s="71">
        <v>0.17603520377604678</v>
      </c>
      <c r="T549" s="72"/>
      <c r="U549" s="71">
        <v>42800</v>
      </c>
      <c r="V549" s="71">
        <v>120</v>
      </c>
      <c r="W549" s="71">
        <v>116</v>
      </c>
      <c r="X549" s="71">
        <v>286</v>
      </c>
      <c r="Y549" s="71">
        <v>501</v>
      </c>
      <c r="Z549" s="71">
        <v>655</v>
      </c>
      <c r="AA549" s="71">
        <v>508</v>
      </c>
      <c r="AB549" s="71">
        <v>1069</v>
      </c>
      <c r="AC549" s="71">
        <v>0</v>
      </c>
      <c r="AD549" s="71">
        <v>0.17603520377604681</v>
      </c>
      <c r="AE549" s="72"/>
      <c r="AF549" s="71">
        <v>501568.67520133499</v>
      </c>
      <c r="AG549" s="71">
        <v>171499.5792117294</v>
      </c>
      <c r="AH549" s="71">
        <v>1066346.8370513241</v>
      </c>
      <c r="AI549" s="71">
        <v>1590834.3868861271</v>
      </c>
      <c r="AJ549" s="71">
        <v>2292373.758800636</v>
      </c>
      <c r="AK549" s="71">
        <v>0</v>
      </c>
      <c r="AL549" s="71">
        <v>0</v>
      </c>
      <c r="AM549" s="71">
        <v>145589.75257230859</v>
      </c>
      <c r="AN549" s="71">
        <v>0</v>
      </c>
      <c r="AO549" s="71">
        <v>0</v>
      </c>
      <c r="AP549" s="71">
        <v>5768212.9897234598</v>
      </c>
      <c r="AQ549" s="72"/>
      <c r="AR549" s="71">
        <v>30</v>
      </c>
      <c r="AS549" s="71">
        <v>9</v>
      </c>
      <c r="AT549" s="71">
        <v>0</v>
      </c>
      <c r="AU549" s="71">
        <v>1</v>
      </c>
      <c r="AV549" s="71">
        <v>0</v>
      </c>
      <c r="AW549" s="71">
        <v>0</v>
      </c>
      <c r="AX549" s="71"/>
      <c r="AY549" s="72"/>
      <c r="AZ549" s="71">
        <v>132.82</v>
      </c>
      <c r="BA549" s="71">
        <v>204.7</v>
      </c>
      <c r="BB549" s="71">
        <v>0</v>
      </c>
      <c r="BC549" s="71">
        <v>3305.6</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2321</v>
      </c>
      <c r="B550" s="70">
        <v>442</v>
      </c>
      <c r="C550" s="70">
        <v>17</v>
      </c>
      <c r="D550" s="70">
        <v>26</v>
      </c>
      <c r="E550" s="70">
        <v>2020</v>
      </c>
      <c r="F550" s="70" t="s">
        <v>159</v>
      </c>
      <c r="G550" s="70" t="s">
        <v>2304</v>
      </c>
      <c r="H550" s="70" t="s">
        <v>2305</v>
      </c>
      <c r="I550" s="148"/>
      <c r="J550" s="71">
        <v>0.27004625864658122</v>
      </c>
      <c r="K550" s="71">
        <v>0.16379934910081026</v>
      </c>
      <c r="L550" s="71">
        <v>1.7380051015249629</v>
      </c>
      <c r="M550" s="71">
        <v>1.0199378051413774</v>
      </c>
      <c r="N550" s="71">
        <v>1.1003306875256713</v>
      </c>
      <c r="O550" s="71">
        <v>0.91803071236516554</v>
      </c>
      <c r="P550" s="71">
        <v>2.2564178610956493</v>
      </c>
      <c r="Q550" s="71">
        <v>6.09064272710843E-2</v>
      </c>
      <c r="R550" s="71">
        <v>0</v>
      </c>
      <c r="S550" s="71">
        <v>0.196512530603666</v>
      </c>
      <c r="T550" s="72"/>
      <c r="U550" s="71">
        <v>32529</v>
      </c>
      <c r="V550" s="71">
        <v>84</v>
      </c>
      <c r="W550" s="71">
        <v>56</v>
      </c>
      <c r="X550" s="71">
        <v>316</v>
      </c>
      <c r="Y550" s="71">
        <v>490</v>
      </c>
      <c r="Z550" s="71">
        <v>656</v>
      </c>
      <c r="AA550" s="71">
        <v>498</v>
      </c>
      <c r="AB550" s="71">
        <v>1033</v>
      </c>
      <c r="AC550" s="71">
        <v>0</v>
      </c>
      <c r="AD550" s="71">
        <v>0.196512530603666</v>
      </c>
      <c r="AE550" s="72"/>
      <c r="AF550" s="71">
        <v>375217.35650510312</v>
      </c>
      <c r="AG550" s="71">
        <v>120454.61868473064</v>
      </c>
      <c r="AH550" s="71">
        <v>533055.79428632779</v>
      </c>
      <c r="AI550" s="71">
        <v>1621112.6392187588</v>
      </c>
      <c r="AJ550" s="71">
        <v>2436591.160029015</v>
      </c>
      <c r="AK550" s="71"/>
      <c r="AL550" s="71"/>
      <c r="AM550" s="71">
        <v>134817.97686937361</v>
      </c>
      <c r="AN550" s="71"/>
      <c r="AO550" s="71"/>
      <c r="AP550" s="71">
        <v>5221249.5455933092</v>
      </c>
      <c r="AQ550" s="72"/>
      <c r="AR550" s="71">
        <v>30</v>
      </c>
      <c r="AS550" s="71">
        <v>9</v>
      </c>
      <c r="AT550" s="71">
        <v>0</v>
      </c>
      <c r="AU550" s="71">
        <v>1</v>
      </c>
      <c r="AV550" s="71">
        <v>0</v>
      </c>
      <c r="AW550" s="71">
        <v>0</v>
      </c>
      <c r="AX550" s="71"/>
      <c r="AY550" s="72"/>
      <c r="AZ550" s="71">
        <v>132.82</v>
      </c>
      <c r="BA550" s="71">
        <v>204.7</v>
      </c>
      <c r="BB550" s="71">
        <v>0</v>
      </c>
      <c r="BC550" s="71">
        <v>3305.6</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2322</v>
      </c>
      <c r="B551" s="70">
        <v>442</v>
      </c>
      <c r="C551" s="70">
        <v>18</v>
      </c>
      <c r="D551" s="70">
        <v>26</v>
      </c>
      <c r="E551" s="70">
        <v>2021</v>
      </c>
      <c r="F551" s="70" t="s">
        <v>160</v>
      </c>
      <c r="G551" s="70" t="s">
        <v>2304</v>
      </c>
      <c r="H551" s="70" t="s">
        <v>2305</v>
      </c>
      <c r="I551" s="148"/>
      <c r="J551" s="71">
        <v>0.24141291561145994</v>
      </c>
      <c r="K551" s="71">
        <v>0.16768466902994664</v>
      </c>
      <c r="L551" s="71">
        <v>1.552769037731526</v>
      </c>
      <c r="M551" s="71">
        <v>0.94270318198378733</v>
      </c>
      <c r="N551" s="71">
        <v>0.8965014775160226</v>
      </c>
      <c r="O551" s="71">
        <v>0.87528336970748533</v>
      </c>
      <c r="P551" s="71">
        <v>2.3372447805188572</v>
      </c>
      <c r="Q551" s="71">
        <v>5.9321301115795103E-2</v>
      </c>
      <c r="R551" s="71">
        <v>0</v>
      </c>
      <c r="S551" s="71">
        <v>0.18118836507479019</v>
      </c>
      <c r="T551" s="72"/>
      <c r="U551" s="71">
        <v>37160</v>
      </c>
      <c r="V551" s="71">
        <v>84</v>
      </c>
      <c r="W551" s="71">
        <v>56</v>
      </c>
      <c r="X551" s="71">
        <v>316</v>
      </c>
      <c r="Y551" s="71">
        <v>490</v>
      </c>
      <c r="Z551" s="71">
        <v>644</v>
      </c>
      <c r="AA551" s="71">
        <v>503</v>
      </c>
      <c r="AB551" s="71">
        <v>1016</v>
      </c>
      <c r="AC551" s="71">
        <v>0</v>
      </c>
      <c r="AD551" s="71">
        <v>0.18118836507479019</v>
      </c>
      <c r="AE551" s="72"/>
      <c r="AF551" s="71">
        <v>373646.95255992911</v>
      </c>
      <c r="AG551" s="71">
        <v>128937.81157867334</v>
      </c>
      <c r="AH551" s="71">
        <v>493162.17681584432</v>
      </c>
      <c r="AI551" s="71">
        <v>1797201.9885001709</v>
      </c>
      <c r="AJ551" s="71">
        <v>2270223.5974957868</v>
      </c>
      <c r="AK551" s="71">
        <v>0</v>
      </c>
      <c r="AL551" s="71">
        <v>0</v>
      </c>
      <c r="AM551" s="71">
        <v>133364.11001272776</v>
      </c>
      <c r="AN551" s="71">
        <v>0</v>
      </c>
      <c r="AO551" s="71">
        <v>0</v>
      </c>
      <c r="AP551" s="71">
        <v>5196536.6369631318</v>
      </c>
      <c r="AQ551" s="72"/>
      <c r="AR551" s="71">
        <v>30</v>
      </c>
      <c r="AS551" s="71">
        <v>9</v>
      </c>
      <c r="AT551" s="71">
        <v>0</v>
      </c>
      <c r="AU551" s="71">
        <v>1</v>
      </c>
      <c r="AV551" s="71">
        <v>0</v>
      </c>
      <c r="AW551" s="71">
        <v>0</v>
      </c>
      <c r="AX551" s="71"/>
      <c r="AY551" s="72"/>
      <c r="AZ551" s="71">
        <v>132.87</v>
      </c>
      <c r="BA551" s="71">
        <v>204.7</v>
      </c>
      <c r="BB551" s="71">
        <v>0</v>
      </c>
      <c r="BC551" s="71">
        <v>3305.6</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2323</v>
      </c>
      <c r="B552" s="70">
        <v>442</v>
      </c>
      <c r="C552" s="70">
        <v>19</v>
      </c>
      <c r="D552" s="70">
        <v>26</v>
      </c>
      <c r="E552" s="70">
        <v>2022</v>
      </c>
      <c r="F552" s="70" t="s">
        <v>161</v>
      </c>
      <c r="G552" s="70" t="s">
        <v>2304</v>
      </c>
      <c r="H552" s="70" t="s">
        <v>2305</v>
      </c>
      <c r="I552" s="148"/>
      <c r="J552" s="71">
        <v>0.25323777623346622</v>
      </c>
      <c r="K552" s="71">
        <v>0.17151989055093289</v>
      </c>
      <c r="L552" s="71">
        <v>1.3881830791310914</v>
      </c>
      <c r="M552" s="71">
        <v>1.0216293314216538</v>
      </c>
      <c r="N552" s="71">
        <v>1.1766032343117783</v>
      </c>
      <c r="O552" s="71">
        <v>0.90408023802383142</v>
      </c>
      <c r="P552" s="71">
        <v>2.2243435816580632</v>
      </c>
      <c r="Q552" s="71">
        <v>5.7339226601900078E-2</v>
      </c>
      <c r="R552" s="71">
        <v>0</v>
      </c>
      <c r="S552" s="71">
        <v>0.176998433209129</v>
      </c>
      <c r="T552" s="72"/>
      <c r="U552" s="71">
        <v>38054</v>
      </c>
      <c r="V552" s="71">
        <v>84</v>
      </c>
      <c r="W552" s="71">
        <v>56</v>
      </c>
      <c r="X552" s="71">
        <v>316</v>
      </c>
      <c r="Y552" s="71">
        <v>472</v>
      </c>
      <c r="Z552" s="71">
        <v>632</v>
      </c>
      <c r="AA552" s="71">
        <v>486</v>
      </c>
      <c r="AB552" s="71">
        <v>974</v>
      </c>
      <c r="AC552" s="71">
        <v>0</v>
      </c>
      <c r="AD552" s="71">
        <v>0.176998433209129</v>
      </c>
      <c r="AE552" s="72"/>
      <c r="AF552" s="71">
        <v>323621.04350000003</v>
      </c>
      <c r="AG552" s="71">
        <v>131435.52069060376</v>
      </c>
      <c r="AH552" s="71">
        <v>494147.53824954596</v>
      </c>
      <c r="AI552" s="71">
        <v>1686333.0799235764</v>
      </c>
      <c r="AJ552" s="71">
        <v>2309916.8360706535</v>
      </c>
      <c r="AK552" s="71">
        <v>0</v>
      </c>
      <c r="AL552" s="71">
        <v>0</v>
      </c>
      <c r="AM552" s="71">
        <v>125769.98475253057</v>
      </c>
      <c r="AN552" s="71">
        <v>0</v>
      </c>
      <c r="AO552" s="71">
        <v>0</v>
      </c>
      <c r="AP552" s="71">
        <v>5071224.0031869095</v>
      </c>
      <c r="AQ552" s="72"/>
      <c r="AR552" s="71">
        <v>30</v>
      </c>
      <c r="AS552" s="71">
        <v>9</v>
      </c>
      <c r="AT552" s="71">
        <v>0</v>
      </c>
      <c r="AU552" s="71">
        <v>1</v>
      </c>
      <c r="AV552" s="71">
        <v>0</v>
      </c>
      <c r="AW552" s="71">
        <v>0</v>
      </c>
      <c r="AX552" s="71"/>
      <c r="AY552" s="72"/>
      <c r="AZ552" s="71">
        <v>132.86999999999998</v>
      </c>
      <c r="BA552" s="71">
        <v>204.7</v>
      </c>
      <c r="BB552" s="71">
        <v>0</v>
      </c>
      <c r="BC552" s="71">
        <v>3305.6</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2324</v>
      </c>
      <c r="B553" s="70">
        <v>442</v>
      </c>
      <c r="C553" s="70">
        <v>20</v>
      </c>
      <c r="D553" s="70">
        <v>26</v>
      </c>
      <c r="E553" s="70">
        <v>2023</v>
      </c>
      <c r="F553" s="70" t="s">
        <v>1539</v>
      </c>
      <c r="G553" s="70" t="s">
        <v>2304</v>
      </c>
      <c r="H553" s="70" t="s">
        <v>2305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v>
      </c>
      <c r="AS553" s="71">
        <v>9</v>
      </c>
      <c r="AT553" s="71">
        <v>0</v>
      </c>
      <c r="AU553" s="71">
        <v>2</v>
      </c>
      <c r="AV553" s="71">
        <v>0</v>
      </c>
      <c r="AW553" s="71">
        <v>0</v>
      </c>
      <c r="AX553" s="71"/>
      <c r="AY553" s="72"/>
      <c r="AZ553" s="71">
        <v>138.36999999999998</v>
      </c>
      <c r="BA553" s="71">
        <v>204.7</v>
      </c>
      <c r="BB553" s="71">
        <v>0</v>
      </c>
      <c r="BC553" s="71">
        <v>8297.7000000000007</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2325</v>
      </c>
      <c r="B554" s="70">
        <v>442</v>
      </c>
      <c r="C554" s="70">
        <v>21</v>
      </c>
      <c r="D554" s="70">
        <v>26</v>
      </c>
      <c r="E554" s="70">
        <v>2024</v>
      </c>
      <c r="F554" s="70" t="s">
        <v>1554</v>
      </c>
      <c r="G554" s="70" t="s">
        <v>2304</v>
      </c>
      <c r="H554" s="70" t="s">
        <v>2305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2326</v>
      </c>
      <c r="B555" s="70">
        <v>460</v>
      </c>
      <c r="C555" s="70">
        <v>1</v>
      </c>
      <c r="D555" s="70">
        <v>28</v>
      </c>
      <c r="E555" s="70">
        <v>1990</v>
      </c>
      <c r="F555" s="70" t="s">
        <v>787</v>
      </c>
      <c r="G555" s="70" t="s">
        <v>2327</v>
      </c>
      <c r="H555" s="70" t="s">
        <v>2328</v>
      </c>
      <c r="I555" s="148"/>
      <c r="J555" s="71">
        <v>0.16873642932489499</v>
      </c>
      <c r="K555" s="71">
        <v>0.25376588804592032</v>
      </c>
      <c r="L555" s="71">
        <v>1.6860703231022991</v>
      </c>
      <c r="M555" s="71">
        <v>0.63055683810082908</v>
      </c>
      <c r="N555" s="71">
        <v>1.742183378538229</v>
      </c>
      <c r="O555" s="71">
        <v>1.256954294920646</v>
      </c>
      <c r="P555" s="71">
        <v>2.9364391468653199</v>
      </c>
      <c r="Q555" s="71">
        <v>8.4254050991985005E-2</v>
      </c>
      <c r="R555" s="71">
        <v>0</v>
      </c>
      <c r="S555" s="71">
        <v>7.5953952670384531E-2</v>
      </c>
      <c r="T555" s="72"/>
      <c r="U555" s="71">
        <v>25121</v>
      </c>
      <c r="V555" s="71">
        <v>74</v>
      </c>
      <c r="W555" s="71">
        <v>24</v>
      </c>
      <c r="X555" s="71">
        <v>217</v>
      </c>
      <c r="Y555" s="71">
        <v>433</v>
      </c>
      <c r="Z555" s="71">
        <v>517</v>
      </c>
      <c r="AA555" s="71">
        <v>713</v>
      </c>
      <c r="AB555" s="71">
        <v>1368</v>
      </c>
      <c r="AC555" s="71">
        <v>0</v>
      </c>
      <c r="AD555" s="71">
        <v>7.5953952670384531E-2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2329</v>
      </c>
      <c r="B556" s="70">
        <v>461</v>
      </c>
      <c r="C556" s="70">
        <v>2</v>
      </c>
      <c r="D556" s="70">
        <v>28</v>
      </c>
      <c r="E556" s="70">
        <v>2005</v>
      </c>
      <c r="F556" s="70" t="s">
        <v>789</v>
      </c>
      <c r="G556" s="70" t="s">
        <v>2327</v>
      </c>
      <c r="H556" s="70" t="s">
        <v>2328</v>
      </c>
      <c r="I556" s="148"/>
      <c r="J556" s="71">
        <v>0</v>
      </c>
      <c r="K556" s="71">
        <v>0.19524083968934741</v>
      </c>
      <c r="L556" s="71">
        <v>1.196542751407353</v>
      </c>
      <c r="M556" s="71">
        <v>0.44680312427727348</v>
      </c>
      <c r="N556" s="71">
        <v>2.301191361961576</v>
      </c>
      <c r="O556" s="71">
        <v>1.5043089589383061</v>
      </c>
      <c r="P556" s="71">
        <v>3.00211211429643</v>
      </c>
      <c r="Q556" s="71">
        <v>7.0932837596334203E-2</v>
      </c>
      <c r="R556" s="71">
        <v>0</v>
      </c>
      <c r="S556" s="71">
        <v>0</v>
      </c>
      <c r="T556" s="72"/>
      <c r="U556" s="71">
        <v>0</v>
      </c>
      <c r="V556" s="71">
        <v>75</v>
      </c>
      <c r="W556" s="71">
        <v>16</v>
      </c>
      <c r="X556" s="71">
        <v>82</v>
      </c>
      <c r="Y556" s="71">
        <v>430</v>
      </c>
      <c r="Z556" s="71">
        <v>716</v>
      </c>
      <c r="AA556" s="71">
        <v>597</v>
      </c>
      <c r="AB556" s="71">
        <v>1204</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2330</v>
      </c>
      <c r="B557" s="70">
        <v>462</v>
      </c>
      <c r="C557" s="70">
        <v>3</v>
      </c>
      <c r="D557" s="70">
        <v>28</v>
      </c>
      <c r="E557" s="70">
        <v>2006</v>
      </c>
      <c r="F557" s="70" t="s">
        <v>790</v>
      </c>
      <c r="G557" s="70" t="s">
        <v>2327</v>
      </c>
      <c r="H557" s="70" t="s">
        <v>2328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2331</v>
      </c>
      <c r="B558" s="70">
        <v>463</v>
      </c>
      <c r="C558" s="70">
        <v>4</v>
      </c>
      <c r="D558" s="70">
        <v>28</v>
      </c>
      <c r="E558" s="70">
        <v>2007</v>
      </c>
      <c r="F558" s="70" t="s">
        <v>791</v>
      </c>
      <c r="G558" s="1064" t="s">
        <v>2327</v>
      </c>
      <c r="H558" s="70" t="s">
        <v>2328</v>
      </c>
      <c r="I558" s="148"/>
      <c r="J558" s="71">
        <v>0</v>
      </c>
      <c r="K558" s="71">
        <v>0.1792841825069843</v>
      </c>
      <c r="L558" s="71">
        <v>0.92109972515875649</v>
      </c>
      <c r="M558" s="71">
        <v>0.70981976632771482</v>
      </c>
      <c r="N558" s="71">
        <v>1.982499410841825</v>
      </c>
      <c r="O558" s="71">
        <v>1.4066537310572771</v>
      </c>
      <c r="P558" s="71">
        <v>2.798362772892506</v>
      </c>
      <c r="Q558" s="71">
        <v>7.1160947728233795E-2</v>
      </c>
      <c r="R558" s="71">
        <v>0</v>
      </c>
      <c r="S558" s="71">
        <v>0</v>
      </c>
      <c r="T558" s="72"/>
      <c r="U558" s="71">
        <v>0</v>
      </c>
      <c r="V558" s="71">
        <v>67</v>
      </c>
      <c r="W558" s="71">
        <v>15</v>
      </c>
      <c r="X558" s="71">
        <v>152</v>
      </c>
      <c r="Y558" s="71">
        <v>422</v>
      </c>
      <c r="Z558" s="71">
        <v>696</v>
      </c>
      <c r="AA558" s="71">
        <v>548</v>
      </c>
      <c r="AB558" s="71">
        <v>1144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2332</v>
      </c>
      <c r="B559" s="70">
        <v>464</v>
      </c>
      <c r="C559" s="70">
        <v>5</v>
      </c>
      <c r="D559" s="70">
        <v>28</v>
      </c>
      <c r="E559" s="70">
        <v>2008</v>
      </c>
      <c r="F559" s="70" t="s">
        <v>792</v>
      </c>
      <c r="G559" s="1064" t="s">
        <v>2327</v>
      </c>
      <c r="H559" s="70" t="s">
        <v>2328</v>
      </c>
      <c r="I559" s="148"/>
      <c r="J559" s="71">
        <v>0</v>
      </c>
      <c r="K559" s="71">
        <v>0.13290079159949861</v>
      </c>
      <c r="L559" s="71">
        <v>0.83684046685161606</v>
      </c>
      <c r="M559" s="71">
        <v>0.76788580349737201</v>
      </c>
      <c r="N559" s="71">
        <v>1.814596950961648</v>
      </c>
      <c r="O559" s="71">
        <v>1.3335739188247331</v>
      </c>
      <c r="P559" s="71">
        <v>2.7084620337618071</v>
      </c>
      <c r="Q559" s="71">
        <v>7.06826094193964E-2</v>
      </c>
      <c r="R559" s="71">
        <v>0</v>
      </c>
      <c r="S559" s="71">
        <v>0</v>
      </c>
      <c r="T559" s="72"/>
      <c r="U559" s="71">
        <v>0</v>
      </c>
      <c r="V559" s="71">
        <v>67</v>
      </c>
      <c r="W559" s="71">
        <v>15</v>
      </c>
      <c r="X559" s="71">
        <v>152</v>
      </c>
      <c r="Y559" s="71">
        <v>425</v>
      </c>
      <c r="Z559" s="71">
        <v>683</v>
      </c>
      <c r="AA559" s="71">
        <v>531</v>
      </c>
      <c r="AB559" s="71">
        <v>1155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2333</v>
      </c>
      <c r="B560" s="70">
        <v>465</v>
      </c>
      <c r="C560" s="70">
        <v>6</v>
      </c>
      <c r="D560" s="70">
        <v>28</v>
      </c>
      <c r="E560" s="70">
        <v>2009</v>
      </c>
      <c r="F560" s="70" t="s">
        <v>176</v>
      </c>
      <c r="G560" s="70" t="s">
        <v>2327</v>
      </c>
      <c r="H560" s="70" t="s">
        <v>2328</v>
      </c>
      <c r="I560" s="148"/>
      <c r="J560" s="71">
        <v>0</v>
      </c>
      <c r="K560" s="71">
        <v>0.1200700908095219</v>
      </c>
      <c r="L560" s="71">
        <v>0.7208727352047819</v>
      </c>
      <c r="M560" s="71">
        <v>1.005788789227527</v>
      </c>
      <c r="N560" s="71">
        <v>1.8630933729667509</v>
      </c>
      <c r="O560" s="71">
        <v>1.3787662213503289</v>
      </c>
      <c r="P560" s="71">
        <v>2.6034714042705822</v>
      </c>
      <c r="Q560" s="71">
        <v>6.7100259468440296E-2</v>
      </c>
      <c r="R560" s="71">
        <v>0</v>
      </c>
      <c r="S560" s="71">
        <v>0</v>
      </c>
      <c r="T560" s="72"/>
      <c r="U560" s="71">
        <v>0</v>
      </c>
      <c r="V560" s="71">
        <v>58</v>
      </c>
      <c r="W560" s="71">
        <v>18</v>
      </c>
      <c r="X560" s="71">
        <v>203</v>
      </c>
      <c r="Y560" s="71">
        <v>433</v>
      </c>
      <c r="Z560" s="71">
        <v>697</v>
      </c>
      <c r="AA560" s="71">
        <v>524</v>
      </c>
      <c r="AB560" s="71">
        <v>1151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2334</v>
      </c>
      <c r="B561" s="70">
        <v>466</v>
      </c>
      <c r="C561" s="70">
        <v>7</v>
      </c>
      <c r="D561" s="70">
        <v>28</v>
      </c>
      <c r="E561" s="70">
        <v>2010</v>
      </c>
      <c r="F561" s="70" t="s">
        <v>177</v>
      </c>
      <c r="G561" s="70" t="s">
        <v>2327</v>
      </c>
      <c r="H561" s="70" t="s">
        <v>2328</v>
      </c>
      <c r="I561" s="148"/>
      <c r="J561" s="71">
        <v>0</v>
      </c>
      <c r="K561" s="71">
        <v>0.128629733783064</v>
      </c>
      <c r="L561" s="71">
        <v>0.73409658701100522</v>
      </c>
      <c r="M561" s="71">
        <v>1.039178270789582</v>
      </c>
      <c r="N561" s="71">
        <v>1.9965637679367361</v>
      </c>
      <c r="O561" s="71">
        <v>1.358606044888282</v>
      </c>
      <c r="P561" s="71">
        <v>2.6497721640429841</v>
      </c>
      <c r="Q561" s="71">
        <v>6.9903972164993597E-2</v>
      </c>
      <c r="R561" s="71">
        <v>0</v>
      </c>
      <c r="S561" s="71">
        <v>0</v>
      </c>
      <c r="T561" s="72"/>
      <c r="U561" s="71">
        <v>0</v>
      </c>
      <c r="V561" s="71">
        <v>58</v>
      </c>
      <c r="W561" s="71">
        <v>18</v>
      </c>
      <c r="X561" s="71">
        <v>203</v>
      </c>
      <c r="Y561" s="71">
        <v>436</v>
      </c>
      <c r="Z561" s="71">
        <v>690</v>
      </c>
      <c r="AA561" s="71">
        <v>520</v>
      </c>
      <c r="AB561" s="71">
        <v>1149</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2335</v>
      </c>
      <c r="B562" s="70">
        <v>467</v>
      </c>
      <c r="C562" s="70">
        <v>8</v>
      </c>
      <c r="D562" s="70">
        <v>28</v>
      </c>
      <c r="E562" s="70">
        <v>2011</v>
      </c>
      <c r="F562" s="70" t="s">
        <v>178</v>
      </c>
      <c r="G562" s="70" t="s">
        <v>2327</v>
      </c>
      <c r="H562" s="70" t="s">
        <v>2328</v>
      </c>
      <c r="I562" s="148"/>
      <c r="J562" s="71">
        <v>0</v>
      </c>
      <c r="K562" s="71">
        <v>0.16144704465031209</v>
      </c>
      <c r="L562" s="71">
        <v>0.65500604703830956</v>
      </c>
      <c r="M562" s="71">
        <v>1.143628201497324</v>
      </c>
      <c r="N562" s="71">
        <v>1.8233003274646591</v>
      </c>
      <c r="O562" s="71">
        <v>1.3239365427289806</v>
      </c>
      <c r="P562" s="71">
        <v>2.5187649887403332</v>
      </c>
      <c r="Q562" s="71">
        <v>7.7756162318439001E-2</v>
      </c>
      <c r="R562" s="71">
        <v>0</v>
      </c>
      <c r="S562" s="71">
        <v>0</v>
      </c>
      <c r="T562" s="72"/>
      <c r="U562" s="71">
        <v>0</v>
      </c>
      <c r="V562" s="71">
        <v>58</v>
      </c>
      <c r="W562" s="71">
        <v>18</v>
      </c>
      <c r="X562" s="71">
        <v>203</v>
      </c>
      <c r="Y562" s="71">
        <v>424</v>
      </c>
      <c r="Z562" s="71">
        <v>687</v>
      </c>
      <c r="AA562" s="71">
        <v>509</v>
      </c>
      <c r="AB562" s="71">
        <v>1108</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2336</v>
      </c>
      <c r="B563" s="70">
        <v>468</v>
      </c>
      <c r="C563" s="70">
        <v>9</v>
      </c>
      <c r="D563" s="70">
        <v>28</v>
      </c>
      <c r="E563" s="70">
        <v>2012</v>
      </c>
      <c r="F563" s="70" t="s">
        <v>179</v>
      </c>
      <c r="G563" s="70" t="s">
        <v>2327</v>
      </c>
      <c r="H563" s="70" t="s">
        <v>2328</v>
      </c>
      <c r="I563" s="148"/>
      <c r="J563" s="71">
        <v>0</v>
      </c>
      <c r="K563" s="71">
        <v>0.1457263837090795</v>
      </c>
      <c r="L563" s="71">
        <v>0.66598575576461194</v>
      </c>
      <c r="M563" s="71">
        <v>1.0296185976993011</v>
      </c>
      <c r="N563" s="71">
        <v>1.8160292755036349</v>
      </c>
      <c r="O563" s="71">
        <v>1.3345498714881021</v>
      </c>
      <c r="P563" s="71">
        <v>2.4584463328136721</v>
      </c>
      <c r="Q563" s="71">
        <v>8.4937979224252599E-2</v>
      </c>
      <c r="R563" s="71">
        <v>0</v>
      </c>
      <c r="S563" s="71">
        <v>0</v>
      </c>
      <c r="T563" s="72"/>
      <c r="U563" s="71">
        <v>0</v>
      </c>
      <c r="V563" s="71">
        <v>58</v>
      </c>
      <c r="W563" s="71">
        <v>18</v>
      </c>
      <c r="X563" s="71">
        <v>203</v>
      </c>
      <c r="Y563" s="71">
        <v>436</v>
      </c>
      <c r="Z563" s="71">
        <v>698</v>
      </c>
      <c r="AA563" s="71">
        <v>494</v>
      </c>
      <c r="AB563" s="71">
        <v>1114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2337</v>
      </c>
      <c r="B564" s="70">
        <v>469</v>
      </c>
      <c r="C564" s="70">
        <v>10</v>
      </c>
      <c r="D564" s="70">
        <v>28</v>
      </c>
      <c r="E564" s="70">
        <v>2013</v>
      </c>
      <c r="F564" s="70" t="s">
        <v>180</v>
      </c>
      <c r="G564" s="70" t="s">
        <v>2327</v>
      </c>
      <c r="H564" s="70" t="s">
        <v>2328</v>
      </c>
      <c r="I564" s="148"/>
      <c r="J564" s="71">
        <v>0</v>
      </c>
      <c r="K564" s="71">
        <v>0.1198723580752571</v>
      </c>
      <c r="L564" s="71">
        <v>0.67699870932097217</v>
      </c>
      <c r="M564" s="71">
        <v>0.99257155874148872</v>
      </c>
      <c r="N564" s="71">
        <v>1.9035087824686969</v>
      </c>
      <c r="O564" s="71">
        <v>1.2830020808840004</v>
      </c>
      <c r="P564" s="71">
        <v>2.4627144125044542</v>
      </c>
      <c r="Q564" s="71">
        <v>8.6018641903377699E-2</v>
      </c>
      <c r="R564" s="71">
        <v>0</v>
      </c>
      <c r="S564" s="71">
        <v>0</v>
      </c>
      <c r="T564" s="72"/>
      <c r="U564" s="71">
        <v>0</v>
      </c>
      <c r="V564" s="71">
        <v>58</v>
      </c>
      <c r="W564" s="71">
        <v>18</v>
      </c>
      <c r="X564" s="71">
        <v>203</v>
      </c>
      <c r="Y564" s="71">
        <v>427</v>
      </c>
      <c r="Z564" s="71">
        <v>701</v>
      </c>
      <c r="AA564" s="71">
        <v>493</v>
      </c>
      <c r="AB564" s="71">
        <v>1112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2338</v>
      </c>
      <c r="B565" s="70">
        <v>470</v>
      </c>
      <c r="C565" s="70">
        <v>11</v>
      </c>
      <c r="D565" s="70">
        <v>28</v>
      </c>
      <c r="E565" s="70">
        <v>2014</v>
      </c>
      <c r="F565" s="70" t="s">
        <v>181</v>
      </c>
      <c r="G565" s="70" t="s">
        <v>2327</v>
      </c>
      <c r="H565" s="70" t="s">
        <v>2328</v>
      </c>
      <c r="I565" s="148"/>
      <c r="J565" s="71">
        <v>0</v>
      </c>
      <c r="K565" s="71">
        <v>0.11406989988051081</v>
      </c>
      <c r="L565" s="71">
        <v>0.2166871683403743</v>
      </c>
      <c r="M565" s="71">
        <v>0.83236766876614188</v>
      </c>
      <c r="N565" s="71">
        <v>1.9092123509079499</v>
      </c>
      <c r="O565" s="71">
        <v>1.2164303150701055</v>
      </c>
      <c r="P565" s="71">
        <v>2.4604512387167987</v>
      </c>
      <c r="Q565" s="71">
        <v>8.1564936981611297E-2</v>
      </c>
      <c r="R565" s="71">
        <v>0</v>
      </c>
      <c r="S565" s="71">
        <v>0</v>
      </c>
      <c r="T565" s="72"/>
      <c r="U565" s="71">
        <v>0</v>
      </c>
      <c r="V565" s="71">
        <v>47</v>
      </c>
      <c r="W565" s="71">
        <v>8</v>
      </c>
      <c r="X565" s="71">
        <v>171</v>
      </c>
      <c r="Y565" s="71">
        <v>432</v>
      </c>
      <c r="Z565" s="71">
        <v>700</v>
      </c>
      <c r="AA565" s="71">
        <v>490</v>
      </c>
      <c r="AB565" s="71">
        <v>1099</v>
      </c>
      <c r="AC565" s="71">
        <v>0</v>
      </c>
      <c r="AD565" s="71">
        <v>0</v>
      </c>
      <c r="AE565" s="72"/>
      <c r="AF565" s="71"/>
      <c r="AG565" s="71"/>
      <c r="AH565" s="71"/>
      <c r="AI565" s="71"/>
      <c r="AJ565" s="71"/>
      <c r="AK565" s="71"/>
      <c r="AL565" s="71"/>
      <c r="AM565" s="71"/>
      <c r="AN565" s="71"/>
      <c r="AO565" s="71"/>
      <c r="AP565" s="71"/>
      <c r="AQ565" s="72"/>
      <c r="AR565" s="71">
        <v>26</v>
      </c>
      <c r="AS565" s="71">
        <v>20</v>
      </c>
      <c r="AT565" s="71">
        <v>0</v>
      </c>
      <c r="AU565" s="71">
        <v>0</v>
      </c>
      <c r="AV565" s="71">
        <v>0</v>
      </c>
      <c r="AW565" s="71">
        <v>0</v>
      </c>
      <c r="AX565" s="71"/>
      <c r="AY565" s="72"/>
      <c r="AZ565" s="71">
        <v>136.6</v>
      </c>
      <c r="BA565" s="71">
        <v>538.70000000000005</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2339</v>
      </c>
      <c r="B566" s="70">
        <v>471</v>
      </c>
      <c r="C566" s="70">
        <v>12</v>
      </c>
      <c r="D566" s="70">
        <v>28</v>
      </c>
      <c r="E566" s="70">
        <v>2015</v>
      </c>
      <c r="F566" s="70" t="s">
        <v>182</v>
      </c>
      <c r="G566" s="70" t="s">
        <v>2327</v>
      </c>
      <c r="H566" s="70" t="s">
        <v>2328</v>
      </c>
      <c r="I566" s="148"/>
      <c r="J566" s="71">
        <v>0</v>
      </c>
      <c r="K566" s="71">
        <v>0.10615328916903689</v>
      </c>
      <c r="L566" s="71">
        <v>0.23377263990197339</v>
      </c>
      <c r="M566" s="71">
        <v>0.88734475297586868</v>
      </c>
      <c r="N566" s="71">
        <v>1.609854243498511</v>
      </c>
      <c r="O566" s="71">
        <v>1.2031138899195719</v>
      </c>
      <c r="P566" s="71">
        <v>2.3970662883488929</v>
      </c>
      <c r="Q566" s="71">
        <v>7.7739848679219001E-2</v>
      </c>
      <c r="R566" s="71">
        <v>0</v>
      </c>
      <c r="S566" s="71">
        <v>0</v>
      </c>
      <c r="T566" s="72"/>
      <c r="U566" s="71">
        <v>0</v>
      </c>
      <c r="V566" s="71">
        <v>47</v>
      </c>
      <c r="W566" s="71">
        <v>8</v>
      </c>
      <c r="X566" s="71">
        <v>171</v>
      </c>
      <c r="Y566" s="71">
        <v>425</v>
      </c>
      <c r="Z566" s="71">
        <v>699</v>
      </c>
      <c r="AA566" s="71">
        <v>477</v>
      </c>
      <c r="AB566" s="71">
        <v>1070</v>
      </c>
      <c r="AC566" s="71">
        <v>0</v>
      </c>
      <c r="AD566" s="71">
        <v>0</v>
      </c>
      <c r="AE566" s="72"/>
      <c r="AF566" s="71">
        <v>0</v>
      </c>
      <c r="AG566" s="71">
        <v>81612.704107127385</v>
      </c>
      <c r="AH566" s="71">
        <v>49160.912602451623</v>
      </c>
      <c r="AI566" s="71">
        <v>1110478.636996632</v>
      </c>
      <c r="AJ566" s="71">
        <v>2089286.40669706</v>
      </c>
      <c r="AK566" s="71">
        <v>0</v>
      </c>
      <c r="AL566" s="71">
        <v>0</v>
      </c>
      <c r="AM566" s="71">
        <v>146639.01151881501</v>
      </c>
      <c r="AN566" s="71">
        <v>0</v>
      </c>
      <c r="AO566" s="71">
        <v>0</v>
      </c>
      <c r="AP566" s="71">
        <v>3477177.6719220863</v>
      </c>
      <c r="AQ566" s="72"/>
      <c r="AR566" s="71">
        <v>31</v>
      </c>
      <c r="AS566" s="71">
        <v>30</v>
      </c>
      <c r="AT566" s="71">
        <v>0</v>
      </c>
      <c r="AU566" s="71">
        <v>0</v>
      </c>
      <c r="AV566" s="71">
        <v>0</v>
      </c>
      <c r="AW566" s="71">
        <v>0</v>
      </c>
      <c r="AX566" s="71"/>
      <c r="AY566" s="72"/>
      <c r="AZ566" s="71">
        <v>170.5</v>
      </c>
      <c r="BA566" s="71">
        <v>745.8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2340</v>
      </c>
      <c r="B567" s="70">
        <v>472</v>
      </c>
      <c r="C567" s="70">
        <v>13</v>
      </c>
      <c r="D567" s="70">
        <v>28</v>
      </c>
      <c r="E567" s="70">
        <v>2016</v>
      </c>
      <c r="F567" s="70" t="s">
        <v>155</v>
      </c>
      <c r="G567" s="70" t="s">
        <v>2327</v>
      </c>
      <c r="H567" s="70" t="s">
        <v>2328</v>
      </c>
      <c r="I567" s="148"/>
      <c r="J567" s="71">
        <v>0</v>
      </c>
      <c r="K567" s="71">
        <v>0.10679118331053346</v>
      </c>
      <c r="L567" s="71">
        <v>0.22466195466617966</v>
      </c>
      <c r="M567" s="71">
        <v>0.71731739594836352</v>
      </c>
      <c r="N567" s="71">
        <v>1.7098900999898554</v>
      </c>
      <c r="O567" s="71">
        <v>1.2004059409893695</v>
      </c>
      <c r="P567" s="71">
        <v>2.3467626941513271</v>
      </c>
      <c r="Q567" s="71">
        <v>7.4940581550235752E-2</v>
      </c>
      <c r="R567" s="71">
        <v>0</v>
      </c>
      <c r="S567" s="71">
        <v>0</v>
      </c>
      <c r="T567" s="72"/>
      <c r="U567" s="71">
        <v>0</v>
      </c>
      <c r="V567" s="71">
        <v>47</v>
      </c>
      <c r="W567" s="71">
        <v>8</v>
      </c>
      <c r="X567" s="71">
        <v>171</v>
      </c>
      <c r="Y567" s="71">
        <v>424</v>
      </c>
      <c r="Z567" s="71">
        <v>706</v>
      </c>
      <c r="AA567" s="71">
        <v>483</v>
      </c>
      <c r="AB567" s="71">
        <v>1061</v>
      </c>
      <c r="AC567" s="71">
        <v>0</v>
      </c>
      <c r="AD567" s="71">
        <v>0</v>
      </c>
      <c r="AE567" s="72"/>
      <c r="AF567" s="71">
        <v>0</v>
      </c>
      <c r="AG567" s="71">
        <v>78915.655267820825</v>
      </c>
      <c r="AH567" s="71">
        <v>36690.192884764721</v>
      </c>
      <c r="AI567" s="71">
        <v>1080312.6972796</v>
      </c>
      <c r="AJ567" s="71">
        <v>2081765.6695584571</v>
      </c>
      <c r="AK567" s="71">
        <v>0</v>
      </c>
      <c r="AL567" s="71">
        <v>0</v>
      </c>
      <c r="AM567" s="71">
        <v>145518.56515596021</v>
      </c>
      <c r="AN567" s="71">
        <v>0</v>
      </c>
      <c r="AO567" s="71">
        <v>0</v>
      </c>
      <c r="AP567" s="71">
        <v>3423202.780146603</v>
      </c>
      <c r="AQ567" s="72"/>
      <c r="AR567" s="71">
        <v>33</v>
      </c>
      <c r="AS567" s="71">
        <v>32</v>
      </c>
      <c r="AT567" s="71">
        <v>0</v>
      </c>
      <c r="AU567" s="71">
        <v>0</v>
      </c>
      <c r="AV567" s="71">
        <v>0</v>
      </c>
      <c r="AW567" s="71">
        <v>0</v>
      </c>
      <c r="AX567" s="71"/>
      <c r="AY567" s="72"/>
      <c r="AZ567" s="71">
        <v>180</v>
      </c>
      <c r="BA567" s="71">
        <v>841.4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2341</v>
      </c>
      <c r="B568" s="70">
        <v>473</v>
      </c>
      <c r="C568" s="70">
        <v>14</v>
      </c>
      <c r="D568" s="70">
        <v>28</v>
      </c>
      <c r="E568" s="70">
        <v>2017</v>
      </c>
      <c r="F568" s="70" t="s">
        <v>156</v>
      </c>
      <c r="G568" s="70" t="s">
        <v>2327</v>
      </c>
      <c r="H568" s="70" t="s">
        <v>2328</v>
      </c>
      <c r="I568" s="148"/>
      <c r="J568" s="71">
        <v>0</v>
      </c>
      <c r="K568" s="71">
        <v>0.10531511540076996</v>
      </c>
      <c r="L568" s="71">
        <v>0.22092915898370416</v>
      </c>
      <c r="M568" s="71">
        <v>0.68144985737204578</v>
      </c>
      <c r="N568" s="71">
        <v>1.7741151197052594</v>
      </c>
      <c r="O568" s="71">
        <v>1.1841632702760945</v>
      </c>
      <c r="P568" s="71">
        <v>2.3174129594857664</v>
      </c>
      <c r="Q568" s="71">
        <v>7.0898247369172399E-2</v>
      </c>
      <c r="R568" s="71">
        <v>0</v>
      </c>
      <c r="S568" s="71">
        <v>0</v>
      </c>
      <c r="T568" s="72"/>
      <c r="U568" s="71">
        <v>0</v>
      </c>
      <c r="V568" s="71">
        <v>47</v>
      </c>
      <c r="W568" s="71">
        <v>8</v>
      </c>
      <c r="X568" s="71">
        <v>171</v>
      </c>
      <c r="Y568" s="71">
        <v>427</v>
      </c>
      <c r="Z568" s="71">
        <v>708</v>
      </c>
      <c r="AA568" s="71">
        <v>480</v>
      </c>
      <c r="AB568" s="71">
        <v>1038</v>
      </c>
      <c r="AC568" s="71">
        <v>0</v>
      </c>
      <c r="AD568" s="71">
        <v>0</v>
      </c>
      <c r="AE568" s="72"/>
      <c r="AF568" s="71">
        <v>0</v>
      </c>
      <c r="AG568" s="71">
        <v>78704.08311456097</v>
      </c>
      <c r="AH568" s="71">
        <v>47319.075302063167</v>
      </c>
      <c r="AI568" s="71">
        <v>1070034.2868677489</v>
      </c>
      <c r="AJ568" s="71">
        <v>2090470.7891490341</v>
      </c>
      <c r="AK568" s="71">
        <v>0</v>
      </c>
      <c r="AL568" s="71">
        <v>0</v>
      </c>
      <c r="AM568" s="71">
        <v>142586.8236980954</v>
      </c>
      <c r="AN568" s="71">
        <v>0</v>
      </c>
      <c r="AO568" s="71">
        <v>0</v>
      </c>
      <c r="AP568" s="71">
        <v>3429115.0581315025</v>
      </c>
      <c r="AQ568" s="72"/>
      <c r="AR568" s="71">
        <v>38</v>
      </c>
      <c r="AS568" s="71">
        <v>38</v>
      </c>
      <c r="AT568" s="71">
        <v>0</v>
      </c>
      <c r="AU568" s="71">
        <v>0</v>
      </c>
      <c r="AV568" s="71">
        <v>0</v>
      </c>
      <c r="AW568" s="71">
        <v>0</v>
      </c>
      <c r="AX568" s="71"/>
      <c r="AY568" s="72"/>
      <c r="AZ568" s="71">
        <v>202.5</v>
      </c>
      <c r="BA568" s="71">
        <v>1094.5</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2342</v>
      </c>
      <c r="B569" s="70">
        <v>474</v>
      </c>
      <c r="C569" s="70">
        <v>15</v>
      </c>
      <c r="D569" s="70">
        <v>28</v>
      </c>
      <c r="E569" s="70">
        <v>2018</v>
      </c>
      <c r="F569" s="70" t="s">
        <v>183</v>
      </c>
      <c r="G569" s="70" t="s">
        <v>2327</v>
      </c>
      <c r="H569" s="70" t="s">
        <v>2328</v>
      </c>
      <c r="I569" s="148"/>
      <c r="J569" s="71">
        <v>0</v>
      </c>
      <c r="K569" s="71">
        <v>9.882313116274434E-2</v>
      </c>
      <c r="L569" s="71">
        <v>0.19806286513541577</v>
      </c>
      <c r="M569" s="71">
        <v>0.66319901316856977</v>
      </c>
      <c r="N569" s="71">
        <v>1.6993672630598626</v>
      </c>
      <c r="O569" s="71">
        <v>1.1422219449868791</v>
      </c>
      <c r="P569" s="71">
        <v>2.2847851104962906</v>
      </c>
      <c r="Q569" s="71">
        <v>6.4078022547381402E-2</v>
      </c>
      <c r="R569" s="71">
        <v>0</v>
      </c>
      <c r="S569" s="71">
        <v>0</v>
      </c>
      <c r="T569" s="72"/>
      <c r="U569" s="71">
        <v>0</v>
      </c>
      <c r="V569" s="71">
        <v>47</v>
      </c>
      <c r="W569" s="71">
        <v>8</v>
      </c>
      <c r="X569" s="71">
        <v>171</v>
      </c>
      <c r="Y569" s="71">
        <v>422</v>
      </c>
      <c r="Z569" s="71">
        <v>696</v>
      </c>
      <c r="AA569" s="71">
        <v>478</v>
      </c>
      <c r="AB569" s="71">
        <v>1011</v>
      </c>
      <c r="AC569" s="71">
        <v>0</v>
      </c>
      <c r="AD569" s="71">
        <v>0</v>
      </c>
      <c r="AE569" s="72"/>
      <c r="AF569" s="71">
        <v>0</v>
      </c>
      <c r="AG569" s="71">
        <v>69912.363190544987</v>
      </c>
      <c r="AH569" s="71">
        <v>44713.069307757738</v>
      </c>
      <c r="AI569" s="71">
        <v>1022075.511778557</v>
      </c>
      <c r="AJ569" s="71">
        <v>1982760.8790904919</v>
      </c>
      <c r="AK569" s="71">
        <v>0</v>
      </c>
      <c r="AL569" s="71">
        <v>0</v>
      </c>
      <c r="AM569" s="71">
        <v>139165.27292947701</v>
      </c>
      <c r="AN569" s="71">
        <v>0</v>
      </c>
      <c r="AO569" s="71">
        <v>0</v>
      </c>
      <c r="AP569" s="71">
        <v>3258627.0962968287</v>
      </c>
      <c r="AQ569" s="72"/>
      <c r="AR569" s="71">
        <v>38</v>
      </c>
      <c r="AS569" s="71">
        <v>39</v>
      </c>
      <c r="AT569" s="71">
        <v>0</v>
      </c>
      <c r="AU569" s="71">
        <v>0</v>
      </c>
      <c r="AV569" s="71">
        <v>0</v>
      </c>
      <c r="AW569" s="71">
        <v>0</v>
      </c>
      <c r="AX569" s="71"/>
      <c r="AY569" s="72"/>
      <c r="AZ569" s="71">
        <v>203</v>
      </c>
      <c r="BA569" s="71">
        <v>1108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2343</v>
      </c>
      <c r="B570" s="70">
        <v>475</v>
      </c>
      <c r="C570" s="70">
        <v>16</v>
      </c>
      <c r="D570" s="70">
        <v>28</v>
      </c>
      <c r="E570" s="70">
        <v>2019</v>
      </c>
      <c r="F570" s="70" t="s">
        <v>158</v>
      </c>
      <c r="G570" s="70" t="s">
        <v>2327</v>
      </c>
      <c r="H570" s="70" t="s">
        <v>2328</v>
      </c>
      <c r="I570" s="148"/>
      <c r="J570" s="71">
        <v>0</v>
      </c>
      <c r="K570" s="71">
        <v>8.9703608277934499E-2</v>
      </c>
      <c r="L570" s="71">
        <v>0.19914096764194172</v>
      </c>
      <c r="M570" s="71">
        <v>0.63508356290977352</v>
      </c>
      <c r="N570" s="71">
        <v>1.4904549692603049</v>
      </c>
      <c r="O570" s="71">
        <v>1.0813538876889373</v>
      </c>
      <c r="P570" s="71">
        <v>2.2731202639697745</v>
      </c>
      <c r="Q570" s="71">
        <v>6.0722856031270797E-2</v>
      </c>
      <c r="R570" s="71">
        <v>0</v>
      </c>
      <c r="S570" s="71">
        <v>0</v>
      </c>
      <c r="T570" s="72"/>
      <c r="U570" s="71">
        <v>0</v>
      </c>
      <c r="V570" s="71">
        <v>47</v>
      </c>
      <c r="W570" s="71">
        <v>8</v>
      </c>
      <c r="X570" s="71">
        <v>171</v>
      </c>
      <c r="Y570" s="71">
        <v>417</v>
      </c>
      <c r="Z570" s="71">
        <v>677</v>
      </c>
      <c r="AA570" s="71">
        <v>472</v>
      </c>
      <c r="AB570" s="71">
        <v>984</v>
      </c>
      <c r="AC570" s="71">
        <v>0</v>
      </c>
      <c r="AD570" s="71">
        <v>0</v>
      </c>
      <c r="AE570" s="72"/>
      <c r="AF570" s="71">
        <v>0</v>
      </c>
      <c r="AG570" s="71">
        <v>67693.686894263781</v>
      </c>
      <c r="AH570" s="71">
        <v>47228.28326999116</v>
      </c>
      <c r="AI570" s="71">
        <v>1047371.493855883</v>
      </c>
      <c r="AJ570" s="71">
        <v>1903484.591994029</v>
      </c>
      <c r="AK570" s="71">
        <v>0</v>
      </c>
      <c r="AL570" s="71">
        <v>0</v>
      </c>
      <c r="AM570" s="71">
        <v>134013.39245196598</v>
      </c>
      <c r="AN570" s="71">
        <v>0</v>
      </c>
      <c r="AO570" s="71">
        <v>0</v>
      </c>
      <c r="AP570" s="71">
        <v>3199791.4484661333</v>
      </c>
      <c r="AQ570" s="72"/>
      <c r="AR570" s="71">
        <v>39</v>
      </c>
      <c r="AS570" s="71">
        <v>40</v>
      </c>
      <c r="AT570" s="71">
        <v>0</v>
      </c>
      <c r="AU570" s="71">
        <v>0</v>
      </c>
      <c r="AV570" s="71">
        <v>0</v>
      </c>
      <c r="AW570" s="71">
        <v>0</v>
      </c>
      <c r="AX570" s="71"/>
      <c r="AY570" s="72"/>
      <c r="AZ570" s="71">
        <v>208.2</v>
      </c>
      <c r="BA570" s="71">
        <v>1124.5</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2344</v>
      </c>
      <c r="B571" s="70">
        <v>476</v>
      </c>
      <c r="C571" s="70">
        <v>17</v>
      </c>
      <c r="D571" s="70">
        <v>28</v>
      </c>
      <c r="E571" s="70">
        <v>2020</v>
      </c>
      <c r="F571" s="70" t="s">
        <v>159</v>
      </c>
      <c r="G571" s="70" t="s">
        <v>2327</v>
      </c>
      <c r="H571" s="70" t="s">
        <v>2328</v>
      </c>
      <c r="I571" s="148"/>
      <c r="J571" s="71">
        <v>0</v>
      </c>
      <c r="K571" s="71">
        <v>0.10034595813040925</v>
      </c>
      <c r="L571" s="71">
        <v>0.13344109792660755</v>
      </c>
      <c r="M571" s="71">
        <v>0.56489346830102938</v>
      </c>
      <c r="N571" s="71">
        <v>1.5032200698780496</v>
      </c>
      <c r="O571" s="71">
        <v>0.94741889065734319</v>
      </c>
      <c r="P571" s="71">
        <v>2.0661175595574619</v>
      </c>
      <c r="Q571" s="71">
        <v>5.8724880505324199E-2</v>
      </c>
      <c r="R571" s="71">
        <v>0</v>
      </c>
      <c r="S571" s="71">
        <v>0</v>
      </c>
      <c r="T571" s="72"/>
      <c r="U571" s="71">
        <v>0</v>
      </c>
      <c r="V571" s="71">
        <v>46</v>
      </c>
      <c r="W571" s="71">
        <v>6</v>
      </c>
      <c r="X571" s="71">
        <v>169</v>
      </c>
      <c r="Y571" s="71">
        <v>429</v>
      </c>
      <c r="Z571" s="71">
        <v>677</v>
      </c>
      <c r="AA571" s="71">
        <v>456</v>
      </c>
      <c r="AB571" s="71">
        <v>996</v>
      </c>
      <c r="AC571" s="71">
        <v>0</v>
      </c>
      <c r="AD571" s="71">
        <v>0</v>
      </c>
      <c r="AE571" s="72"/>
      <c r="AF571" s="71"/>
      <c r="AG571" s="71">
        <v>72357.407316746918</v>
      </c>
      <c r="AH571" s="71">
        <v>34336.009269260503</v>
      </c>
      <c r="AI571" s="71">
        <v>976527.51569421764</v>
      </c>
      <c r="AJ571" s="71">
        <v>1959573.52406403</v>
      </c>
      <c r="AK571" s="71"/>
      <c r="AL571" s="71"/>
      <c r="AM571" s="71">
        <v>129989.06579079972</v>
      </c>
      <c r="AN571" s="71"/>
      <c r="AO571" s="71"/>
      <c r="AP571" s="71">
        <v>3172783.5221350552</v>
      </c>
      <c r="AQ571" s="72"/>
      <c r="AR571" s="71">
        <v>39</v>
      </c>
      <c r="AS571" s="71">
        <v>41</v>
      </c>
      <c r="AT571" s="71">
        <v>0</v>
      </c>
      <c r="AU571" s="71">
        <v>0</v>
      </c>
      <c r="AV571" s="71">
        <v>0</v>
      </c>
      <c r="AW571" s="71">
        <v>0</v>
      </c>
      <c r="AX571" s="71"/>
      <c r="AY571" s="72"/>
      <c r="AZ571" s="71">
        <v>208.2</v>
      </c>
      <c r="BA571" s="71">
        <v>1145.9000000000001</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2345</v>
      </c>
      <c r="B572" s="70">
        <v>476</v>
      </c>
      <c r="C572" s="70">
        <v>18</v>
      </c>
      <c r="D572" s="70">
        <v>28</v>
      </c>
      <c r="E572" s="70">
        <v>2021</v>
      </c>
      <c r="F572" s="70" t="s">
        <v>160</v>
      </c>
      <c r="G572" s="70" t="s">
        <v>2327</v>
      </c>
      <c r="H572" s="70" t="s">
        <v>2328</v>
      </c>
      <c r="I572" s="148"/>
      <c r="J572" s="71">
        <v>0</v>
      </c>
      <c r="K572" s="71">
        <v>0.10760235282832357</v>
      </c>
      <c r="L572" s="71">
        <v>0.17506418023066328</v>
      </c>
      <c r="M572" s="71">
        <v>0.63897943804803792</v>
      </c>
      <c r="N572" s="71">
        <v>1.6219772893594664</v>
      </c>
      <c r="O572" s="71">
        <v>0.91741657539216237</v>
      </c>
      <c r="P572" s="71">
        <v>2.1467337745521116</v>
      </c>
      <c r="Q572" s="71">
        <v>5.6577107068115598E-2</v>
      </c>
      <c r="R572" s="71">
        <v>0</v>
      </c>
      <c r="S572" s="71">
        <v>0</v>
      </c>
      <c r="T572" s="72"/>
      <c r="U572" s="71"/>
      <c r="V572" s="71">
        <v>46</v>
      </c>
      <c r="W572" s="71">
        <v>6</v>
      </c>
      <c r="X572" s="71">
        <v>169</v>
      </c>
      <c r="Y572" s="71">
        <v>424</v>
      </c>
      <c r="Z572" s="71">
        <v>675</v>
      </c>
      <c r="AA572" s="71">
        <v>462</v>
      </c>
      <c r="AB572" s="71">
        <v>969</v>
      </c>
      <c r="AC572" s="71">
        <v>0</v>
      </c>
      <c r="AD572" s="71">
        <v>0</v>
      </c>
      <c r="AE572" s="72"/>
      <c r="AF572" s="71">
        <v>0</v>
      </c>
      <c r="AG572" s="71">
        <v>74513.15863699012</v>
      </c>
      <c r="AH572" s="71">
        <v>41129.797129752224</v>
      </c>
      <c r="AI572" s="71">
        <v>1045076.6805702823</v>
      </c>
      <c r="AJ572" s="71">
        <v>2054208.6181737231</v>
      </c>
      <c r="AK572" s="71">
        <v>0</v>
      </c>
      <c r="AL572" s="71">
        <v>0</v>
      </c>
      <c r="AM572" s="71">
        <v>127194.70728576105</v>
      </c>
      <c r="AN572" s="71">
        <v>0</v>
      </c>
      <c r="AO572" s="71">
        <v>0</v>
      </c>
      <c r="AP572" s="71">
        <v>3342122.9617965086</v>
      </c>
      <c r="AQ572" s="72"/>
      <c r="AR572" s="71">
        <v>40</v>
      </c>
      <c r="AS572" s="71">
        <v>41</v>
      </c>
      <c r="AT572" s="71">
        <v>0</v>
      </c>
      <c r="AU572" s="71">
        <v>0</v>
      </c>
      <c r="AV572" s="71">
        <v>0</v>
      </c>
      <c r="AW572" s="71">
        <v>0</v>
      </c>
      <c r="AX572" s="71"/>
      <c r="AY572" s="72"/>
      <c r="AZ572" s="71">
        <v>217.7</v>
      </c>
      <c r="BA572" s="71">
        <v>1145.9000000000001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2346</v>
      </c>
      <c r="B573" s="70">
        <v>476</v>
      </c>
      <c r="C573" s="70">
        <v>19</v>
      </c>
      <c r="D573" s="70">
        <v>28</v>
      </c>
      <c r="E573" s="70">
        <v>2022</v>
      </c>
      <c r="F573" s="70" t="s">
        <v>161</v>
      </c>
      <c r="G573" s="70" t="s">
        <v>2327</v>
      </c>
      <c r="H573" s="70" t="s">
        <v>2328</v>
      </c>
      <c r="I573" s="148"/>
      <c r="J573" s="71">
        <v>0</v>
      </c>
      <c r="K573" s="71">
        <v>9.6942010127804193E-2</v>
      </c>
      <c r="L573" s="71">
        <v>0.11217555144976268</v>
      </c>
      <c r="M573" s="71">
        <v>0.63102760323860463</v>
      </c>
      <c r="N573" s="71">
        <v>1.6010967065356621</v>
      </c>
      <c r="O573" s="71">
        <v>0.96988354648759134</v>
      </c>
      <c r="P573" s="71">
        <v>2.0778847450056808</v>
      </c>
      <c r="Q573" s="71">
        <v>5.6868267861843402E-2</v>
      </c>
      <c r="R573" s="71">
        <v>0</v>
      </c>
      <c r="S573" s="71">
        <v>0</v>
      </c>
      <c r="T573" s="72"/>
      <c r="U573" s="71"/>
      <c r="V573" s="71">
        <v>46</v>
      </c>
      <c r="W573" s="71">
        <v>6</v>
      </c>
      <c r="X573" s="71">
        <v>169</v>
      </c>
      <c r="Y573" s="71">
        <v>428</v>
      </c>
      <c r="Z573" s="71">
        <v>678</v>
      </c>
      <c r="AA573" s="71">
        <v>454</v>
      </c>
      <c r="AB573" s="71">
        <v>966</v>
      </c>
      <c r="AC573" s="71">
        <v>0</v>
      </c>
      <c r="AD573" s="71">
        <v>0</v>
      </c>
      <c r="AE573" s="72"/>
      <c r="AF573" s="71">
        <v>0</v>
      </c>
      <c r="AG573" s="71">
        <v>72366.341299387539</v>
      </c>
      <c r="AH573" s="71">
        <v>32110.389838470288</v>
      </c>
      <c r="AI573" s="71">
        <v>1037875.6788207162</v>
      </c>
      <c r="AJ573" s="71">
        <v>2055958.7033042894</v>
      </c>
      <c r="AK573" s="71">
        <v>0</v>
      </c>
      <c r="AL573" s="71">
        <v>0</v>
      </c>
      <c r="AM573" s="71">
        <v>124736.96639727363</v>
      </c>
      <c r="AN573" s="71">
        <v>0</v>
      </c>
      <c r="AO573" s="71">
        <v>0</v>
      </c>
      <c r="AP573" s="71">
        <v>3323048.0796601372</v>
      </c>
      <c r="AQ573" s="72"/>
      <c r="AR573" s="71">
        <v>42</v>
      </c>
      <c r="AS573" s="71">
        <v>41</v>
      </c>
      <c r="AT573" s="71">
        <v>0</v>
      </c>
      <c r="AU573" s="71">
        <v>0</v>
      </c>
      <c r="AV573" s="71">
        <v>0</v>
      </c>
      <c r="AW573" s="71">
        <v>0</v>
      </c>
      <c r="AX573" s="71"/>
      <c r="AY573" s="72"/>
      <c r="AZ573" s="71">
        <v>227.2</v>
      </c>
      <c r="BA573" s="71">
        <v>1145.9000000000001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2347</v>
      </c>
      <c r="B574" s="70">
        <v>476</v>
      </c>
      <c r="C574" s="70">
        <v>20</v>
      </c>
      <c r="D574" s="70">
        <v>28</v>
      </c>
      <c r="E574" s="70">
        <v>2023</v>
      </c>
      <c r="F574" s="70" t="s">
        <v>1539</v>
      </c>
      <c r="G574" s="70" t="s">
        <v>2327</v>
      </c>
      <c r="H574" s="70" t="s">
        <v>2328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v>
      </c>
      <c r="AS574" s="71">
        <v>42</v>
      </c>
      <c r="AT574" s="71">
        <v>0</v>
      </c>
      <c r="AU574" s="71">
        <v>0</v>
      </c>
      <c r="AV574" s="71">
        <v>0</v>
      </c>
      <c r="AW574" s="71">
        <v>0</v>
      </c>
      <c r="AX574" s="71"/>
      <c r="AY574" s="72"/>
      <c r="AZ574" s="71">
        <v>227.2</v>
      </c>
      <c r="BA574" s="71">
        <v>1178.7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2348</v>
      </c>
      <c r="B575" s="70">
        <v>476</v>
      </c>
      <c r="C575" s="70">
        <v>21</v>
      </c>
      <c r="D575" s="70">
        <v>28</v>
      </c>
      <c r="E575" s="70">
        <v>2024</v>
      </c>
      <c r="F575" s="70" t="s">
        <v>1554</v>
      </c>
      <c r="G575" s="70" t="s">
        <v>2327</v>
      </c>
      <c r="H575" s="70" t="s">
        <v>2328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2349</v>
      </c>
      <c r="B576" s="70">
        <v>477</v>
      </c>
      <c r="C576" s="70">
        <v>1</v>
      </c>
      <c r="D576" s="70">
        <v>29</v>
      </c>
      <c r="E576" s="70">
        <v>1990</v>
      </c>
      <c r="F576" s="70" t="s">
        <v>787</v>
      </c>
      <c r="G576" s="70" t="s">
        <v>2350</v>
      </c>
      <c r="H576" s="70" t="s">
        <v>2351</v>
      </c>
      <c r="I576" s="148"/>
      <c r="J576" s="71">
        <v>0.73666774464986284</v>
      </c>
      <c r="K576" s="71">
        <v>0.79901962046891128</v>
      </c>
      <c r="L576" s="71">
        <v>0.42151758077557477</v>
      </c>
      <c r="M576" s="71">
        <v>0.92694760992702518</v>
      </c>
      <c r="N576" s="71">
        <v>2.6675925634430611</v>
      </c>
      <c r="O576" s="71">
        <v>1.6532474285223191</v>
      </c>
      <c r="P576" s="71">
        <v>3.496545351596994</v>
      </c>
      <c r="Q576" s="71">
        <v>0.110983771847629</v>
      </c>
      <c r="R576" s="71">
        <v>0</v>
      </c>
      <c r="S576" s="71">
        <v>0.1000504551988545</v>
      </c>
      <c r="T576" s="72"/>
      <c r="U576" s="71">
        <v>109673</v>
      </c>
      <c r="V576" s="71">
        <v>233</v>
      </c>
      <c r="W576" s="71">
        <v>6</v>
      </c>
      <c r="X576" s="71">
        <v>319</v>
      </c>
      <c r="Y576" s="71">
        <v>663</v>
      </c>
      <c r="Z576" s="71">
        <v>680</v>
      </c>
      <c r="AA576" s="71">
        <v>849</v>
      </c>
      <c r="AB576" s="71">
        <v>1802</v>
      </c>
      <c r="AC576" s="71">
        <v>0</v>
      </c>
      <c r="AD576" s="71">
        <v>0.1000504551988545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2352</v>
      </c>
      <c r="B577" s="70">
        <v>478</v>
      </c>
      <c r="C577" s="70">
        <v>2</v>
      </c>
      <c r="D577" s="70">
        <v>29</v>
      </c>
      <c r="E577" s="70">
        <v>2005</v>
      </c>
      <c r="F577" s="70" t="s">
        <v>789</v>
      </c>
      <c r="G577" s="1064" t="s">
        <v>2350</v>
      </c>
      <c r="H577" s="70" t="s">
        <v>2351</v>
      </c>
      <c r="I577" s="148"/>
      <c r="J577" s="71">
        <v>0.5860031242038084</v>
      </c>
      <c r="K577" s="71">
        <v>0.37746562339940493</v>
      </c>
      <c r="L577" s="71">
        <v>0.67305529766663597</v>
      </c>
      <c r="M577" s="71">
        <v>1.1932912709356449</v>
      </c>
      <c r="N577" s="71">
        <v>3.0236584174611409</v>
      </c>
      <c r="O577" s="71">
        <v>1.558934703257294</v>
      </c>
      <c r="P577" s="71">
        <v>3.4496631665114759</v>
      </c>
      <c r="Q577" s="71">
        <v>7.8061469946131903E-2</v>
      </c>
      <c r="R577" s="71">
        <v>0</v>
      </c>
      <c r="S577" s="71">
        <v>4.9817373792099502E-2</v>
      </c>
      <c r="T577" s="72"/>
      <c r="U577" s="71">
        <v>105590</v>
      </c>
      <c r="V577" s="71">
        <v>145</v>
      </c>
      <c r="W577" s="71">
        <v>9</v>
      </c>
      <c r="X577" s="71">
        <v>219</v>
      </c>
      <c r="Y577" s="71">
        <v>565</v>
      </c>
      <c r="Z577" s="71">
        <v>742</v>
      </c>
      <c r="AA577" s="71">
        <v>686</v>
      </c>
      <c r="AB577" s="71">
        <v>1325</v>
      </c>
      <c r="AC577" s="71">
        <v>0</v>
      </c>
      <c r="AD577" s="71">
        <v>4.9817373792099502E-2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2353</v>
      </c>
      <c r="B578" s="70">
        <v>479</v>
      </c>
      <c r="C578" s="70">
        <v>3</v>
      </c>
      <c r="D578" s="70">
        <v>29</v>
      </c>
      <c r="E578" s="70">
        <v>2006</v>
      </c>
      <c r="F578" s="70" t="s">
        <v>790</v>
      </c>
      <c r="G578" s="1064" t="s">
        <v>2350</v>
      </c>
      <c r="H578" s="70" t="s">
        <v>2351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2354</v>
      </c>
      <c r="B579" s="70">
        <v>480</v>
      </c>
      <c r="C579" s="70">
        <v>4</v>
      </c>
      <c r="D579" s="70">
        <v>29</v>
      </c>
      <c r="E579" s="70">
        <v>2007</v>
      </c>
      <c r="F579" s="70" t="s">
        <v>791</v>
      </c>
      <c r="G579" s="70" t="s">
        <v>2350</v>
      </c>
      <c r="H579" s="70" t="s">
        <v>2351</v>
      </c>
      <c r="I579" s="148"/>
      <c r="J579" s="71">
        <v>0.39417170453796518</v>
      </c>
      <c r="K579" s="71">
        <v>0.35054071505096929</v>
      </c>
      <c r="L579" s="71">
        <v>0.36843989006350258</v>
      </c>
      <c r="M579" s="71">
        <v>1.4523286008415739</v>
      </c>
      <c r="N579" s="71">
        <v>2.583826246357829</v>
      </c>
      <c r="O579" s="71">
        <v>1.4288853273814579</v>
      </c>
      <c r="P579" s="71">
        <v>3.3294389195728349</v>
      </c>
      <c r="Q579" s="71">
        <v>7.8314364676439097E-2</v>
      </c>
      <c r="R579" s="71">
        <v>0</v>
      </c>
      <c r="S579" s="71">
        <v>5.5316258758374461E-2</v>
      </c>
      <c r="T579" s="72"/>
      <c r="U579" s="71">
        <v>72660</v>
      </c>
      <c r="V579" s="71">
        <v>131</v>
      </c>
      <c r="W579" s="71">
        <v>6</v>
      </c>
      <c r="X579" s="71">
        <v>311</v>
      </c>
      <c r="Y579" s="71">
        <v>550</v>
      </c>
      <c r="Z579" s="71">
        <v>707</v>
      </c>
      <c r="AA579" s="71">
        <v>652</v>
      </c>
      <c r="AB579" s="71">
        <v>1259</v>
      </c>
      <c r="AC579" s="71">
        <v>0</v>
      </c>
      <c r="AD579" s="71">
        <v>5.5316258758374461E-2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2355</v>
      </c>
      <c r="B580" s="70">
        <v>481</v>
      </c>
      <c r="C580" s="70">
        <v>5</v>
      </c>
      <c r="D580" s="70">
        <v>29</v>
      </c>
      <c r="E580" s="70">
        <v>2008</v>
      </c>
      <c r="F580" s="70" t="s">
        <v>792</v>
      </c>
      <c r="G580" s="70" t="s">
        <v>2350</v>
      </c>
      <c r="H580" s="70" t="s">
        <v>2351</v>
      </c>
      <c r="I580" s="148"/>
      <c r="J580" s="71">
        <v>0.4308565225302311</v>
      </c>
      <c r="K580" s="71">
        <v>0.2598508014855867</v>
      </c>
      <c r="L580" s="71">
        <v>0.33473618674064642</v>
      </c>
      <c r="M580" s="71">
        <v>1.571134768997912</v>
      </c>
      <c r="N580" s="71">
        <v>2.3354930168847572</v>
      </c>
      <c r="O580" s="71">
        <v>1.3726243996102301</v>
      </c>
      <c r="P580" s="71">
        <v>3.2134295315818049</v>
      </c>
      <c r="Q580" s="71">
        <v>7.5333586316257098E-2</v>
      </c>
      <c r="R580" s="71">
        <v>0</v>
      </c>
      <c r="S580" s="71">
        <v>4.9091029392695447E-2</v>
      </c>
      <c r="T580" s="72"/>
      <c r="U580" s="71">
        <v>92163</v>
      </c>
      <c r="V580" s="71">
        <v>131</v>
      </c>
      <c r="W580" s="71">
        <v>6</v>
      </c>
      <c r="X580" s="71">
        <v>311</v>
      </c>
      <c r="Y580" s="71">
        <v>547</v>
      </c>
      <c r="Z580" s="71">
        <v>703</v>
      </c>
      <c r="AA580" s="71">
        <v>630</v>
      </c>
      <c r="AB580" s="71">
        <v>1231</v>
      </c>
      <c r="AC580" s="71">
        <v>0</v>
      </c>
      <c r="AD580" s="71">
        <v>4.9091029392695447E-2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2356</v>
      </c>
      <c r="B581" s="70">
        <v>482</v>
      </c>
      <c r="C581" s="70">
        <v>6</v>
      </c>
      <c r="D581" s="70">
        <v>29</v>
      </c>
      <c r="E581" s="70">
        <v>2009</v>
      </c>
      <c r="F581" s="70" t="s">
        <v>176</v>
      </c>
      <c r="G581" s="70" t="s">
        <v>2350</v>
      </c>
      <c r="H581" s="70" t="s">
        <v>2351</v>
      </c>
      <c r="I581" s="148"/>
      <c r="J581" s="71">
        <v>0.39344957888389032</v>
      </c>
      <c r="K581" s="71">
        <v>0.25049105151641637</v>
      </c>
      <c r="L581" s="71">
        <v>0.92111516165055474</v>
      </c>
      <c r="M581" s="71">
        <v>1.6548446088768181</v>
      </c>
      <c r="N581" s="71">
        <v>2.3450020514246641</v>
      </c>
      <c r="O581" s="71">
        <v>1.3490940645063481</v>
      </c>
      <c r="P581" s="71">
        <v>3.0605694370814471</v>
      </c>
      <c r="Q581" s="71">
        <v>7.0481506253122703E-2</v>
      </c>
      <c r="R581" s="71">
        <v>0</v>
      </c>
      <c r="S581" s="71">
        <v>5.2068335056534798E-2</v>
      </c>
      <c r="T581" s="72"/>
      <c r="U581" s="71">
        <v>62520</v>
      </c>
      <c r="V581" s="71">
        <v>121</v>
      </c>
      <c r="W581" s="71">
        <v>23</v>
      </c>
      <c r="X581" s="71">
        <v>334</v>
      </c>
      <c r="Y581" s="71">
        <v>545</v>
      </c>
      <c r="Z581" s="71">
        <v>682</v>
      </c>
      <c r="AA581" s="71">
        <v>616</v>
      </c>
      <c r="AB581" s="71">
        <v>1209</v>
      </c>
      <c r="AC581" s="71">
        <v>0</v>
      </c>
      <c r="AD581" s="71">
        <v>5.2068335056534798E-2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2357</v>
      </c>
      <c r="B582" s="70">
        <v>483</v>
      </c>
      <c r="C582" s="70">
        <v>7</v>
      </c>
      <c r="D582" s="70">
        <v>29</v>
      </c>
      <c r="E582" s="70">
        <v>2010</v>
      </c>
      <c r="F582" s="70" t="s">
        <v>177</v>
      </c>
      <c r="G582" s="70" t="s">
        <v>2350</v>
      </c>
      <c r="H582" s="70" t="s">
        <v>2351</v>
      </c>
      <c r="I582" s="148"/>
      <c r="J582" s="71">
        <v>0.41445817937710677</v>
      </c>
      <c r="K582" s="71">
        <v>0.26834823771984029</v>
      </c>
      <c r="L582" s="71">
        <v>0.93801230562517335</v>
      </c>
      <c r="M582" s="71">
        <v>1.709780997259706</v>
      </c>
      <c r="N582" s="71">
        <v>2.4911254352238168</v>
      </c>
      <c r="O582" s="71">
        <v>1.3271021366010181</v>
      </c>
      <c r="P582" s="71">
        <v>3.1185780084505881</v>
      </c>
      <c r="Q582" s="71">
        <v>7.1911658049627902E-2</v>
      </c>
      <c r="R582" s="71">
        <v>0</v>
      </c>
      <c r="S582" s="71">
        <v>4.5732073882113831E-2</v>
      </c>
      <c r="T582" s="72"/>
      <c r="U582" s="71">
        <v>76906</v>
      </c>
      <c r="V582" s="71">
        <v>121</v>
      </c>
      <c r="W582" s="71">
        <v>23</v>
      </c>
      <c r="X582" s="71">
        <v>334</v>
      </c>
      <c r="Y582" s="71">
        <v>544</v>
      </c>
      <c r="Z582" s="71">
        <v>674</v>
      </c>
      <c r="AA582" s="71">
        <v>612</v>
      </c>
      <c r="AB582" s="71">
        <v>1182</v>
      </c>
      <c r="AC582" s="71">
        <v>0</v>
      </c>
      <c r="AD582" s="71">
        <v>4.5732073882113831E-2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2358</v>
      </c>
      <c r="B583" s="70">
        <v>484</v>
      </c>
      <c r="C583" s="70">
        <v>8</v>
      </c>
      <c r="D583" s="70">
        <v>29</v>
      </c>
      <c r="E583" s="70">
        <v>2011</v>
      </c>
      <c r="F583" s="70" t="s">
        <v>178</v>
      </c>
      <c r="G583" s="70" t="s">
        <v>2350</v>
      </c>
      <c r="H583" s="70" t="s">
        <v>2351</v>
      </c>
      <c r="I583" s="148"/>
      <c r="J583" s="71">
        <v>0.25531988919385712</v>
      </c>
      <c r="K583" s="71">
        <v>0.3368119379773753</v>
      </c>
      <c r="L583" s="71">
        <v>0.83695217121561793</v>
      </c>
      <c r="M583" s="71">
        <v>1.8816345778330359</v>
      </c>
      <c r="N583" s="71">
        <v>2.29202611919496</v>
      </c>
      <c r="O583" s="71">
        <v>1.2950296313156844</v>
      </c>
      <c r="P583" s="71">
        <v>2.9195900655339813</v>
      </c>
      <c r="Q583" s="71">
        <v>8.0633421032388505E-2</v>
      </c>
      <c r="R583" s="71">
        <v>0</v>
      </c>
      <c r="S583" s="71">
        <v>4.5989309316752568E-2</v>
      </c>
      <c r="T583" s="72"/>
      <c r="U583" s="71">
        <v>44925</v>
      </c>
      <c r="V583" s="71">
        <v>121</v>
      </c>
      <c r="W583" s="71">
        <v>23</v>
      </c>
      <c r="X583" s="71">
        <v>334</v>
      </c>
      <c r="Y583" s="71">
        <v>533</v>
      </c>
      <c r="Z583" s="71">
        <v>672</v>
      </c>
      <c r="AA583" s="71">
        <v>590</v>
      </c>
      <c r="AB583" s="71">
        <v>1149</v>
      </c>
      <c r="AC583" s="71">
        <v>0</v>
      </c>
      <c r="AD583" s="71">
        <v>4.5989309316752568E-2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2359</v>
      </c>
      <c r="B584" s="70">
        <v>485</v>
      </c>
      <c r="C584" s="70">
        <v>9</v>
      </c>
      <c r="D584" s="70">
        <v>29</v>
      </c>
      <c r="E584" s="70">
        <v>2012</v>
      </c>
      <c r="F584" s="70" t="s">
        <v>179</v>
      </c>
      <c r="G584" s="70" t="s">
        <v>2350</v>
      </c>
      <c r="H584" s="70" t="s">
        <v>2351</v>
      </c>
      <c r="I584" s="148"/>
      <c r="J584" s="71">
        <v>0.44572264977774378</v>
      </c>
      <c r="K584" s="71">
        <v>0.30401538670342448</v>
      </c>
      <c r="L584" s="71">
        <v>0.85098179903255966</v>
      </c>
      <c r="M584" s="71">
        <v>1.694052274047126</v>
      </c>
      <c r="N584" s="71">
        <v>2.1908977039332851</v>
      </c>
      <c r="O584" s="71">
        <v>1.2848388447564536</v>
      </c>
      <c r="P584" s="71">
        <v>2.8416454575639811</v>
      </c>
      <c r="Q584" s="71">
        <v>8.6996619654283902E-2</v>
      </c>
      <c r="R584" s="71">
        <v>0</v>
      </c>
      <c r="S584" s="71">
        <v>5.9556507406275702E-2</v>
      </c>
      <c r="T584" s="72"/>
      <c r="U584" s="71">
        <v>80473</v>
      </c>
      <c r="V584" s="71">
        <v>121</v>
      </c>
      <c r="W584" s="71">
        <v>23</v>
      </c>
      <c r="X584" s="71">
        <v>334</v>
      </c>
      <c r="Y584" s="71">
        <v>526</v>
      </c>
      <c r="Z584" s="71">
        <v>672</v>
      </c>
      <c r="AA584" s="71">
        <v>571</v>
      </c>
      <c r="AB584" s="71">
        <v>1141</v>
      </c>
      <c r="AC584" s="71">
        <v>0</v>
      </c>
      <c r="AD584" s="71">
        <v>5.9556507406275702E-2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2360</v>
      </c>
      <c r="B585" s="70">
        <v>486</v>
      </c>
      <c r="C585" s="70">
        <v>10</v>
      </c>
      <c r="D585" s="70">
        <v>29</v>
      </c>
      <c r="E585" s="70">
        <v>2013</v>
      </c>
      <c r="F585" s="70" t="s">
        <v>180</v>
      </c>
      <c r="G585" s="70" t="s">
        <v>2350</v>
      </c>
      <c r="H585" s="70" t="s">
        <v>2351</v>
      </c>
      <c r="I585" s="148"/>
      <c r="J585" s="71">
        <v>0.45586348724761522</v>
      </c>
      <c r="K585" s="71">
        <v>0.25007854012251912</v>
      </c>
      <c r="L585" s="71">
        <v>0.86505390635457557</v>
      </c>
      <c r="M585" s="71">
        <v>1.6330980326091491</v>
      </c>
      <c r="N585" s="71">
        <v>2.3136324545696811</v>
      </c>
      <c r="O585" s="71">
        <v>1.209792261718009</v>
      </c>
      <c r="P585" s="71">
        <v>2.9023064374545391</v>
      </c>
      <c r="Q585" s="71">
        <v>8.6328061478569695E-2</v>
      </c>
      <c r="R585" s="71">
        <v>0</v>
      </c>
      <c r="S585" s="71">
        <v>5.3741326830003953E-2</v>
      </c>
      <c r="T585" s="72"/>
      <c r="U585" s="71">
        <v>81731</v>
      </c>
      <c r="V585" s="71">
        <v>121</v>
      </c>
      <c r="W585" s="71">
        <v>23</v>
      </c>
      <c r="X585" s="71">
        <v>334</v>
      </c>
      <c r="Y585" s="71">
        <v>519</v>
      </c>
      <c r="Z585" s="71">
        <v>661</v>
      </c>
      <c r="AA585" s="71">
        <v>581</v>
      </c>
      <c r="AB585" s="71">
        <v>1116</v>
      </c>
      <c r="AC585" s="71">
        <v>0</v>
      </c>
      <c r="AD585" s="71">
        <v>5.3741326830003953E-2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2361</v>
      </c>
      <c r="B586" s="70">
        <v>487</v>
      </c>
      <c r="C586" s="70">
        <v>11</v>
      </c>
      <c r="D586" s="70">
        <v>29</v>
      </c>
      <c r="E586" s="70">
        <v>2014</v>
      </c>
      <c r="F586" s="70" t="s">
        <v>181</v>
      </c>
      <c r="G586" s="70" t="s">
        <v>2350</v>
      </c>
      <c r="H586" s="70" t="s">
        <v>2351</v>
      </c>
      <c r="I586" s="148"/>
      <c r="J586" s="71">
        <v>0.42105386235839531</v>
      </c>
      <c r="K586" s="71">
        <v>0.21357768488265849</v>
      </c>
      <c r="L586" s="71">
        <v>0.54171792085093562</v>
      </c>
      <c r="M586" s="71">
        <v>1.494367686030442</v>
      </c>
      <c r="N586" s="71">
        <v>2.245092301530645</v>
      </c>
      <c r="O586" s="71">
        <v>1.1347557082011126</v>
      </c>
      <c r="P586" s="71">
        <v>2.887264208698284</v>
      </c>
      <c r="Q586" s="71">
        <v>8.0674328024578204E-2</v>
      </c>
      <c r="R586" s="71">
        <v>0</v>
      </c>
      <c r="S586" s="71">
        <v>5.0278658615854142E-2</v>
      </c>
      <c r="T586" s="72"/>
      <c r="U586" s="71">
        <v>82636</v>
      </c>
      <c r="V586" s="71">
        <v>88</v>
      </c>
      <c r="W586" s="71">
        <v>20</v>
      </c>
      <c r="X586" s="71">
        <v>307</v>
      </c>
      <c r="Y586" s="71">
        <v>508</v>
      </c>
      <c r="Z586" s="71">
        <v>653</v>
      </c>
      <c r="AA586" s="71">
        <v>575</v>
      </c>
      <c r="AB586" s="71">
        <v>1087</v>
      </c>
      <c r="AC586" s="71">
        <v>0</v>
      </c>
      <c r="AD586" s="71">
        <v>5.0278658615854142E-2</v>
      </c>
      <c r="AE586" s="72"/>
      <c r="AF586" s="71"/>
      <c r="AG586" s="71"/>
      <c r="AH586" s="71"/>
      <c r="AI586" s="71"/>
      <c r="AJ586" s="71"/>
      <c r="AK586" s="71"/>
      <c r="AL586" s="71"/>
      <c r="AM586" s="71"/>
      <c r="AN586" s="71"/>
      <c r="AO586" s="71"/>
      <c r="AP586" s="71"/>
      <c r="AQ586" s="72"/>
      <c r="AR586" s="71">
        <v>15</v>
      </c>
      <c r="AS586" s="71">
        <v>4</v>
      </c>
      <c r="AT586" s="71">
        <v>0</v>
      </c>
      <c r="AU586" s="71">
        <v>2</v>
      </c>
      <c r="AV586" s="71">
        <v>0</v>
      </c>
      <c r="AW586" s="71">
        <v>0</v>
      </c>
      <c r="AX586" s="71"/>
      <c r="AY586" s="72"/>
      <c r="AZ586" s="71">
        <v>59</v>
      </c>
      <c r="BA586" s="71">
        <v>66</v>
      </c>
      <c r="BB586" s="71">
        <v>0</v>
      </c>
      <c r="BC586" s="71">
        <v>5002.3999999999996</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2362</v>
      </c>
      <c r="B587" s="70">
        <v>488</v>
      </c>
      <c r="C587" s="70">
        <v>12</v>
      </c>
      <c r="D587" s="70">
        <v>29</v>
      </c>
      <c r="E587" s="70">
        <v>2015</v>
      </c>
      <c r="F587" s="70" t="s">
        <v>182</v>
      </c>
      <c r="G587" s="70" t="s">
        <v>2350</v>
      </c>
      <c r="H587" s="70" t="s">
        <v>2351</v>
      </c>
      <c r="I587" s="148"/>
      <c r="J587" s="71">
        <v>0.28408174122976487</v>
      </c>
      <c r="K587" s="71">
        <v>0.19875509461436691</v>
      </c>
      <c r="L587" s="71">
        <v>0.58443159975493353</v>
      </c>
      <c r="M587" s="71">
        <v>1.593069234874805</v>
      </c>
      <c r="N587" s="71">
        <v>1.9090977381723511</v>
      </c>
      <c r="O587" s="71">
        <v>1.0791879956789294</v>
      </c>
      <c r="P587" s="71">
        <v>2.8292417617199721</v>
      </c>
      <c r="Q587" s="71">
        <v>7.7158616165729499E-2</v>
      </c>
      <c r="R587" s="71">
        <v>0</v>
      </c>
      <c r="S587" s="71">
        <v>6.096628753687338E-2</v>
      </c>
      <c r="T587" s="72"/>
      <c r="U587" s="71">
        <v>60183</v>
      </c>
      <c r="V587" s="71">
        <v>88</v>
      </c>
      <c r="W587" s="71">
        <v>20</v>
      </c>
      <c r="X587" s="71">
        <v>307</v>
      </c>
      <c r="Y587" s="71">
        <v>504</v>
      </c>
      <c r="Z587" s="71">
        <v>627</v>
      </c>
      <c r="AA587" s="71">
        <v>563</v>
      </c>
      <c r="AB587" s="71">
        <v>1062</v>
      </c>
      <c r="AC587" s="71">
        <v>0</v>
      </c>
      <c r="AD587" s="71">
        <v>6.096628753687338E-2</v>
      </c>
      <c r="AE587" s="72"/>
      <c r="AF587" s="71">
        <v>408756.16337894171</v>
      </c>
      <c r="AG587" s="71">
        <v>152806.76513674919</v>
      </c>
      <c r="AH587" s="71">
        <v>122902.281506129</v>
      </c>
      <c r="AI587" s="71">
        <v>1993666.3249003859</v>
      </c>
      <c r="AJ587" s="71">
        <v>2477647.8799419259</v>
      </c>
      <c r="AK587" s="71">
        <v>0</v>
      </c>
      <c r="AL587" s="71">
        <v>0</v>
      </c>
      <c r="AM587" s="71">
        <v>145542.64507755291</v>
      </c>
      <c r="AN587" s="71">
        <v>0</v>
      </c>
      <c r="AO587" s="71">
        <v>0</v>
      </c>
      <c r="AP587" s="71">
        <v>5301322.0599416848</v>
      </c>
      <c r="AQ587" s="72"/>
      <c r="AR587" s="71">
        <v>17</v>
      </c>
      <c r="AS587" s="71">
        <v>4</v>
      </c>
      <c r="AT587" s="71">
        <v>0</v>
      </c>
      <c r="AU587" s="71">
        <v>2</v>
      </c>
      <c r="AV587" s="71">
        <v>0</v>
      </c>
      <c r="AW587" s="71">
        <v>0</v>
      </c>
      <c r="AX587" s="71"/>
      <c r="AY587" s="72"/>
      <c r="AZ587" s="71">
        <v>69.3</v>
      </c>
      <c r="BA587" s="71">
        <v>66</v>
      </c>
      <c r="BB587" s="71">
        <v>0</v>
      </c>
      <c r="BC587" s="71">
        <v>5002.3999999999996</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2363</v>
      </c>
      <c r="B588" s="70">
        <v>489</v>
      </c>
      <c r="C588" s="70">
        <v>13</v>
      </c>
      <c r="D588" s="70">
        <v>29</v>
      </c>
      <c r="E588" s="70">
        <v>2016</v>
      </c>
      <c r="F588" s="70" t="s">
        <v>155</v>
      </c>
      <c r="G588" s="70" t="s">
        <v>2350</v>
      </c>
      <c r="H588" s="70" t="s">
        <v>2351</v>
      </c>
      <c r="I588" s="148"/>
      <c r="J588" s="71">
        <v>0.43519465392967444</v>
      </c>
      <c r="K588" s="71">
        <v>0.19994944960270095</v>
      </c>
      <c r="L588" s="71">
        <v>0.56165488666544916</v>
      </c>
      <c r="M588" s="71">
        <v>1.2878154418488164</v>
      </c>
      <c r="N588" s="71">
        <v>2.0688057106009334</v>
      </c>
      <c r="O588" s="71">
        <v>1.0643826048999223</v>
      </c>
      <c r="P588" s="71">
        <v>2.8326348875573988</v>
      </c>
      <c r="Q588" s="71">
        <v>7.5152477633789669E-2</v>
      </c>
      <c r="R588" s="71">
        <v>0</v>
      </c>
      <c r="S588" s="71">
        <v>5.9578010684458657E-2</v>
      </c>
      <c r="T588" s="72"/>
      <c r="U588" s="71">
        <v>91495</v>
      </c>
      <c r="V588" s="71">
        <v>88</v>
      </c>
      <c r="W588" s="71">
        <v>20</v>
      </c>
      <c r="X588" s="71">
        <v>307</v>
      </c>
      <c r="Y588" s="71">
        <v>513</v>
      </c>
      <c r="Z588" s="71">
        <v>626</v>
      </c>
      <c r="AA588" s="71">
        <v>583</v>
      </c>
      <c r="AB588" s="71">
        <v>1064</v>
      </c>
      <c r="AC588" s="71">
        <v>0</v>
      </c>
      <c r="AD588" s="71">
        <v>5.9578010684458657E-2</v>
      </c>
      <c r="AE588" s="72"/>
      <c r="AF588" s="71">
        <v>639263.26314327179</v>
      </c>
      <c r="AG588" s="71">
        <v>147756.97156528151</v>
      </c>
      <c r="AH588" s="71">
        <v>91725.482211911803</v>
      </c>
      <c r="AI588" s="71">
        <v>1939508.7606130829</v>
      </c>
      <c r="AJ588" s="71">
        <v>2518740.0671780389</v>
      </c>
      <c r="AK588" s="71">
        <v>0</v>
      </c>
      <c r="AL588" s="71">
        <v>0</v>
      </c>
      <c r="AM588" s="71">
        <v>145930.0219848649</v>
      </c>
      <c r="AN588" s="71">
        <v>0</v>
      </c>
      <c r="AO588" s="71">
        <v>0</v>
      </c>
      <c r="AP588" s="71">
        <v>5482924.566696452</v>
      </c>
      <c r="AQ588" s="72"/>
      <c r="AR588" s="71">
        <v>17</v>
      </c>
      <c r="AS588" s="71">
        <v>4</v>
      </c>
      <c r="AT588" s="71">
        <v>0</v>
      </c>
      <c r="AU588" s="71">
        <v>2</v>
      </c>
      <c r="AV588" s="71">
        <v>0</v>
      </c>
      <c r="AW588" s="71">
        <v>0</v>
      </c>
      <c r="AX588" s="71"/>
      <c r="AY588" s="72"/>
      <c r="AZ588" s="71">
        <v>69.3</v>
      </c>
      <c r="BA588" s="71">
        <v>66</v>
      </c>
      <c r="BB588" s="71">
        <v>0</v>
      </c>
      <c r="BC588" s="71">
        <v>5002.3999999999996</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2364</v>
      </c>
      <c r="B589" s="70">
        <v>490</v>
      </c>
      <c r="C589" s="70">
        <v>14</v>
      </c>
      <c r="D589" s="70">
        <v>29</v>
      </c>
      <c r="E589" s="70">
        <v>2017</v>
      </c>
      <c r="F589" s="70" t="s">
        <v>156</v>
      </c>
      <c r="G589" s="70" t="s">
        <v>2350</v>
      </c>
      <c r="H589" s="70" t="s">
        <v>2351</v>
      </c>
      <c r="I589" s="148"/>
      <c r="J589" s="71">
        <v>0.48522110802553231</v>
      </c>
      <c r="K589" s="71">
        <v>0.19718574798442037</v>
      </c>
      <c r="L589" s="71">
        <v>0.55232289745926033</v>
      </c>
      <c r="M589" s="71">
        <v>1.2234216737615091</v>
      </c>
      <c r="N589" s="71">
        <v>2.1189665364161177</v>
      </c>
      <c r="O589" s="71">
        <v>1.031961494011794</v>
      </c>
      <c r="P589" s="71">
        <v>2.8291749880388726</v>
      </c>
      <c r="Q589" s="71">
        <v>7.1171458341693306E-2</v>
      </c>
      <c r="R589" s="71">
        <v>0</v>
      </c>
      <c r="S589" s="71">
        <v>0.14200274232471644</v>
      </c>
      <c r="T589" s="72"/>
      <c r="U589" s="71">
        <v>108299</v>
      </c>
      <c r="V589" s="71">
        <v>88</v>
      </c>
      <c r="W589" s="71">
        <v>20</v>
      </c>
      <c r="X589" s="71">
        <v>307</v>
      </c>
      <c r="Y589" s="71">
        <v>510</v>
      </c>
      <c r="Z589" s="71">
        <v>617</v>
      </c>
      <c r="AA589" s="71">
        <v>586</v>
      </c>
      <c r="AB589" s="71">
        <v>1042</v>
      </c>
      <c r="AC589" s="71">
        <v>0</v>
      </c>
      <c r="AD589" s="71">
        <v>0.14200274232471641</v>
      </c>
      <c r="AE589" s="72"/>
      <c r="AF589" s="71">
        <v>722462.50737240072</v>
      </c>
      <c r="AG589" s="71">
        <v>147360.83646981631</v>
      </c>
      <c r="AH589" s="71">
        <v>118297.6882551579</v>
      </c>
      <c r="AI589" s="71">
        <v>1921055.708002334</v>
      </c>
      <c r="AJ589" s="71">
        <v>2496815.2282576282</v>
      </c>
      <c r="AK589" s="71">
        <v>0</v>
      </c>
      <c r="AL589" s="71">
        <v>0</v>
      </c>
      <c r="AM589" s="71">
        <v>143136.2912267971</v>
      </c>
      <c r="AN589" s="71">
        <v>0</v>
      </c>
      <c r="AO589" s="71">
        <v>0</v>
      </c>
      <c r="AP589" s="71">
        <v>5549128.2595841344</v>
      </c>
      <c r="AQ589" s="72"/>
      <c r="AR589" s="71">
        <v>17</v>
      </c>
      <c r="AS589" s="71">
        <v>4</v>
      </c>
      <c r="AT589" s="71">
        <v>0</v>
      </c>
      <c r="AU589" s="71">
        <v>2</v>
      </c>
      <c r="AV589" s="71">
        <v>0</v>
      </c>
      <c r="AW589" s="71">
        <v>0</v>
      </c>
      <c r="AX589" s="71"/>
      <c r="AY589" s="72"/>
      <c r="AZ589" s="71">
        <v>69.3</v>
      </c>
      <c r="BA589" s="71">
        <v>66</v>
      </c>
      <c r="BB589" s="71">
        <v>0</v>
      </c>
      <c r="BC589" s="71">
        <v>5002.3999999999996</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2365</v>
      </c>
      <c r="B590" s="70">
        <v>491</v>
      </c>
      <c r="C590" s="70">
        <v>15</v>
      </c>
      <c r="D590" s="70">
        <v>29</v>
      </c>
      <c r="E590" s="70">
        <v>2018</v>
      </c>
      <c r="F590" s="70" t="s">
        <v>183</v>
      </c>
      <c r="G590" s="70" t="s">
        <v>2350</v>
      </c>
      <c r="H590" s="70" t="s">
        <v>2351</v>
      </c>
      <c r="I590" s="148"/>
      <c r="J590" s="71">
        <v>0.42781466670135199</v>
      </c>
      <c r="K590" s="71">
        <v>0.18503054345364897</v>
      </c>
      <c r="L590" s="71">
        <v>0.49515716283853944</v>
      </c>
      <c r="M590" s="71">
        <v>1.1906555382617015</v>
      </c>
      <c r="N590" s="71">
        <v>2.0013875112340092</v>
      </c>
      <c r="O590" s="71">
        <v>0.99944420186351912</v>
      </c>
      <c r="P590" s="71">
        <v>2.7675535125049211</v>
      </c>
      <c r="Q590" s="71">
        <v>6.3887880047240803E-2</v>
      </c>
      <c r="R590" s="71">
        <v>0</v>
      </c>
      <c r="S590" s="71">
        <v>0.17353831355703353</v>
      </c>
      <c r="T590" s="72"/>
      <c r="U590" s="71">
        <v>102656</v>
      </c>
      <c r="V590" s="71">
        <v>88</v>
      </c>
      <c r="W590" s="71">
        <v>20</v>
      </c>
      <c r="X590" s="71">
        <v>307</v>
      </c>
      <c r="Y590" s="71">
        <v>497</v>
      </c>
      <c r="Z590" s="71">
        <v>609</v>
      </c>
      <c r="AA590" s="71">
        <v>579</v>
      </c>
      <c r="AB590" s="71">
        <v>1008</v>
      </c>
      <c r="AC590" s="71">
        <v>0</v>
      </c>
      <c r="AD590" s="71">
        <v>0.1735383135570335</v>
      </c>
      <c r="AE590" s="72"/>
      <c r="AF590" s="71">
        <v>654804.83283436403</v>
      </c>
      <c r="AG590" s="71">
        <v>130899.7438461268</v>
      </c>
      <c r="AH590" s="71">
        <v>111782.6732693943</v>
      </c>
      <c r="AI590" s="71">
        <v>1834954.2813802171</v>
      </c>
      <c r="AJ590" s="71">
        <v>2335147.2912511248</v>
      </c>
      <c r="AK590" s="71">
        <v>0</v>
      </c>
      <c r="AL590" s="71">
        <v>0</v>
      </c>
      <c r="AM590" s="71">
        <v>138752.31959734199</v>
      </c>
      <c r="AN590" s="71">
        <v>0</v>
      </c>
      <c r="AO590" s="71">
        <v>0</v>
      </c>
      <c r="AP590" s="71">
        <v>5206341.142178569</v>
      </c>
      <c r="AQ590" s="72"/>
      <c r="AR590" s="71">
        <v>17</v>
      </c>
      <c r="AS590" s="71">
        <v>6</v>
      </c>
      <c r="AT590" s="71">
        <v>0</v>
      </c>
      <c r="AU590" s="71">
        <v>2</v>
      </c>
      <c r="AV590" s="71">
        <v>0</v>
      </c>
      <c r="AW590" s="71">
        <v>0</v>
      </c>
      <c r="AX590" s="71"/>
      <c r="AY590" s="72"/>
      <c r="AZ590" s="71">
        <v>69</v>
      </c>
      <c r="BA590" s="71">
        <v>127</v>
      </c>
      <c r="BB590" s="71">
        <v>0</v>
      </c>
      <c r="BC590" s="71">
        <v>5002</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2366</v>
      </c>
      <c r="B591" s="70">
        <v>492</v>
      </c>
      <c r="C591" s="70">
        <v>16</v>
      </c>
      <c r="D591" s="70">
        <v>29</v>
      </c>
      <c r="E591" s="70">
        <v>2019</v>
      </c>
      <c r="F591" s="70" t="s">
        <v>158</v>
      </c>
      <c r="G591" s="70" t="s">
        <v>2350</v>
      </c>
      <c r="H591" s="70" t="s">
        <v>2351</v>
      </c>
      <c r="I591" s="148"/>
      <c r="J591" s="71">
        <v>0.20094725412602826</v>
      </c>
      <c r="K591" s="71">
        <v>0.16795569209485606</v>
      </c>
      <c r="L591" s="71">
        <v>0.49785241910485434</v>
      </c>
      <c r="M591" s="71">
        <v>1.1401792620660847</v>
      </c>
      <c r="N591" s="71">
        <v>1.751373944694363</v>
      </c>
      <c r="O591" s="71">
        <v>0.97912840938451784</v>
      </c>
      <c r="P591" s="71">
        <v>2.6583948849816008</v>
      </c>
      <c r="Q591" s="71">
        <v>6.1710219543974397E-2</v>
      </c>
      <c r="R591" s="71">
        <v>0</v>
      </c>
      <c r="S591" s="71">
        <v>0.13384532174321148</v>
      </c>
      <c r="T591" s="72"/>
      <c r="U591" s="71">
        <v>48877</v>
      </c>
      <c r="V591" s="71">
        <v>88</v>
      </c>
      <c r="W591" s="71">
        <v>20</v>
      </c>
      <c r="X591" s="71">
        <v>307</v>
      </c>
      <c r="Y591" s="71">
        <v>490</v>
      </c>
      <c r="Z591" s="71">
        <v>613</v>
      </c>
      <c r="AA591" s="71">
        <v>552</v>
      </c>
      <c r="AB591" s="71">
        <v>1000</v>
      </c>
      <c r="AC591" s="71">
        <v>0</v>
      </c>
      <c r="AD591" s="71">
        <v>0.13384532174321151</v>
      </c>
      <c r="AE591" s="72"/>
      <c r="AF591" s="71">
        <v>326404.25729068578</v>
      </c>
      <c r="AG591" s="71">
        <v>126745.62652542999</v>
      </c>
      <c r="AH591" s="71">
        <v>118070.7081749779</v>
      </c>
      <c r="AI591" s="71">
        <v>1880368.7053436029</v>
      </c>
      <c r="AJ591" s="71">
        <v>2236708.5133742779</v>
      </c>
      <c r="AK591" s="71">
        <v>0</v>
      </c>
      <c r="AL591" s="71">
        <v>0</v>
      </c>
      <c r="AM591" s="71">
        <v>136192.47200403045</v>
      </c>
      <c r="AN591" s="71">
        <v>0</v>
      </c>
      <c r="AO591" s="71">
        <v>0</v>
      </c>
      <c r="AP591" s="71">
        <v>4824490.2827130053</v>
      </c>
      <c r="AQ591" s="72"/>
      <c r="AR591" s="71">
        <v>19</v>
      </c>
      <c r="AS591" s="71">
        <v>6</v>
      </c>
      <c r="AT591" s="71">
        <v>0</v>
      </c>
      <c r="AU591" s="71">
        <v>2</v>
      </c>
      <c r="AV591" s="71">
        <v>0</v>
      </c>
      <c r="AW591" s="71">
        <v>0</v>
      </c>
      <c r="AX591" s="71"/>
      <c r="AY591" s="72"/>
      <c r="AZ591" s="71">
        <v>77.8</v>
      </c>
      <c r="BA591" s="71">
        <v>126.5</v>
      </c>
      <c r="BB591" s="71">
        <v>0</v>
      </c>
      <c r="BC591" s="71">
        <v>5002.3999999999996</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2367</v>
      </c>
      <c r="B592" s="70">
        <v>493</v>
      </c>
      <c r="C592" s="70">
        <v>17</v>
      </c>
      <c r="D592" s="70">
        <v>29</v>
      </c>
      <c r="E592" s="70">
        <v>2020</v>
      </c>
      <c r="F592" s="70" t="s">
        <v>159</v>
      </c>
      <c r="G592" s="70" t="s">
        <v>2350</v>
      </c>
      <c r="H592" s="70" t="s">
        <v>2351</v>
      </c>
      <c r="I592" s="148"/>
      <c r="J592" s="71">
        <v>0.16386822697134759</v>
      </c>
      <c r="K592" s="71">
        <v>0.25959063081562389</v>
      </c>
      <c r="L592" s="71">
        <v>0.17792146390214342</v>
      </c>
      <c r="M592" s="71">
        <v>0.91586278292592938</v>
      </c>
      <c r="N592" s="71">
        <v>1.6889325726834961</v>
      </c>
      <c r="O592" s="71">
        <v>0.85925435578081055</v>
      </c>
      <c r="P592" s="71">
        <v>2.4829658391173006</v>
      </c>
      <c r="Q592" s="71">
        <v>5.76046267607448E-2</v>
      </c>
      <c r="R592" s="71">
        <v>0</v>
      </c>
      <c r="S592" s="71">
        <v>0.1110940305579808</v>
      </c>
      <c r="T592" s="72"/>
      <c r="U592" s="71">
        <v>40552</v>
      </c>
      <c r="V592" s="71">
        <v>119</v>
      </c>
      <c r="W592" s="71">
        <v>8</v>
      </c>
      <c r="X592" s="71">
        <v>274</v>
      </c>
      <c r="Y592" s="71">
        <v>482</v>
      </c>
      <c r="Z592" s="71">
        <v>614</v>
      </c>
      <c r="AA592" s="71">
        <v>548</v>
      </c>
      <c r="AB592" s="71">
        <v>977</v>
      </c>
      <c r="AC592" s="71">
        <v>0</v>
      </c>
      <c r="AD592" s="71">
        <v>0.1110940305579808</v>
      </c>
      <c r="AE592" s="72"/>
      <c r="AF592" s="71">
        <v>273384.78784686152</v>
      </c>
      <c r="AG592" s="71">
        <v>187185.4667541931</v>
      </c>
      <c r="AH592" s="71">
        <v>45781.345692347342</v>
      </c>
      <c r="AI592" s="71">
        <v>1583245.7946758321</v>
      </c>
      <c r="AJ592" s="71">
        <v>2201665.3580393069</v>
      </c>
      <c r="AK592" s="71"/>
      <c r="AL592" s="71"/>
      <c r="AM592" s="71">
        <v>127509.3546963969</v>
      </c>
      <c r="AN592" s="71"/>
      <c r="AO592" s="71"/>
      <c r="AP592" s="71">
        <v>4418772.1077049375</v>
      </c>
      <c r="AQ592" s="72"/>
      <c r="AR592" s="71">
        <v>20</v>
      </c>
      <c r="AS592" s="71">
        <v>6</v>
      </c>
      <c r="AT592" s="71">
        <v>0</v>
      </c>
      <c r="AU592" s="71">
        <v>2</v>
      </c>
      <c r="AV592" s="71">
        <v>0</v>
      </c>
      <c r="AW592" s="71">
        <v>0</v>
      </c>
      <c r="AX592" s="71"/>
      <c r="AY592" s="72"/>
      <c r="AZ592" s="71">
        <v>80.900000000000006</v>
      </c>
      <c r="BA592" s="71">
        <v>126.5</v>
      </c>
      <c r="BB592" s="71">
        <v>0</v>
      </c>
      <c r="BC592" s="71">
        <v>5002.3999999999996</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2368</v>
      </c>
      <c r="B593" s="70">
        <v>493</v>
      </c>
      <c r="C593" s="70">
        <v>18</v>
      </c>
      <c r="D593" s="70">
        <v>29</v>
      </c>
      <c r="E593" s="70">
        <v>2021</v>
      </c>
      <c r="F593" s="70" t="s">
        <v>160</v>
      </c>
      <c r="G593" s="70" t="s">
        <v>2350</v>
      </c>
      <c r="H593" s="70" t="s">
        <v>2351</v>
      </c>
      <c r="I593" s="148"/>
      <c r="J593" s="71">
        <v>0.15149767456602647</v>
      </c>
      <c r="K593" s="71">
        <v>0.27836260840370664</v>
      </c>
      <c r="L593" s="71">
        <v>0.23341890697421769</v>
      </c>
      <c r="M593" s="71">
        <v>1.0359784971903099</v>
      </c>
      <c r="N593" s="71">
        <v>1.8094227779882728</v>
      </c>
      <c r="O593" s="71">
        <v>0.82771362135381754</v>
      </c>
      <c r="P593" s="71">
        <v>2.5324023963872309</v>
      </c>
      <c r="Q593" s="71">
        <v>5.4942268060987301E-2</v>
      </c>
      <c r="R593" s="71">
        <v>0</v>
      </c>
      <c r="S593" s="71">
        <v>0.1385284135059133</v>
      </c>
      <c r="T593" s="72"/>
      <c r="U593" s="71">
        <v>39654</v>
      </c>
      <c r="V593" s="71">
        <v>119</v>
      </c>
      <c r="W593" s="71">
        <v>8</v>
      </c>
      <c r="X593" s="71">
        <v>274</v>
      </c>
      <c r="Y593" s="71">
        <v>473</v>
      </c>
      <c r="Z593" s="71">
        <v>609</v>
      </c>
      <c r="AA593" s="71">
        <v>545</v>
      </c>
      <c r="AB593" s="71">
        <v>941</v>
      </c>
      <c r="AC593" s="71">
        <v>0</v>
      </c>
      <c r="AD593" s="71">
        <v>0.1385284135059133</v>
      </c>
      <c r="AE593" s="72"/>
      <c r="AF593" s="71">
        <v>239282.23529318644</v>
      </c>
      <c r="AG593" s="71">
        <v>192762.30169134404</v>
      </c>
      <c r="AH593" s="71">
        <v>54839.729506336305</v>
      </c>
      <c r="AI593" s="71">
        <v>1694384.6773743036</v>
      </c>
      <c r="AJ593" s="71">
        <v>2291605.3688588939</v>
      </c>
      <c r="AK593" s="71">
        <v>0</v>
      </c>
      <c r="AL593" s="71">
        <v>0</v>
      </c>
      <c r="AM593" s="71">
        <v>123519.31842714254</v>
      </c>
      <c r="AN593" s="71">
        <v>0</v>
      </c>
      <c r="AO593" s="71">
        <v>0</v>
      </c>
      <c r="AP593" s="71">
        <v>4596393.6311512068</v>
      </c>
      <c r="AQ593" s="72"/>
      <c r="AR593" s="71">
        <v>20</v>
      </c>
      <c r="AS593" s="71">
        <v>6</v>
      </c>
      <c r="AT593" s="71">
        <v>0</v>
      </c>
      <c r="AU593" s="71">
        <v>2</v>
      </c>
      <c r="AV593" s="71">
        <v>0</v>
      </c>
      <c r="AW593" s="71">
        <v>0</v>
      </c>
      <c r="AX593" s="71"/>
      <c r="AY593" s="72"/>
      <c r="AZ593" s="71">
        <v>80.900000000000006</v>
      </c>
      <c r="BA593" s="71">
        <v>126.5</v>
      </c>
      <c r="BB593" s="71">
        <v>0</v>
      </c>
      <c r="BC593" s="71">
        <v>5002.3999999999996</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2369</v>
      </c>
      <c r="B594" s="70">
        <v>493</v>
      </c>
      <c r="C594" s="70">
        <v>19</v>
      </c>
      <c r="D594" s="70">
        <v>29</v>
      </c>
      <c r="E594" s="70">
        <v>2022</v>
      </c>
      <c r="F594" s="70" t="s">
        <v>161</v>
      </c>
      <c r="G594" s="70" t="s">
        <v>2350</v>
      </c>
      <c r="H594" s="70" t="s">
        <v>2351</v>
      </c>
      <c r="I594" s="148"/>
      <c r="J594" s="71">
        <v>0.13872077925947646</v>
      </c>
      <c r="K594" s="71">
        <v>0.25078476533062388</v>
      </c>
      <c r="L594" s="71">
        <v>0.14956740193301693</v>
      </c>
      <c r="M594" s="71">
        <v>1.0230861732980925</v>
      </c>
      <c r="N594" s="71">
        <v>1.7656954333757768</v>
      </c>
      <c r="O594" s="71">
        <v>0.8540125033231446</v>
      </c>
      <c r="P594" s="71">
        <v>2.512684416317442</v>
      </c>
      <c r="Q594" s="71">
        <v>5.4513474161560029E-2</v>
      </c>
      <c r="R594" s="71">
        <v>0</v>
      </c>
      <c r="S594" s="71">
        <v>0.15510360178445701</v>
      </c>
      <c r="T594" s="72"/>
      <c r="U594" s="71">
        <v>40292</v>
      </c>
      <c r="V594" s="71">
        <v>119</v>
      </c>
      <c r="W594" s="71">
        <v>8</v>
      </c>
      <c r="X594" s="71">
        <v>274</v>
      </c>
      <c r="Y594" s="71">
        <v>472</v>
      </c>
      <c r="Z594" s="71">
        <v>597</v>
      </c>
      <c r="AA594" s="71">
        <v>549</v>
      </c>
      <c r="AB594" s="71">
        <v>926</v>
      </c>
      <c r="AC594" s="71">
        <v>0</v>
      </c>
      <c r="AD594" s="71">
        <v>0.15510360178445701</v>
      </c>
      <c r="AE594" s="72"/>
      <c r="AF594" s="71">
        <v>215946.53413180326</v>
      </c>
      <c r="AG594" s="71">
        <v>187208.57857885037</v>
      </c>
      <c r="AH594" s="71">
        <v>42813.853117960381</v>
      </c>
      <c r="AI594" s="71">
        <v>1682709.6804548888</v>
      </c>
      <c r="AJ594" s="71">
        <v>2267318.9438308985</v>
      </c>
      <c r="AK594" s="71">
        <v>0</v>
      </c>
      <c r="AL594" s="71">
        <v>0</v>
      </c>
      <c r="AM594" s="71">
        <v>119571.87462098901</v>
      </c>
      <c r="AN594" s="71">
        <v>0</v>
      </c>
      <c r="AO594" s="71">
        <v>0</v>
      </c>
      <c r="AP594" s="71">
        <v>4515569.4647353906</v>
      </c>
      <c r="AQ594" s="72"/>
      <c r="AR594" s="71">
        <v>20</v>
      </c>
      <c r="AS594" s="71">
        <v>6</v>
      </c>
      <c r="AT594" s="71">
        <v>0</v>
      </c>
      <c r="AU594" s="71">
        <v>2</v>
      </c>
      <c r="AV594" s="71">
        <v>0</v>
      </c>
      <c r="AW594" s="71">
        <v>0</v>
      </c>
      <c r="AX594" s="71"/>
      <c r="AY594" s="72"/>
      <c r="AZ594" s="71">
        <v>80.900000000000006</v>
      </c>
      <c r="BA594" s="71">
        <v>126.5</v>
      </c>
      <c r="BB594" s="71">
        <v>0</v>
      </c>
      <c r="BC594" s="71">
        <v>5002.3999999999996</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2370</v>
      </c>
      <c r="B595" s="70">
        <v>493</v>
      </c>
      <c r="C595" s="70">
        <v>20</v>
      </c>
      <c r="D595" s="70">
        <v>29</v>
      </c>
      <c r="E595" s="70">
        <v>2023</v>
      </c>
      <c r="F595" s="70" t="s">
        <v>1539</v>
      </c>
      <c r="G595" s="70" t="s">
        <v>2350</v>
      </c>
      <c r="H595" s="70" t="s">
        <v>2351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22</v>
      </c>
      <c r="AS595" s="71">
        <v>6</v>
      </c>
      <c r="AT595" s="71">
        <v>0</v>
      </c>
      <c r="AU595" s="71">
        <v>2</v>
      </c>
      <c r="AV595" s="71">
        <v>0</v>
      </c>
      <c r="AW595" s="71">
        <v>0</v>
      </c>
      <c r="AX595" s="71"/>
      <c r="AY595" s="72"/>
      <c r="AZ595" s="71">
        <v>87.3</v>
      </c>
      <c r="BA595" s="71">
        <v>126.5</v>
      </c>
      <c r="BB595" s="71">
        <v>0</v>
      </c>
      <c r="BC595" s="71">
        <v>5002.3999999999996</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2371</v>
      </c>
      <c r="B596" s="70">
        <v>493</v>
      </c>
      <c r="C596" s="70">
        <v>21</v>
      </c>
      <c r="D596" s="70">
        <v>29</v>
      </c>
      <c r="E596" s="70">
        <v>2024</v>
      </c>
      <c r="F596" s="70" t="s">
        <v>1554</v>
      </c>
      <c r="G596" s="1064" t="s">
        <v>2350</v>
      </c>
      <c r="H596" s="70" t="s">
        <v>2351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2372</v>
      </c>
      <c r="B597" s="70">
        <v>443</v>
      </c>
      <c r="C597" s="70">
        <v>1</v>
      </c>
      <c r="D597" s="70">
        <v>27</v>
      </c>
      <c r="E597" s="70">
        <v>1990</v>
      </c>
      <c r="F597" s="70" t="s">
        <v>787</v>
      </c>
      <c r="G597" s="1064" t="s">
        <v>2373</v>
      </c>
      <c r="H597" s="70" t="s">
        <v>2374</v>
      </c>
      <c r="I597" s="148"/>
      <c r="J597" s="71">
        <v>0</v>
      </c>
      <c r="K597" s="71">
        <v>1.25111197175825</v>
      </c>
      <c r="L597" s="71">
        <v>0.88831587175608073</v>
      </c>
      <c r="M597" s="71">
        <v>1.726771720838296</v>
      </c>
      <c r="N597" s="71">
        <v>3.3618097035278658</v>
      </c>
      <c r="O597" s="71">
        <v>1.9012345428006669</v>
      </c>
      <c r="P597" s="71">
        <v>3.2453212450629341</v>
      </c>
      <c r="Q597" s="71">
        <v>0.13974593691579901</v>
      </c>
      <c r="R597" s="71">
        <v>0</v>
      </c>
      <c r="S597" s="71">
        <v>0.1208716814386505</v>
      </c>
      <c r="T597" s="72"/>
      <c r="U597" s="71">
        <v>0</v>
      </c>
      <c r="V597" s="71">
        <v>368</v>
      </c>
      <c r="W597" s="71">
        <v>12</v>
      </c>
      <c r="X597" s="71">
        <v>634</v>
      </c>
      <c r="Y597" s="71">
        <v>988</v>
      </c>
      <c r="Z597" s="71">
        <v>782</v>
      </c>
      <c r="AA597" s="71">
        <v>788</v>
      </c>
      <c r="AB597" s="71">
        <v>2269</v>
      </c>
      <c r="AC597" s="71">
        <v>0</v>
      </c>
      <c r="AD597" s="71">
        <v>0.1208716814386505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2375</v>
      </c>
      <c r="B598" s="70">
        <v>444</v>
      </c>
      <c r="C598" s="70">
        <v>2</v>
      </c>
      <c r="D598" s="70">
        <v>27</v>
      </c>
      <c r="E598" s="70">
        <v>2005</v>
      </c>
      <c r="F598" s="70" t="s">
        <v>789</v>
      </c>
      <c r="G598" s="70" t="s">
        <v>2373</v>
      </c>
      <c r="H598" s="70" t="s">
        <v>2374</v>
      </c>
      <c r="I598" s="148"/>
      <c r="J598" s="71">
        <v>0</v>
      </c>
      <c r="K598" s="71">
        <v>0.64517462237238932</v>
      </c>
      <c r="L598" s="71">
        <v>0.88522465397346151</v>
      </c>
      <c r="M598" s="71">
        <v>1.847328086032074</v>
      </c>
      <c r="N598" s="71">
        <v>2.9356744011846811</v>
      </c>
      <c r="O598" s="71">
        <v>1.792144611696054</v>
      </c>
      <c r="P598" s="71">
        <v>2.9719401332482249</v>
      </c>
      <c r="Q598" s="71">
        <v>9.2731134864310602E-2</v>
      </c>
      <c r="R598" s="71">
        <v>0</v>
      </c>
      <c r="S598" s="71">
        <v>0.22139836514751271</v>
      </c>
      <c r="T598" s="72"/>
      <c r="U598" s="71">
        <v>0</v>
      </c>
      <c r="V598" s="71">
        <v>266</v>
      </c>
      <c r="W598" s="71">
        <v>12</v>
      </c>
      <c r="X598" s="71">
        <v>372</v>
      </c>
      <c r="Y598" s="71">
        <v>788</v>
      </c>
      <c r="Z598" s="71">
        <v>853</v>
      </c>
      <c r="AA598" s="71">
        <v>591</v>
      </c>
      <c r="AB598" s="71">
        <v>1574</v>
      </c>
      <c r="AC598" s="71">
        <v>0</v>
      </c>
      <c r="AD598" s="71">
        <v>0.22139836514751271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2376</v>
      </c>
      <c r="B599" s="70">
        <v>445</v>
      </c>
      <c r="C599" s="70">
        <v>3</v>
      </c>
      <c r="D599" s="70">
        <v>27</v>
      </c>
      <c r="E599" s="70">
        <v>2006</v>
      </c>
      <c r="F599" s="70" t="s">
        <v>790</v>
      </c>
      <c r="G599" s="70" t="s">
        <v>2373</v>
      </c>
      <c r="H599" s="70" t="s">
        <v>2374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2377</v>
      </c>
      <c r="B600" s="70">
        <v>446</v>
      </c>
      <c r="C600" s="70">
        <v>4</v>
      </c>
      <c r="D600" s="70">
        <v>27</v>
      </c>
      <c r="E600" s="70">
        <v>2007</v>
      </c>
      <c r="F600" s="70" t="s">
        <v>791</v>
      </c>
      <c r="G600" s="70" t="s">
        <v>2373</v>
      </c>
      <c r="H600" s="70" t="s">
        <v>2374</v>
      </c>
      <c r="I600" s="148"/>
      <c r="J600" s="71">
        <v>0</v>
      </c>
      <c r="K600" s="71">
        <v>0.50231018586116738</v>
      </c>
      <c r="L600" s="71">
        <v>1.3290065293800459</v>
      </c>
      <c r="M600" s="71">
        <v>2.1676113874680021</v>
      </c>
      <c r="N600" s="71">
        <v>2.8668129683290369</v>
      </c>
      <c r="O600" s="71">
        <v>1.67343288694745</v>
      </c>
      <c r="P600" s="71">
        <v>2.7881497700717301</v>
      </c>
      <c r="Q600" s="71">
        <v>9.0257460798660205E-2</v>
      </c>
      <c r="R600" s="71">
        <v>0</v>
      </c>
      <c r="S600" s="71">
        <v>0.1266386067996664</v>
      </c>
      <c r="T600" s="72"/>
      <c r="U600" s="71">
        <v>0</v>
      </c>
      <c r="V600" s="71">
        <v>180</v>
      </c>
      <c r="W600" s="71">
        <v>20</v>
      </c>
      <c r="X600" s="71">
        <v>531</v>
      </c>
      <c r="Y600" s="71">
        <v>739</v>
      </c>
      <c r="Z600" s="71">
        <v>828</v>
      </c>
      <c r="AA600" s="71">
        <v>546</v>
      </c>
      <c r="AB600" s="71">
        <v>1451</v>
      </c>
      <c r="AC600" s="71">
        <v>0</v>
      </c>
      <c r="AD600" s="71">
        <v>0.1266386067996664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2378</v>
      </c>
      <c r="B601" s="70">
        <v>447</v>
      </c>
      <c r="C601" s="70">
        <v>5</v>
      </c>
      <c r="D601" s="70">
        <v>27</v>
      </c>
      <c r="E601" s="70">
        <v>2008</v>
      </c>
      <c r="F601" s="70" t="s">
        <v>792</v>
      </c>
      <c r="G601" s="70" t="s">
        <v>2373</v>
      </c>
      <c r="H601" s="70" t="s">
        <v>2374</v>
      </c>
      <c r="I601" s="148"/>
      <c r="J601" s="71">
        <v>0</v>
      </c>
      <c r="K601" s="71">
        <v>0.38452253602160003</v>
      </c>
      <c r="L601" s="71">
        <v>1.2357759896999609</v>
      </c>
      <c r="M601" s="71">
        <v>2.6090091004023539</v>
      </c>
      <c r="N601" s="71">
        <v>2.7563178803913169</v>
      </c>
      <c r="O601" s="71">
        <v>1.5522566112235181</v>
      </c>
      <c r="P601" s="71">
        <v>2.7492674881311001</v>
      </c>
      <c r="Q601" s="71">
        <v>8.6104269656355606E-2</v>
      </c>
      <c r="R601" s="71">
        <v>0</v>
      </c>
      <c r="S601" s="71">
        <v>0.1235206234017647</v>
      </c>
      <c r="T601" s="72"/>
      <c r="U601" s="71">
        <v>0</v>
      </c>
      <c r="V601" s="71">
        <v>180</v>
      </c>
      <c r="W601" s="71">
        <v>21</v>
      </c>
      <c r="X601" s="71">
        <v>531</v>
      </c>
      <c r="Y601" s="71">
        <v>737</v>
      </c>
      <c r="Z601" s="71">
        <v>795</v>
      </c>
      <c r="AA601" s="71">
        <v>539</v>
      </c>
      <c r="AB601" s="71">
        <v>1407</v>
      </c>
      <c r="AC601" s="71">
        <v>0</v>
      </c>
      <c r="AD601" s="71">
        <v>0.1235206234017647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2379</v>
      </c>
      <c r="B602" s="70">
        <v>448</v>
      </c>
      <c r="C602" s="70">
        <v>6</v>
      </c>
      <c r="D602" s="70">
        <v>27</v>
      </c>
      <c r="E602" s="70">
        <v>2009</v>
      </c>
      <c r="F602" s="70" t="s">
        <v>176</v>
      </c>
      <c r="G602" s="70" t="s">
        <v>2373</v>
      </c>
      <c r="H602" s="70" t="s">
        <v>2374</v>
      </c>
      <c r="I602" s="148"/>
      <c r="J602" s="71">
        <v>0</v>
      </c>
      <c r="K602" s="71">
        <v>0.31830657086696479</v>
      </c>
      <c r="L602" s="71">
        <v>1.5498211631598759</v>
      </c>
      <c r="M602" s="71">
        <v>2.5467098840586262</v>
      </c>
      <c r="N602" s="71">
        <v>2.405135830900071</v>
      </c>
      <c r="O602" s="71">
        <v>1.546908443466223</v>
      </c>
      <c r="P602" s="71">
        <v>2.6332821455408548</v>
      </c>
      <c r="Q602" s="71">
        <v>7.8409946989619603E-2</v>
      </c>
      <c r="R602" s="71">
        <v>0</v>
      </c>
      <c r="S602" s="71">
        <v>0.27359852748953972</v>
      </c>
      <c r="T602" s="72"/>
      <c r="U602" s="71">
        <v>0</v>
      </c>
      <c r="V602" s="71">
        <v>148</v>
      </c>
      <c r="W602" s="71">
        <v>45</v>
      </c>
      <c r="X602" s="71">
        <v>539</v>
      </c>
      <c r="Y602" s="71">
        <v>714</v>
      </c>
      <c r="Z602" s="71">
        <v>782</v>
      </c>
      <c r="AA602" s="71">
        <v>530</v>
      </c>
      <c r="AB602" s="71">
        <v>1345</v>
      </c>
      <c r="AC602" s="71">
        <v>0</v>
      </c>
      <c r="AD602" s="71">
        <v>0.27359852748953972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2380</v>
      </c>
      <c r="B603" s="70">
        <v>449</v>
      </c>
      <c r="C603" s="70">
        <v>7</v>
      </c>
      <c r="D603" s="70">
        <v>27</v>
      </c>
      <c r="E603" s="70">
        <v>2010</v>
      </c>
      <c r="F603" s="70" t="s">
        <v>177</v>
      </c>
      <c r="G603" s="70" t="s">
        <v>2373</v>
      </c>
      <c r="H603" s="70" t="s">
        <v>2374</v>
      </c>
      <c r="I603" s="148"/>
      <c r="J603" s="71">
        <v>0</v>
      </c>
      <c r="K603" s="71">
        <v>0.33401106140305659</v>
      </c>
      <c r="L603" s="71">
        <v>1.459861883924106</v>
      </c>
      <c r="M603" s="71">
        <v>2.637076867098612</v>
      </c>
      <c r="N603" s="71">
        <v>2.2716268508885289</v>
      </c>
      <c r="O603" s="71">
        <v>1.518094580592559</v>
      </c>
      <c r="P603" s="71">
        <v>2.6905378896436449</v>
      </c>
      <c r="Q603" s="71">
        <v>7.7569681906324503E-2</v>
      </c>
      <c r="R603" s="71">
        <v>0</v>
      </c>
      <c r="S603" s="71">
        <v>0.18588765299678539</v>
      </c>
      <c r="T603" s="72"/>
      <c r="U603" s="71">
        <v>0</v>
      </c>
      <c r="V603" s="71">
        <v>148</v>
      </c>
      <c r="W603" s="71">
        <v>45</v>
      </c>
      <c r="X603" s="71">
        <v>539</v>
      </c>
      <c r="Y603" s="71">
        <v>693</v>
      </c>
      <c r="Z603" s="71">
        <v>771</v>
      </c>
      <c r="AA603" s="71">
        <v>528</v>
      </c>
      <c r="AB603" s="71">
        <v>1275</v>
      </c>
      <c r="AC603" s="71">
        <v>0</v>
      </c>
      <c r="AD603" s="71">
        <v>0.18588765299678539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2381</v>
      </c>
      <c r="B604" s="70">
        <v>450</v>
      </c>
      <c r="C604" s="70">
        <v>8</v>
      </c>
      <c r="D604" s="70">
        <v>27</v>
      </c>
      <c r="E604" s="70">
        <v>2011</v>
      </c>
      <c r="F604" s="70" t="s">
        <v>178</v>
      </c>
      <c r="G604" s="70" t="s">
        <v>2373</v>
      </c>
      <c r="H604" s="70" t="s">
        <v>2374</v>
      </c>
      <c r="I604" s="148"/>
      <c r="J604" s="71">
        <v>0</v>
      </c>
      <c r="K604" s="71">
        <v>0.3856394709058375</v>
      </c>
      <c r="L604" s="71">
        <v>1.53047025174971</v>
      </c>
      <c r="M604" s="71">
        <v>3.0013582717267111</v>
      </c>
      <c r="N604" s="71">
        <v>2.5496374308406389</v>
      </c>
      <c r="O604" s="71">
        <v>1.5089407757740783</v>
      </c>
      <c r="P604" s="71">
        <v>2.5633011083840715</v>
      </c>
      <c r="Q604" s="71">
        <v>8.5545813958643704E-2</v>
      </c>
      <c r="R604" s="71">
        <v>0</v>
      </c>
      <c r="S604" s="71">
        <v>0.38084439049903451</v>
      </c>
      <c r="T604" s="72"/>
      <c r="U604" s="71">
        <v>0</v>
      </c>
      <c r="V604" s="71">
        <v>148</v>
      </c>
      <c r="W604" s="71">
        <v>45</v>
      </c>
      <c r="X604" s="71">
        <v>539</v>
      </c>
      <c r="Y604" s="71">
        <v>672</v>
      </c>
      <c r="Z604" s="71">
        <v>783</v>
      </c>
      <c r="AA604" s="71">
        <v>518</v>
      </c>
      <c r="AB604" s="71">
        <v>1219</v>
      </c>
      <c r="AC604" s="71">
        <v>0</v>
      </c>
      <c r="AD604" s="71">
        <v>0.38084439049903451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2382</v>
      </c>
      <c r="B605" s="70">
        <v>451</v>
      </c>
      <c r="C605" s="70">
        <v>9</v>
      </c>
      <c r="D605" s="70">
        <v>27</v>
      </c>
      <c r="E605" s="70">
        <v>2012</v>
      </c>
      <c r="F605" s="70" t="s">
        <v>179</v>
      </c>
      <c r="G605" s="70" t="s">
        <v>2373</v>
      </c>
      <c r="H605" s="70" t="s">
        <v>2374</v>
      </c>
      <c r="I605" s="148"/>
      <c r="J605" s="71">
        <v>0</v>
      </c>
      <c r="K605" s="71">
        <v>0.36920726754009447</v>
      </c>
      <c r="L605" s="71">
        <v>1.5080381910988849</v>
      </c>
      <c r="M605" s="71">
        <v>2.9531953636843098</v>
      </c>
      <c r="N605" s="71">
        <v>2.9209869932382251</v>
      </c>
      <c r="O605" s="71">
        <v>1.4798590265498439</v>
      </c>
      <c r="P605" s="71">
        <v>2.4982592288916265</v>
      </c>
      <c r="Q605" s="71">
        <v>9.3096295002524601E-2</v>
      </c>
      <c r="R605" s="71">
        <v>0</v>
      </c>
      <c r="S605" s="71">
        <v>0.1407709920483905</v>
      </c>
      <c r="T605" s="72"/>
      <c r="U605" s="71">
        <v>0</v>
      </c>
      <c r="V605" s="71">
        <v>148</v>
      </c>
      <c r="W605" s="71">
        <v>45</v>
      </c>
      <c r="X605" s="71">
        <v>539</v>
      </c>
      <c r="Y605" s="71">
        <v>674</v>
      </c>
      <c r="Z605" s="71">
        <v>774</v>
      </c>
      <c r="AA605" s="71">
        <v>502</v>
      </c>
      <c r="AB605" s="71">
        <v>1221</v>
      </c>
      <c r="AC605" s="71">
        <v>0</v>
      </c>
      <c r="AD605" s="71">
        <v>0.1407709920483905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2383</v>
      </c>
      <c r="B606" s="70">
        <v>452</v>
      </c>
      <c r="C606" s="70">
        <v>10</v>
      </c>
      <c r="D606" s="70">
        <v>27</v>
      </c>
      <c r="E606" s="70">
        <v>2013</v>
      </c>
      <c r="F606" s="70" t="s">
        <v>180</v>
      </c>
      <c r="G606" s="70" t="s">
        <v>2373</v>
      </c>
      <c r="H606" s="70" t="s">
        <v>2374</v>
      </c>
      <c r="I606" s="148"/>
      <c r="J606" s="71">
        <v>0</v>
      </c>
      <c r="K606" s="71">
        <v>0.36152857281219059</v>
      </c>
      <c r="L606" s="71">
        <v>1.237843747614787</v>
      </c>
      <c r="M606" s="71">
        <v>3.05371210820531</v>
      </c>
      <c r="N606" s="71">
        <v>2.643498878148248</v>
      </c>
      <c r="O606" s="71">
        <v>1.4001377915495867</v>
      </c>
      <c r="P606" s="71">
        <v>2.4327422289851302</v>
      </c>
      <c r="Q606" s="71">
        <v>9.1897613832025798E-2</v>
      </c>
      <c r="R606" s="71">
        <v>0</v>
      </c>
      <c r="S606" s="71">
        <v>0.1645166687650863</v>
      </c>
      <c r="T606" s="72"/>
      <c r="U606" s="71">
        <v>0</v>
      </c>
      <c r="V606" s="71">
        <v>148</v>
      </c>
      <c r="W606" s="71">
        <v>45</v>
      </c>
      <c r="X606" s="71">
        <v>539</v>
      </c>
      <c r="Y606" s="71">
        <v>666</v>
      </c>
      <c r="Z606" s="71">
        <v>765</v>
      </c>
      <c r="AA606" s="71">
        <v>487</v>
      </c>
      <c r="AB606" s="71">
        <v>1188</v>
      </c>
      <c r="AC606" s="71">
        <v>0</v>
      </c>
      <c r="AD606" s="71">
        <v>0.1645166687650863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2384</v>
      </c>
      <c r="B607" s="70">
        <v>453</v>
      </c>
      <c r="C607" s="70">
        <v>11</v>
      </c>
      <c r="D607" s="70">
        <v>27</v>
      </c>
      <c r="E607" s="70">
        <v>2014</v>
      </c>
      <c r="F607" s="70" t="s">
        <v>181</v>
      </c>
      <c r="G607" s="70" t="s">
        <v>2373</v>
      </c>
      <c r="H607" s="70" t="s">
        <v>2374</v>
      </c>
      <c r="I607" s="148"/>
      <c r="J607" s="71">
        <v>0</v>
      </c>
      <c r="K607" s="71">
        <v>0.39208652419331341</v>
      </c>
      <c r="L607" s="71">
        <v>0.45799904971491351</v>
      </c>
      <c r="M607" s="71">
        <v>3.0148950629312248</v>
      </c>
      <c r="N607" s="71">
        <v>2.2033807120457189</v>
      </c>
      <c r="O607" s="71">
        <v>1.2998426795320557</v>
      </c>
      <c r="P607" s="71">
        <v>2.4052166190721356</v>
      </c>
      <c r="Q607" s="71">
        <v>8.5795329527518296E-2</v>
      </c>
      <c r="R607" s="71">
        <v>0</v>
      </c>
      <c r="S607" s="71">
        <v>0.24116313982787729</v>
      </c>
      <c r="T607" s="72"/>
      <c r="U607" s="71">
        <v>0</v>
      </c>
      <c r="V607" s="71">
        <v>148</v>
      </c>
      <c r="W607" s="71">
        <v>16</v>
      </c>
      <c r="X607" s="71">
        <v>553</v>
      </c>
      <c r="Y607" s="71">
        <v>653</v>
      </c>
      <c r="Z607" s="71">
        <v>748</v>
      </c>
      <c r="AA607" s="71">
        <v>479</v>
      </c>
      <c r="AB607" s="71">
        <v>1156</v>
      </c>
      <c r="AC607" s="71">
        <v>0</v>
      </c>
      <c r="AD607" s="71">
        <v>0.24116313982787729</v>
      </c>
      <c r="AE607" s="72"/>
      <c r="AF607" s="71"/>
      <c r="AG607" s="71"/>
      <c r="AH607" s="71"/>
      <c r="AI607" s="71"/>
      <c r="AJ607" s="71"/>
      <c r="AK607" s="71"/>
      <c r="AL607" s="71"/>
      <c r="AM607" s="71"/>
      <c r="AN607" s="71"/>
      <c r="AO607" s="71"/>
      <c r="AP607" s="71"/>
      <c r="AQ607" s="72"/>
      <c r="AR607" s="71">
        <v>0</v>
      </c>
      <c r="AS607" s="71">
        <v>0</v>
      </c>
      <c r="AT607" s="71">
        <v>0</v>
      </c>
      <c r="AU607" s="71">
        <v>0</v>
      </c>
      <c r="AV607" s="71">
        <v>0</v>
      </c>
      <c r="AW607" s="71">
        <v>0</v>
      </c>
      <c r="AX607" s="71"/>
      <c r="AY607" s="72"/>
      <c r="AZ607" s="71">
        <v>0</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2385</v>
      </c>
      <c r="B608" s="70">
        <v>454</v>
      </c>
      <c r="C608" s="70">
        <v>12</v>
      </c>
      <c r="D608" s="70">
        <v>27</v>
      </c>
      <c r="E608" s="70">
        <v>2015</v>
      </c>
      <c r="F608" s="70" t="s">
        <v>182</v>
      </c>
      <c r="G608" s="70" t="s">
        <v>2373</v>
      </c>
      <c r="H608" s="70" t="s">
        <v>2374</v>
      </c>
      <c r="I608" s="148"/>
      <c r="J608" s="71">
        <v>0</v>
      </c>
      <c r="K608" s="71">
        <v>0.36366768109715247</v>
      </c>
      <c r="L608" s="71">
        <v>0.46209363994520491</v>
      </c>
      <c r="M608" s="71">
        <v>2.7103157354513261</v>
      </c>
      <c r="N608" s="71">
        <v>2.2722356745923</v>
      </c>
      <c r="O608" s="71">
        <v>1.2771251878688448</v>
      </c>
      <c r="P608" s="71">
        <v>2.3719398073389466</v>
      </c>
      <c r="Q608" s="71">
        <v>8.1663168145272996E-2</v>
      </c>
      <c r="R608" s="71">
        <v>0</v>
      </c>
      <c r="S608" s="71">
        <v>0.34660346405547859</v>
      </c>
      <c r="T608" s="72"/>
      <c r="U608" s="71">
        <v>0</v>
      </c>
      <c r="V608" s="71">
        <v>148</v>
      </c>
      <c r="W608" s="71">
        <v>16</v>
      </c>
      <c r="X608" s="71">
        <v>553</v>
      </c>
      <c r="Y608" s="71">
        <v>639</v>
      </c>
      <c r="Z608" s="71">
        <v>742</v>
      </c>
      <c r="AA608" s="71">
        <v>472</v>
      </c>
      <c r="AB608" s="71">
        <v>1124</v>
      </c>
      <c r="AC608" s="71">
        <v>0</v>
      </c>
      <c r="AD608" s="71">
        <v>0.34660346405547859</v>
      </c>
      <c r="AE608" s="72"/>
      <c r="AF608" s="71">
        <v>0</v>
      </c>
      <c r="AG608" s="71">
        <v>272048.82862745313</v>
      </c>
      <c r="AH608" s="71">
        <v>97089.973712125269</v>
      </c>
      <c r="AI608" s="71">
        <v>3542800.2851117258</v>
      </c>
      <c r="AJ608" s="71">
        <v>3317614.921757611</v>
      </c>
      <c r="AK608" s="71">
        <v>0</v>
      </c>
      <c r="AL608" s="71">
        <v>0</v>
      </c>
      <c r="AM608" s="71">
        <v>154039.4849973346</v>
      </c>
      <c r="AN608" s="71">
        <v>0</v>
      </c>
      <c r="AO608" s="71">
        <v>0</v>
      </c>
      <c r="AP608" s="71">
        <v>7383593.4942062506</v>
      </c>
      <c r="AQ608" s="72"/>
      <c r="AR608" s="71">
        <v>0</v>
      </c>
      <c r="AS608" s="71">
        <v>0</v>
      </c>
      <c r="AT608" s="71">
        <v>0</v>
      </c>
      <c r="AU608" s="71">
        <v>0</v>
      </c>
      <c r="AV608" s="71">
        <v>0</v>
      </c>
      <c r="AW608" s="71">
        <v>0</v>
      </c>
      <c r="AX608" s="71"/>
      <c r="AY608" s="72"/>
      <c r="AZ608" s="71">
        <v>0</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2386</v>
      </c>
      <c r="B609" s="70">
        <v>455</v>
      </c>
      <c r="C609" s="70">
        <v>13</v>
      </c>
      <c r="D609" s="70">
        <v>27</v>
      </c>
      <c r="E609" s="70">
        <v>2016</v>
      </c>
      <c r="F609" s="70" t="s">
        <v>155</v>
      </c>
      <c r="G609" s="70" t="s">
        <v>2373</v>
      </c>
      <c r="H609" s="70" t="s">
        <v>2374</v>
      </c>
      <c r="I609" s="148"/>
      <c r="J609" s="71">
        <v>0</v>
      </c>
      <c r="K609" s="71">
        <v>0.3977716043864849</v>
      </c>
      <c r="L609" s="71">
        <v>0.53700637951545549</v>
      </c>
      <c r="M609" s="71">
        <v>2.3018520152659354</v>
      </c>
      <c r="N609" s="71">
        <v>2.1122216963077083</v>
      </c>
      <c r="O609" s="71">
        <v>1.2293108999083768</v>
      </c>
      <c r="P609" s="71">
        <v>2.4099260792941166</v>
      </c>
      <c r="Q609" s="71">
        <v>7.9178503221314117E-2</v>
      </c>
      <c r="R609" s="71">
        <v>0</v>
      </c>
      <c r="S609" s="71">
        <v>0.1509973430729574</v>
      </c>
      <c r="T609" s="72"/>
      <c r="U609" s="71">
        <v>0</v>
      </c>
      <c r="V609" s="71">
        <v>148</v>
      </c>
      <c r="W609" s="71">
        <v>16</v>
      </c>
      <c r="X609" s="71">
        <v>553</v>
      </c>
      <c r="Y609" s="71">
        <v>638</v>
      </c>
      <c r="Z609" s="71">
        <v>723</v>
      </c>
      <c r="AA609" s="71">
        <v>496</v>
      </c>
      <c r="AB609" s="71">
        <v>1121</v>
      </c>
      <c r="AC609" s="71">
        <v>0</v>
      </c>
      <c r="AD609" s="71">
        <v>0.1509973430729574</v>
      </c>
      <c r="AE609" s="72"/>
      <c r="AF609" s="71">
        <v>0</v>
      </c>
      <c r="AG609" s="71">
        <v>298828.6677390972</v>
      </c>
      <c r="AH609" s="71">
        <v>91959.543918745461</v>
      </c>
      <c r="AI609" s="71">
        <v>3540976.4055809109</v>
      </c>
      <c r="AJ609" s="71">
        <v>2891225.701661197</v>
      </c>
      <c r="AK609" s="71">
        <v>0</v>
      </c>
      <c r="AL609" s="71">
        <v>0</v>
      </c>
      <c r="AM609" s="71">
        <v>153747.70173405411</v>
      </c>
      <c r="AN609" s="71">
        <v>0</v>
      </c>
      <c r="AO609" s="71">
        <v>0</v>
      </c>
      <c r="AP609" s="71">
        <v>6976738.0206340039</v>
      </c>
      <c r="AQ609" s="72"/>
      <c r="AR609" s="71">
        <v>1</v>
      </c>
      <c r="AS609" s="71">
        <v>0</v>
      </c>
      <c r="AT609" s="71">
        <v>0</v>
      </c>
      <c r="AU609" s="71">
        <v>0</v>
      </c>
      <c r="AV609" s="71">
        <v>0</v>
      </c>
      <c r="AW609" s="71">
        <v>0</v>
      </c>
      <c r="AX609" s="71"/>
      <c r="AY609" s="72"/>
      <c r="AZ609" s="71">
        <v>5.5</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2387</v>
      </c>
      <c r="B610" s="70">
        <v>456</v>
      </c>
      <c r="C610" s="70">
        <v>14</v>
      </c>
      <c r="D610" s="70">
        <v>27</v>
      </c>
      <c r="E610" s="70">
        <v>2017</v>
      </c>
      <c r="F610" s="70" t="s">
        <v>156</v>
      </c>
      <c r="G610" s="70" t="s">
        <v>2373</v>
      </c>
      <c r="H610" s="70" t="s">
        <v>2374</v>
      </c>
      <c r="I610" s="148"/>
      <c r="J610" s="71">
        <v>0</v>
      </c>
      <c r="K610" s="71">
        <v>0.39819009959222418</v>
      </c>
      <c r="L610" s="71">
        <v>0.50062922288690559</v>
      </c>
      <c r="M610" s="71">
        <v>2.3265024601843391</v>
      </c>
      <c r="N610" s="71">
        <v>2.25244764741044</v>
      </c>
      <c r="O610" s="71">
        <v>1.2259769450739788</v>
      </c>
      <c r="P610" s="71">
        <v>2.273961466495408</v>
      </c>
      <c r="Q610" s="71">
        <v>7.4518292755074197E-2</v>
      </c>
      <c r="R610" s="71">
        <v>0</v>
      </c>
      <c r="S610" s="71">
        <v>9.2473951677939439E-2</v>
      </c>
      <c r="T610" s="72"/>
      <c r="U610" s="71">
        <v>0</v>
      </c>
      <c r="V610" s="71">
        <v>148</v>
      </c>
      <c r="W610" s="71">
        <v>16</v>
      </c>
      <c r="X610" s="71">
        <v>553</v>
      </c>
      <c r="Y610" s="71">
        <v>630</v>
      </c>
      <c r="Z610" s="71">
        <v>733</v>
      </c>
      <c r="AA610" s="71">
        <v>471</v>
      </c>
      <c r="AB610" s="71">
        <v>1091</v>
      </c>
      <c r="AC610" s="71">
        <v>0</v>
      </c>
      <c r="AD610" s="71">
        <v>9.2473951677939439E-2</v>
      </c>
      <c r="AE610" s="72"/>
      <c r="AF610" s="71">
        <v>0</v>
      </c>
      <c r="AG610" s="71">
        <v>303611.84707945661</v>
      </c>
      <c r="AH610" s="71">
        <v>110014.8917150394</v>
      </c>
      <c r="AI610" s="71">
        <v>3678312.979624697</v>
      </c>
      <c r="AJ610" s="71">
        <v>3248735.3155401521</v>
      </c>
      <c r="AK610" s="71">
        <v>0</v>
      </c>
      <c r="AL610" s="71">
        <v>0</v>
      </c>
      <c r="AM610" s="71">
        <v>149867.26845339319</v>
      </c>
      <c r="AN610" s="71">
        <v>0</v>
      </c>
      <c r="AO610" s="71">
        <v>0</v>
      </c>
      <c r="AP610" s="71">
        <v>7490542.3024127381</v>
      </c>
      <c r="AQ610" s="72"/>
      <c r="AR610" s="71">
        <v>1</v>
      </c>
      <c r="AS610" s="71">
        <v>0</v>
      </c>
      <c r="AT610" s="71">
        <v>0</v>
      </c>
      <c r="AU610" s="71">
        <v>0</v>
      </c>
      <c r="AV610" s="71">
        <v>0</v>
      </c>
      <c r="AW610" s="71">
        <v>0</v>
      </c>
      <c r="AX610" s="71"/>
      <c r="AY610" s="72"/>
      <c r="AZ610" s="71">
        <v>5.5</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2388</v>
      </c>
      <c r="B611" s="70">
        <v>457</v>
      </c>
      <c r="C611" s="70">
        <v>15</v>
      </c>
      <c r="D611" s="70">
        <v>27</v>
      </c>
      <c r="E611" s="70">
        <v>2018</v>
      </c>
      <c r="F611" s="70" t="s">
        <v>183</v>
      </c>
      <c r="G611" s="70" t="s">
        <v>2373</v>
      </c>
      <c r="H611" s="70" t="s">
        <v>2374</v>
      </c>
      <c r="I611" s="148"/>
      <c r="J611" s="71">
        <v>0</v>
      </c>
      <c r="K611" s="71">
        <v>0.3801808910503266</v>
      </c>
      <c r="L611" s="71">
        <v>0.44301122113454972</v>
      </c>
      <c r="M611" s="71">
        <v>2.1624875402003858</v>
      </c>
      <c r="N611" s="71">
        <v>2.027568952579065</v>
      </c>
      <c r="O611" s="71">
        <v>1.1734032911862333</v>
      </c>
      <c r="P611" s="71">
        <v>2.1891874071282449</v>
      </c>
      <c r="Q611" s="71">
        <v>6.7437206716532E-2</v>
      </c>
      <c r="R611" s="71">
        <v>0</v>
      </c>
      <c r="S611" s="71">
        <v>0.12078457893797737</v>
      </c>
      <c r="T611" s="72"/>
      <c r="U611" s="71">
        <v>0</v>
      </c>
      <c r="V611" s="71">
        <v>148</v>
      </c>
      <c r="W611" s="71">
        <v>16</v>
      </c>
      <c r="X611" s="71">
        <v>553</v>
      </c>
      <c r="Y611" s="71">
        <v>615</v>
      </c>
      <c r="Z611" s="71">
        <v>715</v>
      </c>
      <c r="AA611" s="71">
        <v>458</v>
      </c>
      <c r="AB611" s="71">
        <v>1064</v>
      </c>
      <c r="AC611" s="71">
        <v>0</v>
      </c>
      <c r="AD611" s="71">
        <v>0.12078457893797739</v>
      </c>
      <c r="AE611" s="72"/>
      <c r="AF611" s="71">
        <v>0</v>
      </c>
      <c r="AG611" s="71">
        <v>273999.58424217778</v>
      </c>
      <c r="AH611" s="71">
        <v>102812.7343408696</v>
      </c>
      <c r="AI611" s="71">
        <v>3376386.4938373589</v>
      </c>
      <c r="AJ611" s="71">
        <v>2833656.6191740269</v>
      </c>
      <c r="AK611" s="71">
        <v>0</v>
      </c>
      <c r="AL611" s="71">
        <v>0</v>
      </c>
      <c r="AM611" s="71">
        <v>146460.78179719439</v>
      </c>
      <c r="AN611" s="71">
        <v>0</v>
      </c>
      <c r="AO611" s="71">
        <v>0</v>
      </c>
      <c r="AP611" s="71">
        <v>6733316.2133916281</v>
      </c>
      <c r="AQ611" s="72"/>
      <c r="AR611" s="71">
        <v>1</v>
      </c>
      <c r="AS611" s="71">
        <v>0</v>
      </c>
      <c r="AT611" s="71">
        <v>0</v>
      </c>
      <c r="AU611" s="71">
        <v>1</v>
      </c>
      <c r="AV611" s="71">
        <v>0</v>
      </c>
      <c r="AW611" s="71">
        <v>0</v>
      </c>
      <c r="AX611" s="71"/>
      <c r="AY611" s="72"/>
      <c r="AZ611" s="71">
        <v>6</v>
      </c>
      <c r="BA611" s="71">
        <v>0</v>
      </c>
      <c r="BB611" s="71">
        <v>0</v>
      </c>
      <c r="BC611" s="71">
        <v>20673</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2389</v>
      </c>
      <c r="B612" s="70">
        <v>458</v>
      </c>
      <c r="C612" s="70">
        <v>16</v>
      </c>
      <c r="D612" s="70">
        <v>27</v>
      </c>
      <c r="E612" s="70">
        <v>2019</v>
      </c>
      <c r="F612" s="70" t="s">
        <v>158</v>
      </c>
      <c r="G612" s="70" t="s">
        <v>2373</v>
      </c>
      <c r="H612" s="70" t="s">
        <v>2374</v>
      </c>
      <c r="I612" s="148"/>
      <c r="J612" s="71">
        <v>0</v>
      </c>
      <c r="K612" s="71">
        <v>0.3429941965209275</v>
      </c>
      <c r="L612" s="71">
        <v>0.44656160763163477</v>
      </c>
      <c r="M612" s="71">
        <v>2.1018586161274633</v>
      </c>
      <c r="N612" s="71">
        <v>1.7524842354912016</v>
      </c>
      <c r="O612" s="71">
        <v>1.1276748075456273</v>
      </c>
      <c r="P612" s="71">
        <v>2.0901148189891572</v>
      </c>
      <c r="Q612" s="71">
        <v>6.41786283257334E-2</v>
      </c>
      <c r="R612" s="71">
        <v>0</v>
      </c>
      <c r="S612" s="71">
        <v>0.15638311892891943</v>
      </c>
      <c r="T612" s="72"/>
      <c r="U612" s="71">
        <v>0</v>
      </c>
      <c r="V612" s="71">
        <v>148</v>
      </c>
      <c r="W612" s="71">
        <v>16</v>
      </c>
      <c r="X612" s="71">
        <v>553</v>
      </c>
      <c r="Y612" s="71">
        <v>608</v>
      </c>
      <c r="Z612" s="71">
        <v>706</v>
      </c>
      <c r="AA612" s="71">
        <v>434</v>
      </c>
      <c r="AB612" s="71">
        <v>1040</v>
      </c>
      <c r="AC612" s="71">
        <v>0</v>
      </c>
      <c r="AD612" s="71">
        <v>0.1563831189289194</v>
      </c>
      <c r="AE612" s="72"/>
      <c r="AF612" s="71">
        <v>0</v>
      </c>
      <c r="AG612" s="71">
        <v>256237.49145722119</v>
      </c>
      <c r="AH612" s="71">
        <v>109512.6254706437</v>
      </c>
      <c r="AI612" s="71">
        <v>3381070.5837836321</v>
      </c>
      <c r="AJ612" s="71">
        <v>2527623.6511864942</v>
      </c>
      <c r="AK612" s="71">
        <v>0</v>
      </c>
      <c r="AL612" s="71">
        <v>0</v>
      </c>
      <c r="AM612" s="71">
        <v>141640.17088419167</v>
      </c>
      <c r="AN612" s="71">
        <v>0</v>
      </c>
      <c r="AO612" s="71">
        <v>0</v>
      </c>
      <c r="AP612" s="71">
        <v>6416084.5227821833</v>
      </c>
      <c r="AQ612" s="72"/>
      <c r="AR612" s="71">
        <v>1</v>
      </c>
      <c r="AS612" s="71">
        <v>0</v>
      </c>
      <c r="AT612" s="71">
        <v>0</v>
      </c>
      <c r="AU612" s="71">
        <v>1</v>
      </c>
      <c r="AV612" s="71">
        <v>0</v>
      </c>
      <c r="AW612" s="71">
        <v>0</v>
      </c>
      <c r="AX612" s="71"/>
      <c r="AY612" s="72"/>
      <c r="AZ612" s="71">
        <v>5.5</v>
      </c>
      <c r="BA612" s="71">
        <v>0</v>
      </c>
      <c r="BB612" s="71">
        <v>0</v>
      </c>
      <c r="BC612" s="71">
        <v>20673</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2390</v>
      </c>
      <c r="B613" s="70">
        <v>459</v>
      </c>
      <c r="C613" s="70">
        <v>17</v>
      </c>
      <c r="D613" s="70">
        <v>27</v>
      </c>
      <c r="E613" s="70">
        <v>2020</v>
      </c>
      <c r="F613" s="70" t="s">
        <v>159</v>
      </c>
      <c r="G613" s="70" t="s">
        <v>2373</v>
      </c>
      <c r="H613" s="70" t="s">
        <v>2374</v>
      </c>
      <c r="I613" s="148"/>
      <c r="J613" s="71">
        <v>0</v>
      </c>
      <c r="K613" s="71">
        <v>0.68532660001127432</v>
      </c>
      <c r="L613" s="71">
        <v>0.35249882067307414</v>
      </c>
      <c r="M613" s="71">
        <v>1.5660738183521472</v>
      </c>
      <c r="N613" s="71">
        <v>1.6758685133043216</v>
      </c>
      <c r="O613" s="71">
        <v>0.96701100951879493</v>
      </c>
      <c r="P613" s="71">
        <v>2.043462761755297</v>
      </c>
      <c r="Q613" s="71">
        <v>5.9078644845717697E-2</v>
      </c>
      <c r="R613" s="71">
        <v>0</v>
      </c>
      <c r="S613" s="71">
        <v>0.28663250027775911</v>
      </c>
      <c r="T613" s="72"/>
      <c r="U613" s="71">
        <v>0</v>
      </c>
      <c r="V613" s="71">
        <v>256</v>
      </c>
      <c r="W613" s="71">
        <v>14</v>
      </c>
      <c r="X613" s="71">
        <v>421</v>
      </c>
      <c r="Y613" s="71">
        <v>591</v>
      </c>
      <c r="Z613" s="71">
        <v>691</v>
      </c>
      <c r="AA613" s="71">
        <v>451</v>
      </c>
      <c r="AB613" s="71">
        <v>1002</v>
      </c>
      <c r="AC613" s="71">
        <v>0</v>
      </c>
      <c r="AD613" s="71">
        <v>0.28663250027775911</v>
      </c>
      <c r="AE613" s="72"/>
      <c r="AF613" s="71"/>
      <c r="AG613" s="71">
        <v>524583.23685783497</v>
      </c>
      <c r="AH613" s="71">
        <v>91585.410196423283</v>
      </c>
      <c r="AI613" s="71">
        <v>2567093.2750229035</v>
      </c>
      <c r="AJ613" s="71">
        <v>2630122.8248258368</v>
      </c>
      <c r="AK613" s="71"/>
      <c r="AL613" s="71"/>
      <c r="AM613" s="71">
        <v>130772.13245219008</v>
      </c>
      <c r="AN613" s="71"/>
      <c r="AO613" s="71"/>
      <c r="AP613" s="71">
        <v>5944156.8793551885</v>
      </c>
      <c r="AQ613" s="72"/>
      <c r="AR613" s="71">
        <v>1</v>
      </c>
      <c r="AS613" s="71">
        <v>0</v>
      </c>
      <c r="AT613" s="71">
        <v>0</v>
      </c>
      <c r="AU613" s="71">
        <v>2</v>
      </c>
      <c r="AV613" s="71">
        <v>0</v>
      </c>
      <c r="AW613" s="71">
        <v>0</v>
      </c>
      <c r="AX613" s="71"/>
      <c r="AY613" s="72"/>
      <c r="AZ613" s="71">
        <v>5.5</v>
      </c>
      <c r="BA613" s="71">
        <v>0</v>
      </c>
      <c r="BB613" s="71">
        <v>0</v>
      </c>
      <c r="BC613" s="71">
        <v>20722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2391</v>
      </c>
      <c r="B614" s="70">
        <v>459</v>
      </c>
      <c r="C614" s="70">
        <v>18</v>
      </c>
      <c r="D614" s="70">
        <v>27</v>
      </c>
      <c r="E614" s="70">
        <v>2021</v>
      </c>
      <c r="F614" s="70" t="s">
        <v>160</v>
      </c>
      <c r="G614" s="70" t="s">
        <v>2373</v>
      </c>
      <c r="H614" s="70" t="s">
        <v>2374</v>
      </c>
      <c r="I614" s="148"/>
      <c r="J614" s="71">
        <v>0</v>
      </c>
      <c r="K614" s="71">
        <v>0.71700415273435658</v>
      </c>
      <c r="L614" s="71">
        <v>0.31980763913990068</v>
      </c>
      <c r="M614" s="71">
        <v>1.7536469970270137</v>
      </c>
      <c r="N614" s="71">
        <v>1.5794138875789214</v>
      </c>
      <c r="O614" s="71">
        <v>0.93508533906638169</v>
      </c>
      <c r="P614" s="71">
        <v>2.1746134339618788</v>
      </c>
      <c r="Q614" s="71">
        <v>5.5526139134961697E-2</v>
      </c>
      <c r="R614" s="71">
        <v>0</v>
      </c>
      <c r="S614" s="71">
        <v>0.16275129508681649</v>
      </c>
      <c r="T614" s="72"/>
      <c r="U614" s="71">
        <v>0</v>
      </c>
      <c r="V614" s="71">
        <v>256</v>
      </c>
      <c r="W614" s="71">
        <v>14</v>
      </c>
      <c r="X614" s="71">
        <v>421</v>
      </c>
      <c r="Y614" s="71">
        <v>560</v>
      </c>
      <c r="Z614" s="71">
        <v>688</v>
      </c>
      <c r="AA614" s="71">
        <v>468</v>
      </c>
      <c r="AB614" s="71">
        <v>951</v>
      </c>
      <c r="AC614" s="71">
        <v>0</v>
      </c>
      <c r="AD614" s="71">
        <v>0.16275129508681649</v>
      </c>
      <c r="AE614" s="72"/>
      <c r="AF614" s="71">
        <v>0</v>
      </c>
      <c r="AG614" s="71">
        <v>507424.1269138332</v>
      </c>
      <c r="AH614" s="71">
        <v>80370.631073575729</v>
      </c>
      <c r="AI614" s="71">
        <v>2843136.875458152</v>
      </c>
      <c r="AJ614" s="71">
        <v>2200876.357428777</v>
      </c>
      <c r="AK614" s="71">
        <v>0</v>
      </c>
      <c r="AL614" s="71">
        <v>0</v>
      </c>
      <c r="AM614" s="71">
        <v>124831.95730522058</v>
      </c>
      <c r="AN614" s="71">
        <v>0</v>
      </c>
      <c r="AO614" s="71">
        <v>0</v>
      </c>
      <c r="AP614" s="71">
        <v>5756639.9481795589</v>
      </c>
      <c r="AQ614" s="72"/>
      <c r="AR614" s="71">
        <v>1</v>
      </c>
      <c r="AS614" s="71">
        <v>0</v>
      </c>
      <c r="AT614" s="71">
        <v>0</v>
      </c>
      <c r="AU614" s="71">
        <v>4</v>
      </c>
      <c r="AV614" s="71">
        <v>0</v>
      </c>
      <c r="AW614" s="71">
        <v>0</v>
      </c>
      <c r="AX614" s="71"/>
      <c r="AY614" s="72"/>
      <c r="AZ614" s="71">
        <v>5.5</v>
      </c>
      <c r="BA614" s="71">
        <v>0</v>
      </c>
      <c r="BB614" s="71">
        <v>0</v>
      </c>
      <c r="BC614" s="71">
        <v>40786.800000000003</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2392</v>
      </c>
      <c r="B615" s="70">
        <v>459</v>
      </c>
      <c r="C615" s="70">
        <v>19</v>
      </c>
      <c r="D615" s="70">
        <v>27</v>
      </c>
      <c r="E615" s="70">
        <v>2022</v>
      </c>
      <c r="F615" s="70" t="s">
        <v>161</v>
      </c>
      <c r="G615" s="1064" t="s">
        <v>2373</v>
      </c>
      <c r="H615" s="70" t="s">
        <v>2374</v>
      </c>
      <c r="I615" s="148"/>
      <c r="J615" s="71">
        <v>0</v>
      </c>
      <c r="K615" s="71">
        <v>0.68169938834126076</v>
      </c>
      <c r="L615" s="71">
        <v>0.26033962244266645</v>
      </c>
      <c r="M615" s="71">
        <v>1.5968972448967826</v>
      </c>
      <c r="N615" s="71">
        <v>1.6874025149407001</v>
      </c>
      <c r="O615" s="71">
        <v>0.96130050625318786</v>
      </c>
      <c r="P615" s="71">
        <v>2.1831520338495807</v>
      </c>
      <c r="Q615" s="71">
        <v>5.4690083689081279E-2</v>
      </c>
      <c r="R615" s="71">
        <v>0</v>
      </c>
      <c r="S615" s="71">
        <v>0.21383461308777879</v>
      </c>
      <c r="T615" s="72"/>
      <c r="U615" s="71">
        <v>0</v>
      </c>
      <c r="V615" s="71">
        <v>256</v>
      </c>
      <c r="W615" s="71">
        <v>14</v>
      </c>
      <c r="X615" s="71">
        <v>421</v>
      </c>
      <c r="Y615" s="71">
        <v>554</v>
      </c>
      <c r="Z615" s="71">
        <v>672</v>
      </c>
      <c r="AA615" s="71">
        <v>477</v>
      </c>
      <c r="AB615" s="71">
        <v>929</v>
      </c>
      <c r="AC615" s="71">
        <v>0</v>
      </c>
      <c r="AD615" s="71">
        <v>0.21383461308777879</v>
      </c>
      <c r="AE615" s="72"/>
      <c r="AF615" s="71">
        <v>0</v>
      </c>
      <c r="AG615" s="71">
        <v>504842.30601565185</v>
      </c>
      <c r="AH615" s="71">
        <v>78497.343239744412</v>
      </c>
      <c r="AI615" s="71">
        <v>2531116.1432990092</v>
      </c>
      <c r="AJ615" s="71">
        <v>2420456.2635085033</v>
      </c>
      <c r="AK615" s="71">
        <v>0</v>
      </c>
      <c r="AL615" s="71">
        <v>0</v>
      </c>
      <c r="AM615" s="71">
        <v>119959.25650421035</v>
      </c>
      <c r="AN615" s="71">
        <v>0</v>
      </c>
      <c r="AO615" s="71">
        <v>0</v>
      </c>
      <c r="AP615" s="71">
        <v>5654871.3125671195</v>
      </c>
      <c r="AQ615" s="72"/>
      <c r="AR615" s="71">
        <v>1</v>
      </c>
      <c r="AS615" s="71">
        <v>0</v>
      </c>
      <c r="AT615" s="71">
        <v>0</v>
      </c>
      <c r="AU615" s="71">
        <v>4</v>
      </c>
      <c r="AV615" s="71">
        <v>0</v>
      </c>
      <c r="AW615" s="71">
        <v>0</v>
      </c>
      <c r="AX615" s="71"/>
      <c r="AY615" s="72"/>
      <c r="AZ615" s="71">
        <v>5.5</v>
      </c>
      <c r="BA615" s="71">
        <v>0</v>
      </c>
      <c r="BB615" s="71">
        <v>0</v>
      </c>
      <c r="BC615" s="71">
        <v>40786.800000000003</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2393</v>
      </c>
      <c r="B616" s="70">
        <v>459</v>
      </c>
      <c r="C616" s="70">
        <v>20</v>
      </c>
      <c r="D616" s="70">
        <v>27</v>
      </c>
      <c r="E616" s="70">
        <v>2023</v>
      </c>
      <c r="F616" s="70" t="s">
        <v>1539</v>
      </c>
      <c r="G616" s="1064" t="s">
        <v>2373</v>
      </c>
      <c r="H616" s="70" t="s">
        <v>2374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4</v>
      </c>
      <c r="AV616" s="71">
        <v>0</v>
      </c>
      <c r="AW616" s="71">
        <v>0</v>
      </c>
      <c r="AX616" s="71"/>
      <c r="AY616" s="72"/>
      <c r="AZ616" s="71">
        <v>5.5</v>
      </c>
      <c r="BA616" s="71">
        <v>0</v>
      </c>
      <c r="BB616" s="71">
        <v>0</v>
      </c>
      <c r="BC616" s="71">
        <v>40786.800000000003</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2394</v>
      </c>
      <c r="B617" s="70">
        <v>459</v>
      </c>
      <c r="C617" s="70">
        <v>21</v>
      </c>
      <c r="D617" s="70">
        <v>27</v>
      </c>
      <c r="E617" s="70">
        <v>2024</v>
      </c>
      <c r="F617" s="70" t="s">
        <v>1554</v>
      </c>
      <c r="G617" s="70" t="s">
        <v>2373</v>
      </c>
      <c r="H617" s="70" t="s">
        <v>2374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511</v>
      </c>
      <c r="C618" s="70">
        <v>1</v>
      </c>
      <c r="D618" s="70">
        <v>31</v>
      </c>
      <c r="E618" s="70">
        <v>1990</v>
      </c>
      <c r="F618" s="70" t="s">
        <v>787</v>
      </c>
      <c r="G618" s="70" t="s">
        <v>2420</v>
      </c>
      <c r="H618" s="70" t="s">
        <v>2421</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512</v>
      </c>
      <c r="C619" s="70">
        <v>2</v>
      </c>
      <c r="D619" s="70">
        <v>31</v>
      </c>
      <c r="E619" s="70">
        <v>2005</v>
      </c>
      <c r="F619" s="70" t="s">
        <v>789</v>
      </c>
      <c r="G619" s="70" t="s">
        <v>2420</v>
      </c>
      <c r="H619" s="70" t="s">
        <v>2421</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513</v>
      </c>
      <c r="C620" s="70">
        <v>3</v>
      </c>
      <c r="D620" s="70">
        <v>31</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514</v>
      </c>
      <c r="C621" s="70">
        <v>4</v>
      </c>
      <c r="D621" s="70">
        <v>31</v>
      </c>
      <c r="E621" s="70">
        <v>2007</v>
      </c>
      <c r="F621" s="70" t="s">
        <v>791</v>
      </c>
      <c r="G621" s="70" t="s">
        <v>2420</v>
      </c>
      <c r="H621" s="70" t="s">
        <v>2421</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515</v>
      </c>
      <c r="C622" s="70">
        <v>5</v>
      </c>
      <c r="D622" s="70">
        <v>31</v>
      </c>
      <c r="E622" s="70">
        <v>2008</v>
      </c>
      <c r="F622" s="70" t="s">
        <v>792</v>
      </c>
      <c r="G622" s="70" t="s">
        <v>2420</v>
      </c>
      <c r="H622" s="70" t="s">
        <v>2421</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516</v>
      </c>
      <c r="C623" s="70">
        <v>6</v>
      </c>
      <c r="D623" s="70">
        <v>31</v>
      </c>
      <c r="E623" s="70">
        <v>2009</v>
      </c>
      <c r="F623" s="70" t="s">
        <v>176</v>
      </c>
      <c r="G623" s="70" t="s">
        <v>2420</v>
      </c>
      <c r="H623" s="70" t="s">
        <v>2421</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2427</v>
      </c>
      <c r="B624" s="70">
        <v>517</v>
      </c>
      <c r="C624" s="70">
        <v>7</v>
      </c>
      <c r="D624" s="70">
        <v>31</v>
      </c>
      <c r="E624" s="70">
        <v>2010</v>
      </c>
      <c r="F624" s="70" t="s">
        <v>177</v>
      </c>
      <c r="G624" s="70" t="s">
        <v>2420</v>
      </c>
      <c r="H624" s="70" t="s">
        <v>2421</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2428</v>
      </c>
      <c r="B625" s="70">
        <v>518</v>
      </c>
      <c r="C625" s="70">
        <v>8</v>
      </c>
      <c r="D625" s="70">
        <v>31</v>
      </c>
      <c r="E625" s="70">
        <v>2011</v>
      </c>
      <c r="F625" s="70" t="s">
        <v>178</v>
      </c>
      <c r="G625" s="70" t="s">
        <v>2420</v>
      </c>
      <c r="H625" s="70" t="s">
        <v>2421</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2429</v>
      </c>
      <c r="B626" s="70">
        <v>519</v>
      </c>
      <c r="C626" s="70">
        <v>9</v>
      </c>
      <c r="D626" s="70">
        <v>31</v>
      </c>
      <c r="E626" s="70">
        <v>2012</v>
      </c>
      <c r="F626" s="70" t="s">
        <v>179</v>
      </c>
      <c r="G626" s="70" t="s">
        <v>2420</v>
      </c>
      <c r="H626" s="70" t="s">
        <v>2421</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2430</v>
      </c>
      <c r="B627" s="70">
        <v>520</v>
      </c>
      <c r="C627" s="70">
        <v>10</v>
      </c>
      <c r="D627" s="70">
        <v>31</v>
      </c>
      <c r="E627" s="70">
        <v>2013</v>
      </c>
      <c r="F627" s="70" t="s">
        <v>180</v>
      </c>
      <c r="G627" s="70" t="s">
        <v>2420</v>
      </c>
      <c r="H627" s="70" t="s">
        <v>2421</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2431</v>
      </c>
      <c r="B628" s="70">
        <v>521</v>
      </c>
      <c r="C628" s="70">
        <v>11</v>
      </c>
      <c r="D628" s="70">
        <v>31</v>
      </c>
      <c r="E628" s="70">
        <v>2014</v>
      </c>
      <c r="F628" s="70" t="s">
        <v>181</v>
      </c>
      <c r="G628" s="70" t="s">
        <v>2420</v>
      </c>
      <c r="H628" s="70" t="s">
        <v>2421</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2432</v>
      </c>
      <c r="B629" s="70">
        <v>522</v>
      </c>
      <c r="C629" s="70">
        <v>12</v>
      </c>
      <c r="D629" s="70">
        <v>31</v>
      </c>
      <c r="E629" s="70">
        <v>2015</v>
      </c>
      <c r="F629" s="70" t="s">
        <v>182</v>
      </c>
      <c r="G629" s="70" t="s">
        <v>2420</v>
      </c>
      <c r="H629" s="70" t="s">
        <v>2421</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2433</v>
      </c>
      <c r="B630" s="70">
        <v>523</v>
      </c>
      <c r="C630" s="70">
        <v>13</v>
      </c>
      <c r="D630" s="70">
        <v>31</v>
      </c>
      <c r="E630" s="70">
        <v>2016</v>
      </c>
      <c r="F630" s="70" t="s">
        <v>155</v>
      </c>
      <c r="G630" s="70" t="s">
        <v>2420</v>
      </c>
      <c r="H630" s="70" t="s">
        <v>2421</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2434</v>
      </c>
      <c r="B631" s="70">
        <v>524</v>
      </c>
      <c r="C631" s="70">
        <v>14</v>
      </c>
      <c r="D631" s="70">
        <v>31</v>
      </c>
      <c r="E631" s="70">
        <v>2017</v>
      </c>
      <c r="F631" s="70" t="s">
        <v>156</v>
      </c>
      <c r="G631" s="70" t="s">
        <v>2420</v>
      </c>
      <c r="H631" s="70" t="s">
        <v>2421</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2435</v>
      </c>
      <c r="B632" s="70">
        <v>525</v>
      </c>
      <c r="C632" s="70">
        <v>15</v>
      </c>
      <c r="D632" s="70">
        <v>31</v>
      </c>
      <c r="E632" s="70">
        <v>2018</v>
      </c>
      <c r="F632" s="70" t="s">
        <v>183</v>
      </c>
      <c r="G632" s="70" t="s">
        <v>2420</v>
      </c>
      <c r="H632" s="70" t="s">
        <v>2421</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2436</v>
      </c>
      <c r="B633" s="70">
        <v>526</v>
      </c>
      <c r="C633" s="70">
        <v>16</v>
      </c>
      <c r="D633" s="70">
        <v>31</v>
      </c>
      <c r="E633" s="70">
        <v>2019</v>
      </c>
      <c r="F633" s="70" t="s">
        <v>158</v>
      </c>
      <c r="G633" s="70" t="s">
        <v>2420</v>
      </c>
      <c r="H633" s="70" t="s">
        <v>2421</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2437</v>
      </c>
      <c r="B634" s="70">
        <v>527</v>
      </c>
      <c r="C634" s="70">
        <v>17</v>
      </c>
      <c r="D634" s="70">
        <v>31</v>
      </c>
      <c r="E634" s="70">
        <v>2020</v>
      </c>
      <c r="F634" s="70" t="s">
        <v>159</v>
      </c>
      <c r="G634" s="1064" t="s">
        <v>2420</v>
      </c>
      <c r="H634" s="70" t="s">
        <v>2421</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2438</v>
      </c>
      <c r="B635" s="70">
        <v>527</v>
      </c>
      <c r="C635" s="70">
        <v>18</v>
      </c>
      <c r="D635" s="70">
        <v>31</v>
      </c>
      <c r="E635" s="70">
        <v>2021</v>
      </c>
      <c r="F635" s="70" t="s">
        <v>160</v>
      </c>
      <c r="G635" s="1064" t="s">
        <v>2420</v>
      </c>
      <c r="H635" s="70" t="s">
        <v>2421</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2439</v>
      </c>
      <c r="B636" s="70">
        <v>527</v>
      </c>
      <c r="C636" s="70">
        <v>19</v>
      </c>
      <c r="D636" s="70">
        <v>31</v>
      </c>
      <c r="E636" s="70">
        <v>2022</v>
      </c>
      <c r="F636" s="70" t="s">
        <v>161</v>
      </c>
      <c r="G636" s="70" t="s">
        <v>2420</v>
      </c>
      <c r="H636" s="70" t="s">
        <v>2421</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527</v>
      </c>
      <c r="C637" s="70">
        <v>20</v>
      </c>
      <c r="D637" s="70">
        <v>31</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527</v>
      </c>
      <c r="C638" s="70">
        <v>21</v>
      </c>
      <c r="D638" s="70">
        <v>31</v>
      </c>
      <c r="E638" s="70">
        <v>2024</v>
      </c>
      <c r="F638" s="70" t="s">
        <v>1554</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2013</v>
      </c>
      <c r="B9" s="70">
        <v>1</v>
      </c>
      <c r="C9" s="70">
        <v>1</v>
      </c>
      <c r="D9" s="70">
        <v>1</v>
      </c>
      <c r="E9" s="70">
        <v>1990</v>
      </c>
      <c r="F9" s="70" t="s">
        <v>787</v>
      </c>
      <c r="G9" s="1073" t="s">
        <v>2014</v>
      </c>
      <c r="H9" s="70" t="s">
        <v>2015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2016</v>
      </c>
      <c r="B10" s="70">
        <v>2</v>
      </c>
      <c r="C10" s="70">
        <v>2</v>
      </c>
      <c r="D10" s="70">
        <v>1</v>
      </c>
      <c r="E10" s="70">
        <v>2005</v>
      </c>
      <c r="F10" s="70" t="s">
        <v>789</v>
      </c>
      <c r="G10" s="1073" t="s">
        <v>2014</v>
      </c>
      <c r="H10" s="70" t="s">
        <v>2015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2017</v>
      </c>
      <c r="B11" s="70">
        <v>3</v>
      </c>
      <c r="C11" s="70">
        <v>3</v>
      </c>
      <c r="D11" s="70">
        <v>1</v>
      </c>
      <c r="E11" s="70">
        <v>2006</v>
      </c>
      <c r="F11" s="70" t="s">
        <v>790</v>
      </c>
      <c r="G11" s="1073" t="s">
        <v>2014</v>
      </c>
      <c r="H11" s="70" t="s">
        <v>2015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2018</v>
      </c>
      <c r="B12" s="70">
        <v>4</v>
      </c>
      <c r="C12" s="70">
        <v>4</v>
      </c>
      <c r="D12" s="70">
        <v>1</v>
      </c>
      <c r="E12" s="70">
        <v>2007</v>
      </c>
      <c r="F12" s="70" t="s">
        <v>791</v>
      </c>
      <c r="G12" s="1073" t="s">
        <v>2014</v>
      </c>
      <c r="H12" s="70" t="s">
        <v>2015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2019</v>
      </c>
      <c r="B13" s="70">
        <v>5</v>
      </c>
      <c r="C13" s="70">
        <v>5</v>
      </c>
      <c r="D13" s="70">
        <v>1</v>
      </c>
      <c r="E13" s="70">
        <v>2008</v>
      </c>
      <c r="F13" s="70" t="s">
        <v>792</v>
      </c>
      <c r="G13" s="1073" t="s">
        <v>2014</v>
      </c>
      <c r="H13" s="70" t="s">
        <v>2015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2020</v>
      </c>
      <c r="B14" s="70">
        <v>6</v>
      </c>
      <c r="C14" s="70">
        <v>6</v>
      </c>
      <c r="D14" s="70">
        <v>1</v>
      </c>
      <c r="E14" s="70">
        <v>2009</v>
      </c>
      <c r="F14" s="70" t="s">
        <v>176</v>
      </c>
      <c r="G14" s="1073" t="s">
        <v>2014</v>
      </c>
      <c r="H14" s="70" t="s">
        <v>2015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2021</v>
      </c>
      <c r="B15" s="70">
        <v>7</v>
      </c>
      <c r="C15" s="70">
        <v>7</v>
      </c>
      <c r="D15" s="70">
        <v>1</v>
      </c>
      <c r="E15" s="70">
        <v>2010</v>
      </c>
      <c r="F15" s="70" t="s">
        <v>177</v>
      </c>
      <c r="G15" s="1073" t="s">
        <v>2014</v>
      </c>
      <c r="H15" s="70" t="s">
        <v>2015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2022</v>
      </c>
      <c r="B16" s="70">
        <v>8</v>
      </c>
      <c r="C16" s="70">
        <v>8</v>
      </c>
      <c r="D16" s="70">
        <v>1</v>
      </c>
      <c r="E16" s="70">
        <v>2011</v>
      </c>
      <c r="F16" s="70" t="s">
        <v>178</v>
      </c>
      <c r="G16" s="1073" t="s">
        <v>2014</v>
      </c>
      <c r="H16" s="70" t="s">
        <v>2015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2023</v>
      </c>
      <c r="B17" s="70">
        <v>9</v>
      </c>
      <c r="C17" s="70">
        <v>9</v>
      </c>
      <c r="D17" s="70">
        <v>1</v>
      </c>
      <c r="E17" s="70">
        <v>2012</v>
      </c>
      <c r="F17" s="70" t="s">
        <v>179</v>
      </c>
      <c r="G17" s="1073" t="s">
        <v>2014</v>
      </c>
      <c r="H17" s="70" t="s">
        <v>2015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2024</v>
      </c>
      <c r="B18" s="70">
        <v>10</v>
      </c>
      <c r="C18" s="70">
        <v>10</v>
      </c>
      <c r="D18" s="70">
        <v>1</v>
      </c>
      <c r="E18" s="70">
        <v>2013</v>
      </c>
      <c r="F18" s="70" t="s">
        <v>180</v>
      </c>
      <c r="G18" s="1073" t="s">
        <v>2014</v>
      </c>
      <c r="H18" s="70" t="s">
        <v>2015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2025</v>
      </c>
      <c r="B19" s="70">
        <v>11</v>
      </c>
      <c r="C19" s="70">
        <v>11</v>
      </c>
      <c r="D19" s="70">
        <v>1</v>
      </c>
      <c r="E19" s="70">
        <v>2014</v>
      </c>
      <c r="F19" s="70" t="s">
        <v>181</v>
      </c>
      <c r="G19" s="1073" t="s">
        <v>2014</v>
      </c>
      <c r="H19" s="70" t="s">
        <v>2015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2026</v>
      </c>
      <c r="B20" s="70">
        <v>12</v>
      </c>
      <c r="C20" s="70">
        <v>12</v>
      </c>
      <c r="D20" s="70">
        <v>1</v>
      </c>
      <c r="E20" s="70">
        <v>2015</v>
      </c>
      <c r="F20" s="70" t="s">
        <v>182</v>
      </c>
      <c r="G20" s="1073" t="s">
        <v>2014</v>
      </c>
      <c r="H20" s="70" t="s">
        <v>2015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2027</v>
      </c>
      <c r="B21" s="70">
        <v>13</v>
      </c>
      <c r="C21" s="70">
        <v>13</v>
      </c>
      <c r="D21" s="70">
        <v>1</v>
      </c>
      <c r="E21" s="70">
        <v>2016</v>
      </c>
      <c r="F21" s="70" t="s">
        <v>155</v>
      </c>
      <c r="G21" s="1073" t="s">
        <v>2014</v>
      </c>
      <c r="H21" s="70" t="s">
        <v>2015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2028</v>
      </c>
      <c r="B22" s="70">
        <v>14</v>
      </c>
      <c r="C22" s="70">
        <v>14</v>
      </c>
      <c r="D22" s="70">
        <v>1</v>
      </c>
      <c r="E22" s="70">
        <v>2017</v>
      </c>
      <c r="F22" s="70" t="s">
        <v>156</v>
      </c>
      <c r="G22" s="1073" t="s">
        <v>2014</v>
      </c>
      <c r="H22" s="70" t="s">
        <v>2015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2029</v>
      </c>
      <c r="B23" s="70">
        <v>15</v>
      </c>
      <c r="C23" s="70">
        <v>15</v>
      </c>
      <c r="D23" s="70">
        <v>1</v>
      </c>
      <c r="E23" s="70">
        <v>2018</v>
      </c>
      <c r="F23" s="70" t="s">
        <v>183</v>
      </c>
      <c r="G23" s="1073" t="s">
        <v>2014</v>
      </c>
      <c r="H23" s="70" t="s">
        <v>2015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2030</v>
      </c>
      <c r="B24" s="70">
        <v>16</v>
      </c>
      <c r="C24" s="70">
        <v>16</v>
      </c>
      <c r="D24" s="70">
        <v>1</v>
      </c>
      <c r="E24" s="70">
        <v>2019</v>
      </c>
      <c r="F24" s="70" t="s">
        <v>158</v>
      </c>
      <c r="G24" s="1073" t="s">
        <v>2014</v>
      </c>
      <c r="H24" s="70" t="s">
        <v>2015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2031</v>
      </c>
      <c r="B25" s="70">
        <v>17</v>
      </c>
      <c r="C25" s="70">
        <v>17</v>
      </c>
      <c r="D25" s="70">
        <v>1</v>
      </c>
      <c r="E25" s="70">
        <v>2020</v>
      </c>
      <c r="F25" s="70" t="s">
        <v>159</v>
      </c>
      <c r="G25" s="1073" t="s">
        <v>2014</v>
      </c>
      <c r="H25" s="70" t="s">
        <v>2015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2032</v>
      </c>
      <c r="B26" s="70">
        <v>18</v>
      </c>
      <c r="C26" s="70">
        <v>18</v>
      </c>
      <c r="D26" s="70">
        <v>1</v>
      </c>
      <c r="E26" s="70">
        <v>2021</v>
      </c>
      <c r="F26" s="70" t="s">
        <v>160</v>
      </c>
      <c r="G26" s="1073" t="s">
        <v>2014</v>
      </c>
      <c r="H26" s="70" t="s">
        <v>2015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2033</v>
      </c>
      <c r="B27" s="70">
        <v>19</v>
      </c>
      <c r="C27" s="70">
        <v>19</v>
      </c>
      <c r="D27" s="70">
        <v>1</v>
      </c>
      <c r="E27" s="70">
        <v>2022</v>
      </c>
      <c r="F27" s="70" t="s">
        <v>161</v>
      </c>
      <c r="G27" s="1073" t="s">
        <v>2014</v>
      </c>
      <c r="H27" s="70" t="s">
        <v>2015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2034</v>
      </c>
      <c r="B28" s="70">
        <v>20</v>
      </c>
      <c r="C28" s="70">
        <v>20</v>
      </c>
      <c r="D28" s="70">
        <v>1</v>
      </c>
      <c r="E28" s="70">
        <v>2023</v>
      </c>
      <c r="F28" s="70" t="s">
        <v>1539</v>
      </c>
      <c r="G28" s="1073" t="s">
        <v>2014</v>
      </c>
      <c r="H28" s="70" t="s">
        <v>2015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2035</v>
      </c>
      <c r="B29" s="70">
        <v>21</v>
      </c>
      <c r="C29" s="70">
        <v>21</v>
      </c>
      <c r="D29" s="70">
        <v>1</v>
      </c>
      <c r="E29" s="70">
        <v>2024</v>
      </c>
      <c r="F29" s="70" t="s">
        <v>1554</v>
      </c>
      <c r="G29" s="1073" t="s">
        <v>2014</v>
      </c>
      <c r="H29" s="70" t="s">
        <v>2015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1560</v>
      </c>
      <c r="G30" s="1073" t="s">
        <v>2014</v>
      </c>
      <c r="H30" s="70" t="s">
        <v>2015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1561</v>
      </c>
      <c r="G31" s="1073" t="s">
        <v>2014</v>
      </c>
      <c r="H31" s="70" t="s">
        <v>2015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1562</v>
      </c>
      <c r="G32" s="1073" t="s">
        <v>2014</v>
      </c>
      <c r="H32" s="70" t="s">
        <v>2015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1563</v>
      </c>
      <c r="G33" s="1073" t="s">
        <v>2014</v>
      </c>
      <c r="H33" s="70" t="s">
        <v>2015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1564</v>
      </c>
      <c r="G34" s="1073" t="s">
        <v>2014</v>
      </c>
      <c r="H34" s="70" t="s">
        <v>2015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1565</v>
      </c>
      <c r="G35" s="1073" t="s">
        <v>2014</v>
      </c>
      <c r="H35" s="70" t="s">
        <v>2015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1687</v>
      </c>
      <c r="B10" s="70">
        <v>2</v>
      </c>
      <c r="C10" s="70">
        <v>18</v>
      </c>
      <c r="D10" s="70">
        <v>2</v>
      </c>
      <c r="E10" s="70">
        <v>2024</v>
      </c>
      <c r="F10" s="70" t="s">
        <v>1554</v>
      </c>
      <c r="G10" s="1073" t="s">
        <v>1684</v>
      </c>
      <c r="H10" s="70" t="s">
        <v>1685</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1731</v>
      </c>
      <c r="B11" s="70">
        <v>3</v>
      </c>
      <c r="C11" s="70">
        <v>18</v>
      </c>
      <c r="D11" s="70">
        <v>3</v>
      </c>
      <c r="E11" s="70">
        <v>2024</v>
      </c>
      <c r="F11" s="70" t="s">
        <v>1554</v>
      </c>
      <c r="G11" s="1073" t="s">
        <v>1728</v>
      </c>
      <c r="H11" s="70" t="s">
        <v>1729</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1707</v>
      </c>
      <c r="B12" s="70">
        <v>4</v>
      </c>
      <c r="C12" s="70">
        <v>18</v>
      </c>
      <c r="D12" s="70">
        <v>4</v>
      </c>
      <c r="E12" s="70">
        <v>2024</v>
      </c>
      <c r="F12" s="70" t="s">
        <v>1554</v>
      </c>
      <c r="G12" s="1073" t="s">
        <v>1704</v>
      </c>
      <c r="H12" s="70" t="s">
        <v>1705</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1691</v>
      </c>
      <c r="B13" s="70">
        <v>5</v>
      </c>
      <c r="C13" s="70">
        <v>18</v>
      </c>
      <c r="D13" s="70">
        <v>5</v>
      </c>
      <c r="E13" s="70">
        <v>2024</v>
      </c>
      <c r="F13" s="70" t="s">
        <v>1554</v>
      </c>
      <c r="G13" s="1073" t="s">
        <v>1688</v>
      </c>
      <c r="H13" s="70" t="s">
        <v>1689</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1703</v>
      </c>
      <c r="B14" s="70">
        <v>6</v>
      </c>
      <c r="C14" s="70">
        <v>18</v>
      </c>
      <c r="D14" s="70">
        <v>6</v>
      </c>
      <c r="E14" s="70">
        <v>2024</v>
      </c>
      <c r="F14" s="70" t="s">
        <v>1554</v>
      </c>
      <c r="G14" s="1073" t="s">
        <v>1700</v>
      </c>
      <c r="H14" s="70" t="s">
        <v>1701</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2402</v>
      </c>
      <c r="B15" s="70">
        <v>7</v>
      </c>
      <c r="C15" s="70">
        <v>18</v>
      </c>
      <c r="D15" s="70">
        <v>7</v>
      </c>
      <c r="E15" s="70">
        <v>2024</v>
      </c>
      <c r="F15" s="70" t="s">
        <v>1554</v>
      </c>
      <c r="G15" s="1073" t="s">
        <v>2399</v>
      </c>
      <c r="H15" s="70" t="s">
        <v>2400</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1744</v>
      </c>
      <c r="B17" s="70">
        <v>9</v>
      </c>
      <c r="C17" s="70">
        <v>18</v>
      </c>
      <c r="D17" s="70">
        <v>9</v>
      </c>
      <c r="E17" s="70">
        <v>2024</v>
      </c>
      <c r="F17" s="70" t="s">
        <v>1554</v>
      </c>
      <c r="G17" s="1073" t="s">
        <v>1741</v>
      </c>
      <c r="H17" s="70" t="s">
        <v>1742</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2410</v>
      </c>
      <c r="B18" s="70">
        <v>10</v>
      </c>
      <c r="C18" s="70">
        <v>18</v>
      </c>
      <c r="D18" s="70">
        <v>10</v>
      </c>
      <c r="E18" s="70">
        <v>2024</v>
      </c>
      <c r="F18" s="70" t="s">
        <v>1554</v>
      </c>
      <c r="G18" s="1073" t="s">
        <v>2407</v>
      </c>
      <c r="H18" s="70" t="s">
        <v>2408</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1692</v>
      </c>
      <c r="H19" s="70" t="s">
        <v>1693</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2443</v>
      </c>
      <c r="H20" s="70" t="s">
        <v>2444</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1727</v>
      </c>
      <c r="B21" s="70">
        <v>13</v>
      </c>
      <c r="C21" s="70">
        <v>18</v>
      </c>
      <c r="D21" s="70">
        <v>13</v>
      </c>
      <c r="E21" s="70">
        <v>2024</v>
      </c>
      <c r="F21" s="70" t="s">
        <v>1554</v>
      </c>
      <c r="G21" s="1073" t="s">
        <v>1724</v>
      </c>
      <c r="H21" s="70" t="s">
        <v>1725</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1683</v>
      </c>
      <c r="B22" s="70">
        <v>14</v>
      </c>
      <c r="C22" s="70">
        <v>18</v>
      </c>
      <c r="D22" s="70">
        <v>14</v>
      </c>
      <c r="E22" s="70">
        <v>2024</v>
      </c>
      <c r="F22" s="70" t="s">
        <v>1554</v>
      </c>
      <c r="G22" s="1073" t="s">
        <v>1680</v>
      </c>
      <c r="H22" s="70" t="s">
        <v>1681</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2418</v>
      </c>
      <c r="B23" s="70">
        <v>15</v>
      </c>
      <c r="C23" s="70">
        <v>18</v>
      </c>
      <c r="D23" s="70">
        <v>15</v>
      </c>
      <c r="E23" s="70">
        <v>2024</v>
      </c>
      <c r="F23" s="70" t="s">
        <v>1554</v>
      </c>
      <c r="G23" s="1073" t="s">
        <v>2415</v>
      </c>
      <c r="H23" s="70" t="s">
        <v>2416</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1735</v>
      </c>
      <c r="B24" s="70">
        <v>16</v>
      </c>
      <c r="C24" s="70">
        <v>18</v>
      </c>
      <c r="D24" s="70">
        <v>16</v>
      </c>
      <c r="E24" s="70">
        <v>2024</v>
      </c>
      <c r="F24" s="70" t="s">
        <v>1554</v>
      </c>
      <c r="G24" s="1073" t="s">
        <v>1732</v>
      </c>
      <c r="H24" s="70" t="s">
        <v>1733</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2035</v>
      </c>
      <c r="B25" s="70">
        <v>17</v>
      </c>
      <c r="C25" s="70">
        <v>18</v>
      </c>
      <c r="D25" s="70">
        <v>17</v>
      </c>
      <c r="E25" s="70">
        <v>2024</v>
      </c>
      <c r="F25" s="70" t="s">
        <v>1554</v>
      </c>
      <c r="G25" s="1073" t="s">
        <v>2014</v>
      </c>
      <c r="H25" s="70" t="s">
        <v>2015</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1719</v>
      </c>
      <c r="B27" s="70">
        <v>19</v>
      </c>
      <c r="C27" s="70">
        <v>18</v>
      </c>
      <c r="D27" s="70">
        <v>19</v>
      </c>
      <c r="E27" s="70">
        <v>2024</v>
      </c>
      <c r="F27" s="70" t="s">
        <v>1554</v>
      </c>
      <c r="G27" s="1073" t="s">
        <v>1716</v>
      </c>
      <c r="H27" s="70" t="s">
        <v>1717</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1554</v>
      </c>
      <c r="G28" s="1073" t="s">
        <v>1664</v>
      </c>
      <c r="H28" s="70" t="s">
        <v>1665</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1740</v>
      </c>
      <c r="B30" s="70">
        <v>22</v>
      </c>
      <c r="C30" s="70">
        <v>18</v>
      </c>
      <c r="D30" s="70">
        <v>22</v>
      </c>
      <c r="E30" s="70">
        <v>2024</v>
      </c>
      <c r="F30" s="70" t="s">
        <v>1554</v>
      </c>
      <c r="G30" s="1073" t="s">
        <v>1737</v>
      </c>
      <c r="H30" s="70" t="s">
        <v>1738</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2445</v>
      </c>
      <c r="B31" s="70">
        <v>23</v>
      </c>
      <c r="C31" s="70">
        <v>18</v>
      </c>
      <c r="D31" s="70">
        <v>23</v>
      </c>
      <c r="E31" s="70">
        <v>2024</v>
      </c>
      <c r="F31" s="70" t="s">
        <v>1554</v>
      </c>
      <c r="G31" s="1073" t="s">
        <v>2446</v>
      </c>
      <c r="H31" s="70" t="s">
        <v>2447</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2414</v>
      </c>
      <c r="B32" s="70">
        <v>24</v>
      </c>
      <c r="C32" s="70">
        <v>18</v>
      </c>
      <c r="D32" s="70">
        <v>24</v>
      </c>
      <c r="E32" s="70">
        <v>2024</v>
      </c>
      <c r="F32" s="70" t="s">
        <v>1554</v>
      </c>
      <c r="G32" s="1073" t="s">
        <v>2411</v>
      </c>
      <c r="H32" s="70" t="s">
        <v>2412</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1655</v>
      </c>
      <c r="B33" s="70">
        <v>25</v>
      </c>
      <c r="C33" s="70">
        <v>18</v>
      </c>
      <c r="D33" s="70">
        <v>25</v>
      </c>
      <c r="E33" s="70">
        <v>2024</v>
      </c>
      <c r="F33" s="70" t="s">
        <v>1554</v>
      </c>
      <c r="G33" s="1073" t="s">
        <v>1652</v>
      </c>
      <c r="H33" s="70" t="s">
        <v>1653</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2448</v>
      </c>
      <c r="B34" s="70">
        <v>26</v>
      </c>
      <c r="C34" s="70">
        <v>18</v>
      </c>
      <c r="D34" s="70">
        <v>26</v>
      </c>
      <c r="E34" s="70">
        <v>2024</v>
      </c>
      <c r="F34" s="70" t="s">
        <v>1554</v>
      </c>
      <c r="G34" s="1073" t="s">
        <v>2449</v>
      </c>
      <c r="H34" s="70" t="s">
        <v>2450</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1715</v>
      </c>
      <c r="B35" s="70">
        <v>27</v>
      </c>
      <c r="C35" s="70">
        <v>18</v>
      </c>
      <c r="D35" s="70">
        <v>27</v>
      </c>
      <c r="E35" s="70">
        <v>2024</v>
      </c>
      <c r="F35" s="70" t="s">
        <v>1554</v>
      </c>
      <c r="G35" s="1073" t="s">
        <v>1712</v>
      </c>
      <c r="H35" s="70" t="s">
        <v>1713</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1748</v>
      </c>
      <c r="B36" s="70">
        <v>28</v>
      </c>
      <c r="C36" s="70">
        <v>18</v>
      </c>
      <c r="D36" s="70">
        <v>28</v>
      </c>
      <c r="E36" s="70">
        <v>2024</v>
      </c>
      <c r="F36" s="70" t="s">
        <v>1554</v>
      </c>
      <c r="G36" s="1073" t="s">
        <v>1745</v>
      </c>
      <c r="H36" s="70" t="s">
        <v>1746</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1671</v>
      </c>
      <c r="B37" s="70">
        <v>29</v>
      </c>
      <c r="C37" s="70">
        <v>18</v>
      </c>
      <c r="D37" s="70">
        <v>29</v>
      </c>
      <c r="E37" s="70">
        <v>2024</v>
      </c>
      <c r="F37" s="70" t="s">
        <v>1554</v>
      </c>
      <c r="G37" s="1073" t="s">
        <v>1668</v>
      </c>
      <c r="H37" s="70" t="s">
        <v>1669</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1711</v>
      </c>
      <c r="B38" s="70">
        <v>30</v>
      </c>
      <c r="C38" s="70">
        <v>18</v>
      </c>
      <c r="D38" s="70">
        <v>30</v>
      </c>
      <c r="E38" s="70">
        <v>2024</v>
      </c>
      <c r="F38" s="70" t="s">
        <v>1554</v>
      </c>
      <c r="G38" s="1073" t="s">
        <v>1708</v>
      </c>
      <c r="H38" s="70" t="s">
        <v>1709</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1675</v>
      </c>
      <c r="B39" s="70">
        <v>31</v>
      </c>
      <c r="C39" s="70">
        <v>18</v>
      </c>
      <c r="D39" s="70">
        <v>31</v>
      </c>
      <c r="E39" s="70">
        <v>2024</v>
      </c>
      <c r="F39" s="70" t="s">
        <v>1554</v>
      </c>
      <c r="G39" s="1073" t="s">
        <v>1672</v>
      </c>
      <c r="H39" s="70" t="s">
        <v>1673</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2406</v>
      </c>
      <c r="B40" s="70">
        <v>32</v>
      </c>
      <c r="C40" s="70">
        <v>18</v>
      </c>
      <c r="D40" s="70">
        <v>32</v>
      </c>
      <c r="E40" s="70">
        <v>2024</v>
      </c>
      <c r="F40" s="70" t="s">
        <v>1554</v>
      </c>
      <c r="G40" s="1073" t="s">
        <v>2403</v>
      </c>
      <c r="H40" s="70" t="s">
        <v>2404</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1679</v>
      </c>
      <c r="B41" s="70">
        <v>33</v>
      </c>
      <c r="C41" s="70">
        <v>18</v>
      </c>
      <c r="D41" s="70">
        <v>33</v>
      </c>
      <c r="E41" s="70">
        <v>2024</v>
      </c>
      <c r="F41" s="70" t="s">
        <v>1554</v>
      </c>
      <c r="G41" s="1073" t="s">
        <v>1676</v>
      </c>
      <c r="H41" s="70" t="s">
        <v>1677</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1723</v>
      </c>
      <c r="B42" s="70">
        <v>34</v>
      </c>
      <c r="C42" s="70">
        <v>18</v>
      </c>
      <c r="D42" s="70">
        <v>34</v>
      </c>
      <c r="E42" s="70">
        <v>2024</v>
      </c>
      <c r="F42" s="70" t="s">
        <v>1554</v>
      </c>
      <c r="G42" s="1073" t="s">
        <v>1720</v>
      </c>
      <c r="H42" s="70" t="s">
        <v>1721</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1752</v>
      </c>
      <c r="B43" s="70">
        <v>35</v>
      </c>
      <c r="C43" s="70">
        <v>18</v>
      </c>
      <c r="D43" s="70">
        <v>35</v>
      </c>
      <c r="E43" s="70">
        <v>2024</v>
      </c>
      <c r="F43" s="70" t="s">
        <v>1554</v>
      </c>
      <c r="G43" s="1073" t="s">
        <v>1749</v>
      </c>
      <c r="H43" s="70" t="s">
        <v>1750</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1663</v>
      </c>
      <c r="B44" s="70">
        <v>36</v>
      </c>
      <c r="C44" s="70">
        <v>18</v>
      </c>
      <c r="D44" s="70">
        <v>36</v>
      </c>
      <c r="E44" s="70">
        <v>2024</v>
      </c>
      <c r="F44" s="70" t="s">
        <v>1554</v>
      </c>
      <c r="G44" s="1073" t="s">
        <v>1660</v>
      </c>
      <c r="H44" s="70" t="s">
        <v>1661</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1686</v>
      </c>
      <c r="B190" s="70">
        <v>182</v>
      </c>
      <c r="C190" s="70">
        <v>16</v>
      </c>
      <c r="D190" s="70">
        <v>2</v>
      </c>
      <c r="E190" s="70">
        <v>2022</v>
      </c>
      <c r="F190" s="70" t="s">
        <v>161</v>
      </c>
      <c r="G190" s="1073" t="s">
        <v>1684</v>
      </c>
      <c r="H190" s="70" t="s">
        <v>1685</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1730</v>
      </c>
      <c r="B191" s="70">
        <v>183</v>
      </c>
      <c r="C191" s="70">
        <v>16</v>
      </c>
      <c r="D191" s="70">
        <v>3</v>
      </c>
      <c r="E191" s="70">
        <v>2022</v>
      </c>
      <c r="F191" s="70" t="s">
        <v>161</v>
      </c>
      <c r="G191" s="1073" t="s">
        <v>1728</v>
      </c>
      <c r="H191" s="70" t="s">
        <v>1729</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1706</v>
      </c>
      <c r="B192" s="70">
        <v>184</v>
      </c>
      <c r="C192" s="70">
        <v>16</v>
      </c>
      <c r="D192" s="70">
        <v>4</v>
      </c>
      <c r="E192" s="70">
        <v>2022</v>
      </c>
      <c r="F192" s="70" t="s">
        <v>161</v>
      </c>
      <c r="G192" s="1073" t="s">
        <v>1704</v>
      </c>
      <c r="H192" s="70" t="s">
        <v>1705</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1690</v>
      </c>
      <c r="B193" s="70">
        <v>185</v>
      </c>
      <c r="C193" s="70">
        <v>16</v>
      </c>
      <c r="D193" s="70">
        <v>5</v>
      </c>
      <c r="E193" s="70">
        <v>2022</v>
      </c>
      <c r="F193" s="70" t="s">
        <v>161</v>
      </c>
      <c r="G193" s="1073" t="s">
        <v>1688</v>
      </c>
      <c r="H193" s="70" t="s">
        <v>1689</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1702</v>
      </c>
      <c r="B194" s="70">
        <v>186</v>
      </c>
      <c r="C194" s="70">
        <v>16</v>
      </c>
      <c r="D194" s="70">
        <v>6</v>
      </c>
      <c r="E194" s="70">
        <v>2022</v>
      </c>
      <c r="F194" s="70" t="s">
        <v>161</v>
      </c>
      <c r="G194" s="1073" t="s">
        <v>1700</v>
      </c>
      <c r="H194" s="70" t="s">
        <v>1701</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2401</v>
      </c>
      <c r="B195" s="70">
        <v>187</v>
      </c>
      <c r="C195" s="70">
        <v>16</v>
      </c>
      <c r="D195" s="70">
        <v>7</v>
      </c>
      <c r="E195" s="70">
        <v>2022</v>
      </c>
      <c r="F195" s="70" t="s">
        <v>161</v>
      </c>
      <c r="G195" s="1073" t="s">
        <v>2399</v>
      </c>
      <c r="H195" s="70" t="s">
        <v>2400</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1743</v>
      </c>
      <c r="B197" s="70">
        <v>189</v>
      </c>
      <c r="C197" s="70">
        <v>16</v>
      </c>
      <c r="D197" s="70">
        <v>9</v>
      </c>
      <c r="E197" s="70">
        <v>2022</v>
      </c>
      <c r="F197" s="70" t="s">
        <v>161</v>
      </c>
      <c r="G197" s="1073" t="s">
        <v>1741</v>
      </c>
      <c r="H197" s="70" t="s">
        <v>1742</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2409</v>
      </c>
      <c r="B198" s="70">
        <v>190</v>
      </c>
      <c r="C198" s="70">
        <v>16</v>
      </c>
      <c r="D198" s="70">
        <v>10</v>
      </c>
      <c r="E198" s="70">
        <v>2022</v>
      </c>
      <c r="F198" s="70" t="s">
        <v>161</v>
      </c>
      <c r="G198" s="1073" t="s">
        <v>2407</v>
      </c>
      <c r="H198" s="70" t="s">
        <v>2408</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1694</v>
      </c>
      <c r="B199" s="70">
        <v>191</v>
      </c>
      <c r="C199" s="70">
        <v>16</v>
      </c>
      <c r="D199" s="70">
        <v>11</v>
      </c>
      <c r="E199" s="70">
        <v>2022</v>
      </c>
      <c r="F199" s="70" t="s">
        <v>161</v>
      </c>
      <c r="G199" s="1073" t="s">
        <v>1692</v>
      </c>
      <c r="H199" s="70" t="s">
        <v>1693</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2451</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1726</v>
      </c>
      <c r="B201" s="70">
        <v>193</v>
      </c>
      <c r="C201" s="70">
        <v>16</v>
      </c>
      <c r="D201" s="70">
        <v>13</v>
      </c>
      <c r="E201" s="70">
        <v>2022</v>
      </c>
      <c r="F201" s="70" t="s">
        <v>161</v>
      </c>
      <c r="G201" s="1073" t="s">
        <v>1724</v>
      </c>
      <c r="H201" s="70" t="s">
        <v>1725</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1682</v>
      </c>
      <c r="B202" s="70">
        <v>194</v>
      </c>
      <c r="C202" s="70">
        <v>16</v>
      </c>
      <c r="D202" s="70">
        <v>14</v>
      </c>
      <c r="E202" s="70">
        <v>2022</v>
      </c>
      <c r="F202" s="70" t="s">
        <v>161</v>
      </c>
      <c r="G202" s="1073" t="s">
        <v>1680</v>
      </c>
      <c r="H202" s="70" t="s">
        <v>1681</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2417</v>
      </c>
      <c r="B203" s="70">
        <v>195</v>
      </c>
      <c r="C203" s="70">
        <v>16</v>
      </c>
      <c r="D203" s="70">
        <v>15</v>
      </c>
      <c r="E203" s="70">
        <v>2022</v>
      </c>
      <c r="F203" s="70" t="s">
        <v>161</v>
      </c>
      <c r="G203" s="1073" t="s">
        <v>2415</v>
      </c>
      <c r="H203" s="70" t="s">
        <v>2416</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1734</v>
      </c>
      <c r="B204" s="70">
        <v>196</v>
      </c>
      <c r="C204" s="70">
        <v>16</v>
      </c>
      <c r="D204" s="70">
        <v>16</v>
      </c>
      <c r="E204" s="70">
        <v>2022</v>
      </c>
      <c r="F204" s="70" t="s">
        <v>161</v>
      </c>
      <c r="G204" s="1073" t="s">
        <v>1732</v>
      </c>
      <c r="H204" s="70" t="s">
        <v>1733</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2033</v>
      </c>
      <c r="B205" s="70">
        <v>197</v>
      </c>
      <c r="C205" s="70">
        <v>16</v>
      </c>
      <c r="D205" s="70">
        <v>17</v>
      </c>
      <c r="E205" s="70">
        <v>2022</v>
      </c>
      <c r="F205" s="70" t="s">
        <v>161</v>
      </c>
      <c r="G205" s="1073" t="s">
        <v>2014</v>
      </c>
      <c r="H205" s="70" t="s">
        <v>2015</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1718</v>
      </c>
      <c r="B207" s="70">
        <v>199</v>
      </c>
      <c r="C207" s="70">
        <v>16</v>
      </c>
      <c r="D207" s="70">
        <v>19</v>
      </c>
      <c r="E207" s="70">
        <v>2022</v>
      </c>
      <c r="F207" s="70" t="s">
        <v>161</v>
      </c>
      <c r="G207" s="1073" t="s">
        <v>1716</v>
      </c>
      <c r="H207" s="70" t="s">
        <v>1717</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1739</v>
      </c>
      <c r="B210" s="70">
        <v>202</v>
      </c>
      <c r="C210" s="70">
        <v>16</v>
      </c>
      <c r="D210" s="70">
        <v>22</v>
      </c>
      <c r="E210" s="70">
        <v>2022</v>
      </c>
      <c r="F210" s="70" t="s">
        <v>161</v>
      </c>
      <c r="G210" s="1073" t="s">
        <v>1737</v>
      </c>
      <c r="H210" s="70" t="s">
        <v>1738</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2452</v>
      </c>
      <c r="B211" s="70">
        <v>203</v>
      </c>
      <c r="C211" s="70">
        <v>16</v>
      </c>
      <c r="D211" s="70">
        <v>23</v>
      </c>
      <c r="E211" s="70">
        <v>2022</v>
      </c>
      <c r="F211" s="70" t="s">
        <v>161</v>
      </c>
      <c r="G211" s="1073" t="s">
        <v>2446</v>
      </c>
      <c r="H211" s="70" t="s">
        <v>2447</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2411</v>
      </c>
      <c r="H212" s="70" t="s">
        <v>2412</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1654</v>
      </c>
      <c r="B213" s="70">
        <v>205</v>
      </c>
      <c r="C213" s="70">
        <v>16</v>
      </c>
      <c r="D213" s="70">
        <v>25</v>
      </c>
      <c r="E213" s="70">
        <v>2022</v>
      </c>
      <c r="F213" s="70" t="s">
        <v>161</v>
      </c>
      <c r="G213" s="1073" t="s">
        <v>1652</v>
      </c>
      <c r="H213" s="70" t="s">
        <v>1653</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2453</v>
      </c>
      <c r="B214" s="70">
        <v>206</v>
      </c>
      <c r="C214" s="70">
        <v>16</v>
      </c>
      <c r="D214" s="70">
        <v>26</v>
      </c>
      <c r="E214" s="70">
        <v>2022</v>
      </c>
      <c r="F214" s="70" t="s">
        <v>161</v>
      </c>
      <c r="G214" s="1073" t="s">
        <v>2449</v>
      </c>
      <c r="H214" s="70" t="s">
        <v>2450</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1714</v>
      </c>
      <c r="B215" s="70">
        <v>207</v>
      </c>
      <c r="C215" s="70">
        <v>16</v>
      </c>
      <c r="D215" s="70">
        <v>27</v>
      </c>
      <c r="E215" s="70">
        <v>2022</v>
      </c>
      <c r="F215" s="70" t="s">
        <v>161</v>
      </c>
      <c r="G215" s="1073" t="s">
        <v>1712</v>
      </c>
      <c r="H215" s="70" t="s">
        <v>1713</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1747</v>
      </c>
      <c r="B216" s="70">
        <v>208</v>
      </c>
      <c r="C216" s="70">
        <v>16</v>
      </c>
      <c r="D216" s="70">
        <v>28</v>
      </c>
      <c r="E216" s="70">
        <v>2022</v>
      </c>
      <c r="F216" s="70" t="s">
        <v>161</v>
      </c>
      <c r="G216" s="1073" t="s">
        <v>1745</v>
      </c>
      <c r="H216" s="70" t="s">
        <v>1746</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1670</v>
      </c>
      <c r="B217" s="70">
        <v>209</v>
      </c>
      <c r="C217" s="70">
        <v>16</v>
      </c>
      <c r="D217" s="70">
        <v>29</v>
      </c>
      <c r="E217" s="70">
        <v>2022</v>
      </c>
      <c r="F217" s="70" t="s">
        <v>161</v>
      </c>
      <c r="G217" s="1073" t="s">
        <v>1668</v>
      </c>
      <c r="H217" s="70" t="s">
        <v>1669</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1710</v>
      </c>
      <c r="B218" s="70">
        <v>210</v>
      </c>
      <c r="C218" s="70">
        <v>16</v>
      </c>
      <c r="D218" s="70">
        <v>30</v>
      </c>
      <c r="E218" s="70">
        <v>2022</v>
      </c>
      <c r="F218" s="70" t="s">
        <v>161</v>
      </c>
      <c r="G218" s="1073" t="s">
        <v>1708</v>
      </c>
      <c r="H218" s="70" t="s">
        <v>1709</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1674</v>
      </c>
      <c r="B219" s="70">
        <v>211</v>
      </c>
      <c r="C219" s="70">
        <v>16</v>
      </c>
      <c r="D219" s="70">
        <v>31</v>
      </c>
      <c r="E219" s="70">
        <v>2022</v>
      </c>
      <c r="F219" s="70" t="s">
        <v>161</v>
      </c>
      <c r="G219" s="1073" t="s">
        <v>1672</v>
      </c>
      <c r="H219" s="70" t="s">
        <v>1673</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2405</v>
      </c>
      <c r="B220" s="70">
        <v>212</v>
      </c>
      <c r="C220" s="70">
        <v>16</v>
      </c>
      <c r="D220" s="70">
        <v>32</v>
      </c>
      <c r="E220" s="70">
        <v>2022</v>
      </c>
      <c r="F220" s="70" t="s">
        <v>161</v>
      </c>
      <c r="G220" s="1073" t="s">
        <v>2403</v>
      </c>
      <c r="H220" s="70" t="s">
        <v>2404</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1678</v>
      </c>
      <c r="B221" s="70">
        <v>213</v>
      </c>
      <c r="C221" s="70">
        <v>16</v>
      </c>
      <c r="D221" s="70">
        <v>33</v>
      </c>
      <c r="E221" s="70">
        <v>2022</v>
      </c>
      <c r="F221" s="70" t="s">
        <v>161</v>
      </c>
      <c r="G221" s="1073" t="s">
        <v>1676</v>
      </c>
      <c r="H221" s="70" t="s">
        <v>1677</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1722</v>
      </c>
      <c r="B222" s="70">
        <v>214</v>
      </c>
      <c r="C222" s="70">
        <v>16</v>
      </c>
      <c r="D222" s="70">
        <v>34</v>
      </c>
      <c r="E222" s="70">
        <v>2022</v>
      </c>
      <c r="F222" s="70" t="s">
        <v>161</v>
      </c>
      <c r="G222" s="1073" t="s">
        <v>1720</v>
      </c>
      <c r="H222" s="70" t="s">
        <v>1721</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1751</v>
      </c>
      <c r="B223" s="70">
        <v>215</v>
      </c>
      <c r="C223" s="70">
        <v>16</v>
      </c>
      <c r="D223" s="70">
        <v>35</v>
      </c>
      <c r="E223" s="70">
        <v>2022</v>
      </c>
      <c r="F223" s="70" t="s">
        <v>161</v>
      </c>
      <c r="G223" s="1073" t="s">
        <v>1749</v>
      </c>
      <c r="H223" s="70" t="s">
        <v>1750</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1662</v>
      </c>
      <c r="B224" s="70">
        <v>216</v>
      </c>
      <c r="C224" s="70">
        <v>16</v>
      </c>
      <c r="D224" s="70">
        <v>36</v>
      </c>
      <c r="E224" s="70">
        <v>2022</v>
      </c>
      <c r="F224" s="70" t="s">
        <v>161</v>
      </c>
      <c r="G224" s="1073" t="s">
        <v>1660</v>
      </c>
      <c r="H224" s="70" t="s">
        <v>1661</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2014</v>
      </c>
      <c r="H6" s="77" t="s">
        <v>2015</v>
      </c>
      <c r="I6" s="77" t="s">
        <v>2420</v>
      </c>
      <c r="J6" s="77" t="s">
        <v>2421</v>
      </c>
      <c r="K6" s="1080">
        <v>59</v>
      </c>
      <c r="L6" s="1081">
        <v>7</v>
      </c>
      <c r="M6" s="1044"/>
      <c r="N6" s="988">
        <v>1</v>
      </c>
      <c r="O6" s="77" t="s">
        <v>1755</v>
      </c>
      <c r="P6" s="77" t="s">
        <v>1756</v>
      </c>
      <c r="Q6" s="77" t="s">
        <v>1501</v>
      </c>
      <c r="R6" s="16"/>
      <c r="S6" s="77">
        <v>1</v>
      </c>
      <c r="T6" s="77" t="s">
        <v>2014</v>
      </c>
      <c r="U6" s="77" t="s">
        <v>2015</v>
      </c>
      <c r="V6" s="77" t="s">
        <v>1501</v>
      </c>
      <c r="W6" s="16"/>
      <c r="X6" s="77">
        <v>1</v>
      </c>
      <c r="Y6" s="692" t="s">
        <v>1755</v>
      </c>
      <c r="Z6" s="77" t="s">
        <v>1756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1574</v>
      </c>
      <c r="P7" s="77" t="s">
        <v>1575</v>
      </c>
      <c r="Q7" s="77" t="s">
        <v>1501</v>
      </c>
      <c r="R7" s="16"/>
      <c r="S7" s="77">
        <v>2</v>
      </c>
      <c r="T7" s="76" t="s">
        <v>795</v>
      </c>
      <c r="U7" s="77" t="s">
        <v>1503</v>
      </c>
      <c r="V7" s="77" t="s">
        <v>1503</v>
      </c>
      <c r="W7" s="16"/>
      <c r="X7" s="77">
        <v>2</v>
      </c>
      <c r="Y7" s="692" t="s">
        <v>1574</v>
      </c>
      <c r="Z7" s="77" t="s">
        <v>1575</v>
      </c>
      <c r="AA7" s="77" t="s">
        <v>1501</v>
      </c>
      <c r="AB7" s="16"/>
      <c r="AC7" s="77">
        <v>2</v>
      </c>
      <c r="AD7" s="77" t="s">
        <v>1684</v>
      </c>
      <c r="AE7" s="77" t="s">
        <v>1685</v>
      </c>
      <c r="AF7" s="77" t="s">
        <v>1501</v>
      </c>
    </row>
    <row r="8" spans="1:32" ht="12">
      <c r="A8" s="16"/>
      <c r="B8" s="16"/>
      <c r="C8" s="16"/>
      <c r="D8" s="16"/>
      <c r="F8" s="16"/>
      <c r="G8" s="16"/>
      <c r="H8" s="16"/>
      <c r="I8" s="16"/>
      <c r="J8" s="16"/>
      <c r="K8" s="1044"/>
      <c r="L8" s="1044"/>
      <c r="M8" s="1044"/>
      <c r="N8" s="988">
        <v>3</v>
      </c>
      <c r="O8" s="77" t="s">
        <v>1797</v>
      </c>
      <c r="P8" s="77" t="s">
        <v>1798</v>
      </c>
      <c r="Q8" s="77" t="s">
        <v>1501</v>
      </c>
      <c r="R8" s="16"/>
      <c r="S8" s="16"/>
      <c r="T8" s="16"/>
      <c r="U8" s="16"/>
      <c r="V8" s="16"/>
      <c r="W8" s="16"/>
      <c r="X8" s="77">
        <v>3</v>
      </c>
      <c r="Y8" s="692" t="s">
        <v>1797</v>
      </c>
      <c r="Z8" s="77" t="s">
        <v>1798</v>
      </c>
      <c r="AA8" s="77" t="s">
        <v>1501</v>
      </c>
      <c r="AB8" s="16"/>
      <c r="AC8" s="77">
        <v>3</v>
      </c>
      <c r="AD8" s="77" t="s">
        <v>1728</v>
      </c>
      <c r="AE8" s="77" t="s">
        <v>1729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1644</v>
      </c>
      <c r="P9" s="77" t="s">
        <v>1645</v>
      </c>
      <c r="Q9" s="77" t="s">
        <v>1501</v>
      </c>
      <c r="R9" s="16"/>
      <c r="S9" s="16"/>
      <c r="T9" s="16"/>
      <c r="U9" s="16"/>
      <c r="V9" s="16"/>
      <c r="W9" s="16"/>
      <c r="X9" s="77">
        <v>4</v>
      </c>
      <c r="Y9" s="692" t="s">
        <v>1644</v>
      </c>
      <c r="Z9" s="77" t="s">
        <v>1645</v>
      </c>
      <c r="AA9" s="77" t="s">
        <v>1501</v>
      </c>
      <c r="AB9" s="16"/>
      <c r="AC9" s="77">
        <v>4</v>
      </c>
      <c r="AD9" s="77" t="s">
        <v>1704</v>
      </c>
      <c r="AE9" s="77" t="s">
        <v>1705</v>
      </c>
      <c r="AF9" s="77" t="s">
        <v>1501</v>
      </c>
    </row>
    <row r="10" spans="1:32" ht="12">
      <c r="A10" s="16"/>
      <c r="B10" s="16"/>
      <c r="C10" s="16"/>
      <c r="D10" s="16"/>
      <c r="F10" s="75" t="s">
        <v>1501</v>
      </c>
      <c r="G10" s="76" t="s">
        <v>2014</v>
      </c>
      <c r="H10" s="77" t="s">
        <v>2015</v>
      </c>
      <c r="I10" s="77" t="s">
        <v>2420</v>
      </c>
      <c r="J10" s="77" t="s">
        <v>2421</v>
      </c>
      <c r="K10" s="1079">
        <v>59</v>
      </c>
      <c r="L10" s="1045">
        <v>7</v>
      </c>
      <c r="M10" s="1044"/>
      <c r="N10" s="988">
        <v>5</v>
      </c>
      <c r="O10" s="77" t="s">
        <v>1839</v>
      </c>
      <c r="P10" s="77" t="s">
        <v>1840</v>
      </c>
      <c r="Q10" s="77" t="s">
        <v>1501</v>
      </c>
      <c r="R10" s="16"/>
      <c r="S10" s="16"/>
      <c r="T10" s="16"/>
      <c r="U10" s="16"/>
      <c r="V10" s="16"/>
      <c r="W10" s="16"/>
      <c r="X10" s="77">
        <v>5</v>
      </c>
      <c r="Y10" s="692" t="s">
        <v>1839</v>
      </c>
      <c r="Z10" s="77" t="s">
        <v>1840</v>
      </c>
      <c r="AA10" s="77" t="s">
        <v>1501</v>
      </c>
      <c r="AB10" s="16"/>
      <c r="AC10" s="77">
        <v>5</v>
      </c>
      <c r="AD10" s="77" t="s">
        <v>1688</v>
      </c>
      <c r="AE10" s="77" t="s">
        <v>1689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1577</v>
      </c>
      <c r="P11" s="77" t="s">
        <v>1578</v>
      </c>
      <c r="Q11" s="77" t="s">
        <v>1501</v>
      </c>
      <c r="R11" s="16"/>
      <c r="S11" s="16"/>
      <c r="T11" s="16"/>
      <c r="U11" s="16"/>
      <c r="V11" s="16"/>
      <c r="W11" s="16"/>
      <c r="X11" s="77">
        <v>6</v>
      </c>
      <c r="Y11" s="692" t="s">
        <v>1577</v>
      </c>
      <c r="Z11" s="77" t="s">
        <v>1578</v>
      </c>
      <c r="AA11" s="77" t="s">
        <v>1501</v>
      </c>
      <c r="AB11" s="16"/>
      <c r="AC11" s="77">
        <v>6</v>
      </c>
      <c r="AD11" s="77" t="s">
        <v>1700</v>
      </c>
      <c r="AE11" s="77" t="s">
        <v>1701</v>
      </c>
      <c r="AF11" s="77" t="s">
        <v>1501</v>
      </c>
    </row>
    <row r="12" spans="1:32" ht="12">
      <c r="A12" s="16"/>
      <c r="B12" s="16"/>
      <c r="C12" s="16"/>
      <c r="D12" s="16"/>
      <c r="F12" s="75" t="s">
        <v>1505</v>
      </c>
      <c r="G12" s="76" t="s">
        <v>2014</v>
      </c>
      <c r="H12" s="77"/>
      <c r="I12" s="77" t="s">
        <v>2014</v>
      </c>
      <c r="J12" s="77"/>
      <c r="K12" s="1079" t="s">
        <v>1544</v>
      </c>
      <c r="L12" s="1045"/>
      <c r="M12" s="1044"/>
      <c r="N12" s="988">
        <v>7</v>
      </c>
      <c r="O12" s="77" t="s">
        <v>1881</v>
      </c>
      <c r="P12" s="77" t="s">
        <v>1882</v>
      </c>
      <c r="Q12" s="77" t="s">
        <v>1501</v>
      </c>
      <c r="R12" s="16"/>
      <c r="S12" s="16"/>
      <c r="T12" s="16"/>
      <c r="U12" s="16"/>
      <c r="V12" s="16"/>
      <c r="W12" s="16"/>
      <c r="X12" s="77">
        <v>7</v>
      </c>
      <c r="Y12" s="692" t="s">
        <v>1881</v>
      </c>
      <c r="Z12" s="77" t="s">
        <v>1882</v>
      </c>
      <c r="AA12" s="77" t="s">
        <v>1501</v>
      </c>
      <c r="AB12" s="16"/>
      <c r="AC12" s="77">
        <v>7</v>
      </c>
      <c r="AD12" s="77" t="s">
        <v>2399</v>
      </c>
      <c r="AE12" s="77" t="s">
        <v>2400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1904</v>
      </c>
      <c r="P13" s="77" t="s">
        <v>1905</v>
      </c>
      <c r="Q13" s="77" t="s">
        <v>1501</v>
      </c>
      <c r="R13" s="16"/>
      <c r="S13" s="16"/>
      <c r="T13" s="16"/>
      <c r="U13" s="16"/>
      <c r="V13" s="16"/>
      <c r="W13" s="16"/>
      <c r="X13" s="77">
        <v>8</v>
      </c>
      <c r="Y13" s="692" t="s">
        <v>1904</v>
      </c>
      <c r="Z13" s="77" t="s">
        <v>1905</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1647</v>
      </c>
      <c r="P14" s="77" t="s">
        <v>1648</v>
      </c>
      <c r="Q14" s="77" t="s">
        <v>1501</v>
      </c>
      <c r="R14" s="16"/>
      <c r="S14" s="16"/>
      <c r="T14" s="16"/>
      <c r="U14" s="16"/>
      <c r="V14" s="16"/>
      <c r="W14" s="16"/>
      <c r="X14" s="77">
        <v>9</v>
      </c>
      <c r="Y14" s="692" t="s">
        <v>1647</v>
      </c>
      <c r="Z14" s="77" t="s">
        <v>1648</v>
      </c>
      <c r="AA14" s="77" t="s">
        <v>1501</v>
      </c>
      <c r="AB14" s="16"/>
      <c r="AC14" s="77">
        <v>9</v>
      </c>
      <c r="AD14" s="77" t="s">
        <v>1741</v>
      </c>
      <c r="AE14" s="77" t="s">
        <v>1742</v>
      </c>
      <c r="AF14" s="77" t="s">
        <v>1501</v>
      </c>
    </row>
    <row r="15" spans="1:32" ht="12">
      <c r="A15" s="16"/>
      <c r="B15" s="16"/>
      <c r="C15" s="16"/>
      <c r="D15" s="16"/>
      <c r="E15" s="16"/>
      <c r="F15" s="16"/>
      <c r="G15" s="16"/>
      <c r="H15" s="16"/>
      <c r="I15" s="16"/>
      <c r="J15" s="16"/>
      <c r="K15" s="1044"/>
      <c r="L15" s="1044"/>
      <c r="M15" s="1044"/>
      <c r="N15" s="988">
        <v>10</v>
      </c>
      <c r="O15" s="77" t="s">
        <v>1946</v>
      </c>
      <c r="P15" s="77" t="s">
        <v>1947</v>
      </c>
      <c r="Q15" s="77" t="s">
        <v>1501</v>
      </c>
      <c r="R15" s="16"/>
      <c r="S15" s="16"/>
      <c r="T15" s="16"/>
      <c r="U15" s="16"/>
      <c r="V15" s="16"/>
      <c r="W15" s="16"/>
      <c r="X15" s="77">
        <v>10</v>
      </c>
      <c r="Y15" s="692" t="s">
        <v>1946</v>
      </c>
      <c r="Z15" s="77" t="s">
        <v>1947</v>
      </c>
      <c r="AA15" s="77" t="s">
        <v>1501</v>
      </c>
      <c r="AB15" s="16"/>
      <c r="AC15" s="77">
        <v>10</v>
      </c>
      <c r="AD15" s="77" t="s">
        <v>2407</v>
      </c>
      <c r="AE15" s="77" t="s">
        <v>2408</v>
      </c>
      <c r="AF15" s="77" t="s">
        <v>1501</v>
      </c>
    </row>
    <row r="16" spans="1:32" ht="12">
      <c r="A16" s="16"/>
      <c r="B16" s="16"/>
      <c r="C16" s="16"/>
      <c r="D16" s="16"/>
      <c r="E16" s="16"/>
      <c r="F16" s="16"/>
      <c r="G16" s="16"/>
      <c r="H16" s="16"/>
      <c r="I16" s="16"/>
      <c r="J16" s="16"/>
      <c r="K16" s="1044"/>
      <c r="L16" s="1044"/>
      <c r="M16" s="1044"/>
      <c r="N16" s="988">
        <v>11</v>
      </c>
      <c r="O16" s="77" t="s">
        <v>1969</v>
      </c>
      <c r="P16" s="77" t="s">
        <v>1736</v>
      </c>
      <c r="Q16" s="77" t="s">
        <v>1501</v>
      </c>
      <c r="R16" s="16"/>
      <c r="S16" s="16"/>
      <c r="T16" s="16"/>
      <c r="U16" s="16"/>
      <c r="V16" s="16"/>
      <c r="W16" s="16"/>
      <c r="X16" s="77">
        <v>11</v>
      </c>
      <c r="Y16" s="692" t="s">
        <v>1969</v>
      </c>
      <c r="Z16" s="77" t="s">
        <v>1736</v>
      </c>
      <c r="AA16" s="77" t="s">
        <v>1501</v>
      </c>
      <c r="AB16" s="16"/>
      <c r="AC16" s="77">
        <v>11</v>
      </c>
      <c r="AD16" s="77" t="s">
        <v>1692</v>
      </c>
      <c r="AE16" s="77" t="s">
        <v>1693</v>
      </c>
      <c r="AF16" s="77" t="s">
        <v>1501</v>
      </c>
    </row>
    <row r="17" spans="1:32" ht="12">
      <c r="A17" s="16"/>
      <c r="B17" s="16"/>
      <c r="C17" s="16"/>
      <c r="D17" s="16"/>
      <c r="E17" s="16"/>
      <c r="F17" s="16"/>
      <c r="G17" s="16"/>
      <c r="H17" s="16"/>
      <c r="I17" s="16"/>
      <c r="J17" s="16"/>
      <c r="K17" s="1044"/>
      <c r="L17" s="1044"/>
      <c r="M17" s="1044"/>
      <c r="N17" s="988">
        <v>12</v>
      </c>
      <c r="O17" s="77" t="s">
        <v>1991</v>
      </c>
      <c r="P17" s="77" t="s">
        <v>1992</v>
      </c>
      <c r="Q17" s="77" t="s">
        <v>1501</v>
      </c>
      <c r="R17" s="16"/>
      <c r="S17" s="16"/>
      <c r="T17" s="16"/>
      <c r="U17" s="16"/>
      <c r="V17" s="16"/>
      <c r="W17" s="16"/>
      <c r="X17" s="77">
        <v>12</v>
      </c>
      <c r="Y17" s="692" t="s">
        <v>1991</v>
      </c>
      <c r="Z17" s="77" t="s">
        <v>1992</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2014</v>
      </c>
      <c r="P18" s="77" t="s">
        <v>2015</v>
      </c>
      <c r="Q18" s="77" t="s">
        <v>1501</v>
      </c>
      <c r="R18" s="16"/>
      <c r="S18" s="16"/>
      <c r="T18" s="16"/>
      <c r="U18" s="16"/>
      <c r="V18" s="16"/>
      <c r="W18" s="16"/>
      <c r="X18" s="77">
        <v>13</v>
      </c>
      <c r="Y18" s="692" t="s">
        <v>2014</v>
      </c>
      <c r="Z18" s="77" t="s">
        <v>2015</v>
      </c>
      <c r="AA18" s="77" t="s">
        <v>1501</v>
      </c>
      <c r="AB18" s="16"/>
      <c r="AC18" s="77">
        <v>13</v>
      </c>
      <c r="AD18" s="77" t="s">
        <v>1724</v>
      </c>
      <c r="AE18" s="77" t="s">
        <v>1725</v>
      </c>
      <c r="AF18" s="77" t="s">
        <v>1501</v>
      </c>
    </row>
    <row r="19" spans="1:32" ht="12">
      <c r="A19" s="16"/>
      <c r="B19" s="16"/>
      <c r="C19" s="16"/>
      <c r="D19" s="16"/>
      <c r="E19" s="16"/>
      <c r="F19" s="16"/>
      <c r="G19" s="16"/>
      <c r="H19" s="16"/>
      <c r="I19" s="16"/>
      <c r="J19" s="16"/>
      <c r="K19" s="1044"/>
      <c r="L19" s="1044"/>
      <c r="M19" s="1044"/>
      <c r="N19" s="988">
        <v>14</v>
      </c>
      <c r="O19" s="77" t="s">
        <v>2037</v>
      </c>
      <c r="P19" s="77" t="s">
        <v>2038</v>
      </c>
      <c r="Q19" s="77" t="s">
        <v>1501</v>
      </c>
      <c r="R19" s="16"/>
      <c r="S19" s="16"/>
      <c r="T19" s="16"/>
      <c r="U19" s="16"/>
      <c r="V19" s="16"/>
      <c r="W19" s="16"/>
      <c r="X19" s="77">
        <v>14</v>
      </c>
      <c r="Y19" s="692" t="s">
        <v>2037</v>
      </c>
      <c r="Z19" s="77" t="s">
        <v>2038</v>
      </c>
      <c r="AA19" s="77" t="s">
        <v>1501</v>
      </c>
      <c r="AB19" s="16"/>
      <c r="AC19" s="77">
        <v>14</v>
      </c>
      <c r="AD19" s="77" t="s">
        <v>1680</v>
      </c>
      <c r="AE19" s="77" t="s">
        <v>1681</v>
      </c>
      <c r="AF19" s="77" t="s">
        <v>1501</v>
      </c>
    </row>
    <row r="20" spans="1:32" ht="12">
      <c r="A20" s="16"/>
      <c r="B20" s="16"/>
      <c r="C20" s="16"/>
      <c r="D20" s="16"/>
      <c r="E20" s="16"/>
      <c r="F20" s="16"/>
      <c r="G20" s="16"/>
      <c r="H20" s="16"/>
      <c r="I20" s="16"/>
      <c r="J20" s="16"/>
      <c r="K20" s="1044"/>
      <c r="L20" s="1044"/>
      <c r="M20" s="1044"/>
      <c r="N20" s="988">
        <v>15</v>
      </c>
      <c r="O20" s="77" t="s">
        <v>2060</v>
      </c>
      <c r="P20" s="77" t="s">
        <v>2061</v>
      </c>
      <c r="Q20" s="77" t="s">
        <v>1501</v>
      </c>
      <c r="R20" s="16"/>
      <c r="S20" s="16"/>
      <c r="T20" s="16"/>
      <c r="U20" s="16"/>
      <c r="V20" s="16"/>
      <c r="W20" s="16"/>
      <c r="X20" s="77">
        <v>15</v>
      </c>
      <c r="Y20" s="692" t="s">
        <v>2060</v>
      </c>
      <c r="Z20" s="77" t="s">
        <v>2061</v>
      </c>
      <c r="AA20" s="77" t="s">
        <v>1501</v>
      </c>
      <c r="AB20" s="16"/>
      <c r="AC20" s="77">
        <v>15</v>
      </c>
      <c r="AD20" s="77" t="s">
        <v>2415</v>
      </c>
      <c r="AE20" s="77" t="s">
        <v>2416</v>
      </c>
      <c r="AF20" s="77" t="s">
        <v>1501</v>
      </c>
    </row>
    <row r="21" spans="1:32" ht="12">
      <c r="A21" s="16"/>
      <c r="B21" s="16"/>
      <c r="C21" s="16"/>
      <c r="D21" s="16"/>
      <c r="E21" s="16"/>
      <c r="F21" s="16"/>
      <c r="G21" s="16"/>
      <c r="H21" s="16"/>
      <c r="I21" s="16"/>
      <c r="J21" s="16"/>
      <c r="K21" s="1044"/>
      <c r="L21" s="1044"/>
      <c r="M21" s="1044"/>
      <c r="N21" s="988">
        <v>16</v>
      </c>
      <c r="O21" s="77" t="s">
        <v>2083</v>
      </c>
      <c r="P21" s="77" t="s">
        <v>2084</v>
      </c>
      <c r="Q21" s="77" t="s">
        <v>1501</v>
      </c>
      <c r="R21" s="16"/>
      <c r="S21" s="16"/>
      <c r="T21" s="16"/>
      <c r="U21" s="16"/>
      <c r="V21" s="16"/>
      <c r="W21" s="16"/>
      <c r="X21" s="77">
        <v>16</v>
      </c>
      <c r="Y21" s="692" t="s">
        <v>2083</v>
      </c>
      <c r="Z21" s="77" t="s">
        <v>2084</v>
      </c>
      <c r="AA21" s="77" t="s">
        <v>1501</v>
      </c>
      <c r="AB21" s="16"/>
      <c r="AC21" s="77">
        <v>16</v>
      </c>
      <c r="AD21" s="77" t="s">
        <v>1732</v>
      </c>
      <c r="AE21" s="77" t="s">
        <v>1733</v>
      </c>
      <c r="AF21" s="77" t="s">
        <v>1501</v>
      </c>
    </row>
    <row r="22" spans="1:32" ht="12">
      <c r="A22" s="16"/>
      <c r="B22" s="16"/>
      <c r="C22" s="16"/>
      <c r="D22" s="16"/>
      <c r="E22" s="16"/>
      <c r="F22" s="16"/>
      <c r="G22" s="16"/>
      <c r="H22" s="16"/>
      <c r="I22" s="16"/>
      <c r="J22" s="16"/>
      <c r="K22" s="1044"/>
      <c r="L22" s="1044"/>
      <c r="M22" s="1044"/>
      <c r="N22" s="988">
        <v>17</v>
      </c>
      <c r="O22" s="77" t="s">
        <v>2106</v>
      </c>
      <c r="P22" s="77" t="s">
        <v>1753</v>
      </c>
      <c r="Q22" s="77" t="s">
        <v>1501</v>
      </c>
      <c r="R22" s="16"/>
      <c r="S22" s="16"/>
      <c r="T22" s="16"/>
      <c r="U22" s="16"/>
      <c r="V22" s="16"/>
      <c r="W22" s="16"/>
      <c r="X22" s="77">
        <v>17</v>
      </c>
      <c r="Y22" s="692" t="s">
        <v>2106</v>
      </c>
      <c r="Z22" s="77" t="s">
        <v>1753</v>
      </c>
      <c r="AA22" s="77" t="s">
        <v>1501</v>
      </c>
      <c r="AB22" s="16"/>
      <c r="AC22" s="77">
        <v>17</v>
      </c>
      <c r="AD22" s="77" t="s">
        <v>2014</v>
      </c>
      <c r="AE22" s="77" t="s">
        <v>2015</v>
      </c>
      <c r="AF22" s="77" t="s">
        <v>1501</v>
      </c>
    </row>
    <row r="23" spans="1:32" ht="12">
      <c r="A23" s="16"/>
      <c r="B23" s="16"/>
      <c r="C23" s="16"/>
      <c r="D23" s="16"/>
      <c r="E23" s="16"/>
      <c r="F23" s="16"/>
      <c r="G23" s="16"/>
      <c r="H23" s="16"/>
      <c r="I23" s="16"/>
      <c r="J23" s="16"/>
      <c r="K23" s="1044"/>
      <c r="L23" s="1044"/>
      <c r="M23" s="1044"/>
      <c r="N23" s="988">
        <v>18</v>
      </c>
      <c r="O23" s="77" t="s">
        <v>2128</v>
      </c>
      <c r="P23" s="77" t="s">
        <v>2129</v>
      </c>
      <c r="Q23" s="77" t="s">
        <v>1501</v>
      </c>
      <c r="R23" s="16"/>
      <c r="S23" s="16"/>
      <c r="T23" s="16"/>
      <c r="U23" s="16"/>
      <c r="V23" s="16"/>
      <c r="W23" s="16"/>
      <c r="X23" s="77">
        <v>18</v>
      </c>
      <c r="Y23" s="692" t="s">
        <v>2128</v>
      </c>
      <c r="Z23" s="77" t="s">
        <v>2129</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2151</v>
      </c>
      <c r="P24" s="77" t="s">
        <v>2152</v>
      </c>
      <c r="Q24" s="77" t="s">
        <v>1501</v>
      </c>
      <c r="R24" s="16"/>
      <c r="S24" s="16"/>
      <c r="T24" s="16"/>
      <c r="U24" s="16"/>
      <c r="V24" s="16"/>
      <c r="W24" s="16"/>
      <c r="X24" s="77">
        <v>19</v>
      </c>
      <c r="Y24" s="692" t="s">
        <v>2151</v>
      </c>
      <c r="Z24" s="77" t="s">
        <v>2152</v>
      </c>
      <c r="AA24" s="77" t="s">
        <v>1501</v>
      </c>
      <c r="AB24" s="16"/>
      <c r="AC24" s="77">
        <v>19</v>
      </c>
      <c r="AD24" s="77" t="s">
        <v>1716</v>
      </c>
      <c r="AE24" s="77" t="s">
        <v>1717</v>
      </c>
      <c r="AF24" s="77" t="s">
        <v>1501</v>
      </c>
    </row>
    <row r="25" spans="1:32" ht="12">
      <c r="A25" s="16"/>
      <c r="B25" s="16"/>
      <c r="C25" s="16"/>
      <c r="D25" s="16"/>
      <c r="E25" s="16"/>
      <c r="F25" s="16"/>
      <c r="G25" s="16"/>
      <c r="H25" s="16"/>
      <c r="I25" s="16"/>
      <c r="J25" s="16"/>
      <c r="K25" s="1044"/>
      <c r="L25" s="1044"/>
      <c r="M25" s="1044"/>
      <c r="N25" s="988">
        <v>20</v>
      </c>
      <c r="O25" s="77" t="s">
        <v>2174</v>
      </c>
      <c r="P25" s="77" t="s">
        <v>2175</v>
      </c>
      <c r="Q25" s="77" t="s">
        <v>1501</v>
      </c>
      <c r="R25" s="16"/>
      <c r="S25" s="16"/>
      <c r="T25" s="16"/>
      <c r="U25" s="16"/>
      <c r="V25" s="16"/>
      <c r="W25" s="16"/>
      <c r="X25" s="77">
        <v>20</v>
      </c>
      <c r="Y25" s="692" t="s">
        <v>2174</v>
      </c>
      <c r="Z25" s="77" t="s">
        <v>2175</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1641</v>
      </c>
      <c r="P26" s="77" t="s">
        <v>1642</v>
      </c>
      <c r="Q26" s="77" t="s">
        <v>1501</v>
      </c>
      <c r="R26" s="16"/>
      <c r="S26" s="16"/>
      <c r="T26" s="16"/>
      <c r="U26" s="16"/>
      <c r="V26" s="16"/>
      <c r="W26" s="16"/>
      <c r="X26" s="77">
        <v>21</v>
      </c>
      <c r="Y26" s="692" t="s">
        <v>1641</v>
      </c>
      <c r="Z26" s="77" t="s">
        <v>1642</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2216</v>
      </c>
      <c r="P27" s="77" t="s">
        <v>2217</v>
      </c>
      <c r="Q27" s="77" t="s">
        <v>1501</v>
      </c>
      <c r="R27" s="16"/>
      <c r="S27" s="16"/>
      <c r="T27" s="16"/>
      <c r="U27" s="16"/>
      <c r="V27" s="16"/>
      <c r="W27" s="16"/>
      <c r="X27" s="77">
        <v>22</v>
      </c>
      <c r="Y27" s="692" t="s">
        <v>2216</v>
      </c>
      <c r="Z27" s="77" t="s">
        <v>2217</v>
      </c>
      <c r="AA27" s="77" t="s">
        <v>1501</v>
      </c>
      <c r="AB27" s="16"/>
      <c r="AC27" s="77">
        <v>22</v>
      </c>
      <c r="AD27" s="77" t="s">
        <v>1737</v>
      </c>
      <c r="AE27" s="77" t="s">
        <v>1738</v>
      </c>
      <c r="AF27" s="77" t="s">
        <v>1501</v>
      </c>
    </row>
    <row r="28" spans="1:32" ht="12">
      <c r="A28" s="16"/>
      <c r="B28" s="16"/>
      <c r="C28" s="16"/>
      <c r="D28" s="16"/>
      <c r="E28" s="16"/>
      <c r="F28" s="16"/>
      <c r="G28" s="16"/>
      <c r="H28" s="16"/>
      <c r="I28" s="16"/>
      <c r="J28" s="16"/>
      <c r="K28" s="1044"/>
      <c r="L28" s="1044"/>
      <c r="M28" s="1044"/>
      <c r="N28" s="988">
        <v>23</v>
      </c>
      <c r="O28" s="77" t="s">
        <v>2239</v>
      </c>
      <c r="P28" s="77" t="s">
        <v>2240</v>
      </c>
      <c r="Q28" s="77" t="s">
        <v>1501</v>
      </c>
      <c r="R28" s="16"/>
      <c r="S28" s="16"/>
      <c r="T28" s="16"/>
      <c r="U28" s="16"/>
      <c r="V28" s="16"/>
      <c r="W28" s="16"/>
      <c r="X28" s="77">
        <v>23</v>
      </c>
      <c r="Y28" s="692" t="s">
        <v>2239</v>
      </c>
      <c r="Z28" s="77" t="s">
        <v>2240</v>
      </c>
      <c r="AA28" s="77" t="s">
        <v>1501</v>
      </c>
      <c r="AB28" s="16"/>
      <c r="AC28" s="77">
        <v>23</v>
      </c>
      <c r="AD28" s="77" t="s">
        <v>2446</v>
      </c>
      <c r="AE28" s="77" t="s">
        <v>2447</v>
      </c>
      <c r="AF28" s="77" t="s">
        <v>1501</v>
      </c>
    </row>
    <row r="29" spans="1:32" ht="12">
      <c r="A29" s="16"/>
      <c r="B29" s="16"/>
      <c r="C29" s="16"/>
      <c r="D29" s="16"/>
      <c r="E29" s="16"/>
      <c r="F29" s="16"/>
      <c r="G29" s="16"/>
      <c r="H29" s="16"/>
      <c r="I29" s="16"/>
      <c r="J29" s="16"/>
      <c r="K29" s="1044"/>
      <c r="L29" s="1044"/>
      <c r="M29" s="1044"/>
      <c r="N29" s="988">
        <v>24</v>
      </c>
      <c r="O29" s="77" t="s">
        <v>1657</v>
      </c>
      <c r="P29" s="77" t="s">
        <v>1658</v>
      </c>
      <c r="Q29" s="77" t="s">
        <v>1501</v>
      </c>
      <c r="R29" s="16"/>
      <c r="S29" s="16"/>
      <c r="T29" s="16"/>
      <c r="U29" s="16"/>
      <c r="V29" s="16"/>
      <c r="W29" s="16"/>
      <c r="X29" s="77">
        <v>24</v>
      </c>
      <c r="Y29" s="692" t="s">
        <v>1657</v>
      </c>
      <c r="Z29" s="77" t="s">
        <v>1658</v>
      </c>
      <c r="AA29" s="77" t="s">
        <v>1501</v>
      </c>
      <c r="AB29" s="16"/>
      <c r="AC29" s="77">
        <v>24</v>
      </c>
      <c r="AD29" s="77" t="s">
        <v>2411</v>
      </c>
      <c r="AE29" s="77" t="s">
        <v>2412</v>
      </c>
      <c r="AF29" s="77" t="s">
        <v>1501</v>
      </c>
    </row>
    <row r="30" spans="1:32" ht="12">
      <c r="A30" s="16"/>
      <c r="B30" s="16"/>
      <c r="C30" s="16"/>
      <c r="D30" s="16"/>
      <c r="E30" s="16"/>
      <c r="F30" s="16"/>
      <c r="G30" s="16"/>
      <c r="H30" s="16"/>
      <c r="I30" s="16"/>
      <c r="J30" s="16"/>
      <c r="K30" s="1044"/>
      <c r="L30" s="1044"/>
      <c r="M30" s="1044"/>
      <c r="N30" s="988">
        <v>25</v>
      </c>
      <c r="O30" s="77" t="s">
        <v>2281</v>
      </c>
      <c r="P30" s="77" t="s">
        <v>2282</v>
      </c>
      <c r="Q30" s="77" t="s">
        <v>1501</v>
      </c>
      <c r="R30" s="16"/>
      <c r="S30" s="16"/>
      <c r="T30" s="16"/>
      <c r="U30" s="16"/>
      <c r="V30" s="16"/>
      <c r="W30" s="16"/>
      <c r="X30" s="77">
        <v>25</v>
      </c>
      <c r="Y30" s="692" t="s">
        <v>2281</v>
      </c>
      <c r="Z30" s="77" t="s">
        <v>2282</v>
      </c>
      <c r="AA30" s="77" t="s">
        <v>1501</v>
      </c>
      <c r="AB30" s="16"/>
      <c r="AC30" s="77">
        <v>25</v>
      </c>
      <c r="AD30" s="77" t="s">
        <v>1652</v>
      </c>
      <c r="AE30" s="77" t="s">
        <v>1653</v>
      </c>
      <c r="AF30" s="77" t="s">
        <v>1501</v>
      </c>
    </row>
    <row r="31" spans="1:32" ht="12">
      <c r="A31" s="16"/>
      <c r="B31" s="16"/>
      <c r="C31" s="16"/>
      <c r="D31" s="16"/>
      <c r="E31" s="16"/>
      <c r="F31" s="16"/>
      <c r="G31" s="16"/>
      <c r="H31" s="16"/>
      <c r="I31" s="16"/>
      <c r="J31" s="16"/>
      <c r="K31" s="1044"/>
      <c r="L31" s="1044"/>
      <c r="M31" s="1044"/>
      <c r="N31" s="988">
        <v>26</v>
      </c>
      <c r="O31" s="77" t="s">
        <v>2304</v>
      </c>
      <c r="P31" s="77" t="s">
        <v>2305</v>
      </c>
      <c r="Q31" s="77" t="s">
        <v>1501</v>
      </c>
      <c r="R31" s="16"/>
      <c r="S31" s="16"/>
      <c r="T31" s="16"/>
      <c r="U31" s="16"/>
      <c r="V31" s="16"/>
      <c r="W31" s="16"/>
      <c r="X31" s="77">
        <v>26</v>
      </c>
      <c r="Y31" s="692" t="s">
        <v>2304</v>
      </c>
      <c r="Z31" s="77" t="s">
        <v>2305</v>
      </c>
      <c r="AA31" s="77" t="s">
        <v>1501</v>
      </c>
      <c r="AB31" s="16"/>
      <c r="AC31" s="77">
        <v>26</v>
      </c>
      <c r="AD31" s="77" t="s">
        <v>2449</v>
      </c>
      <c r="AE31" s="77" t="s">
        <v>2450</v>
      </c>
      <c r="AF31" s="77" t="s">
        <v>1501</v>
      </c>
    </row>
    <row r="32" spans="1:32" ht="12">
      <c r="A32" s="16"/>
      <c r="B32" s="16"/>
      <c r="C32" s="16"/>
      <c r="D32" s="16"/>
      <c r="E32" s="16"/>
      <c r="F32" s="16"/>
      <c r="G32" s="16"/>
      <c r="H32" s="16"/>
      <c r="I32" s="16"/>
      <c r="J32" s="16"/>
      <c r="K32" s="1044"/>
      <c r="L32" s="1044"/>
      <c r="M32" s="1044"/>
      <c r="N32" s="988">
        <v>27</v>
      </c>
      <c r="O32" s="77" t="s">
        <v>2327</v>
      </c>
      <c r="P32" s="77" t="s">
        <v>2328</v>
      </c>
      <c r="Q32" s="77" t="s">
        <v>1501</v>
      </c>
      <c r="R32" s="16"/>
      <c r="S32" s="16"/>
      <c r="T32" s="16"/>
      <c r="U32" s="16"/>
      <c r="V32" s="16"/>
      <c r="W32" s="16"/>
      <c r="X32" s="77">
        <v>27</v>
      </c>
      <c r="Y32" s="692" t="s">
        <v>2327</v>
      </c>
      <c r="Z32" s="77" t="s">
        <v>2328</v>
      </c>
      <c r="AA32" s="77" t="s">
        <v>1501</v>
      </c>
      <c r="AB32" s="16"/>
      <c r="AC32" s="77">
        <v>27</v>
      </c>
      <c r="AD32" s="77" t="s">
        <v>1712</v>
      </c>
      <c r="AE32" s="77" t="s">
        <v>1713</v>
      </c>
      <c r="AF32" s="77" t="s">
        <v>1501</v>
      </c>
    </row>
    <row r="33" spans="1:32" ht="12">
      <c r="A33" s="16"/>
      <c r="B33" s="16"/>
      <c r="C33" s="16"/>
      <c r="D33" s="16"/>
      <c r="E33" s="16"/>
      <c r="F33" s="16"/>
      <c r="G33" s="16"/>
      <c r="H33" s="16"/>
      <c r="I33" s="16"/>
      <c r="J33" s="16"/>
      <c r="K33" s="1044"/>
      <c r="L33" s="1044"/>
      <c r="M33" s="1044"/>
      <c r="N33" s="988">
        <v>28</v>
      </c>
      <c r="O33" s="77" t="s">
        <v>2350</v>
      </c>
      <c r="P33" s="77" t="s">
        <v>2351</v>
      </c>
      <c r="Q33" s="77" t="s">
        <v>1501</v>
      </c>
      <c r="R33" s="16"/>
      <c r="S33" s="16"/>
      <c r="T33" s="16"/>
      <c r="U33" s="16"/>
      <c r="V33" s="16"/>
      <c r="W33" s="16"/>
      <c r="X33" s="77">
        <v>28</v>
      </c>
      <c r="Y33" s="692" t="s">
        <v>2350</v>
      </c>
      <c r="Z33" s="77" t="s">
        <v>2351</v>
      </c>
      <c r="AA33" s="77" t="s">
        <v>1501</v>
      </c>
      <c r="AB33" s="16"/>
      <c r="AC33" s="77">
        <v>28</v>
      </c>
      <c r="AD33" s="77" t="s">
        <v>1745</v>
      </c>
      <c r="AE33" s="77" t="s">
        <v>1746</v>
      </c>
      <c r="AF33" s="77" t="s">
        <v>1501</v>
      </c>
    </row>
    <row r="34" spans="1:32" ht="12">
      <c r="A34" s="16"/>
      <c r="B34" s="16"/>
      <c r="C34" s="16"/>
      <c r="D34" s="16"/>
      <c r="E34" s="16"/>
      <c r="F34" s="16"/>
      <c r="G34" s="16"/>
      <c r="H34" s="16"/>
      <c r="I34" s="16"/>
      <c r="J34" s="16"/>
      <c r="K34" s="1044"/>
      <c r="L34" s="1044"/>
      <c r="M34" s="1044"/>
      <c r="N34" s="988">
        <v>29</v>
      </c>
      <c r="O34" s="77" t="s">
        <v>2373</v>
      </c>
      <c r="P34" s="77" t="s">
        <v>2374</v>
      </c>
      <c r="Q34" s="77" t="s">
        <v>1501</v>
      </c>
      <c r="R34" s="16"/>
      <c r="S34" s="16"/>
      <c r="T34" s="16"/>
      <c r="U34" s="16"/>
      <c r="V34" s="16"/>
      <c r="W34" s="16"/>
      <c r="X34" s="77">
        <v>29</v>
      </c>
      <c r="Y34" s="692" t="s">
        <v>2373</v>
      </c>
      <c r="Z34" s="77" t="s">
        <v>2374</v>
      </c>
      <c r="AA34" s="77" t="s">
        <v>1501</v>
      </c>
      <c r="AB34" s="16"/>
      <c r="AC34" s="77">
        <v>29</v>
      </c>
      <c r="AD34" s="77" t="s">
        <v>1668</v>
      </c>
      <c r="AE34" s="77" t="s">
        <v>1669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1708</v>
      </c>
      <c r="AE35" s="77" t="s">
        <v>1709</v>
      </c>
      <c r="AF35" s="77" t="s">
        <v>1501</v>
      </c>
    </row>
    <row r="36" spans="1:32" ht="12">
      <c r="A36" s="16"/>
      <c r="B36" s="16"/>
      <c r="C36" s="16"/>
      <c r="D36" s="16"/>
      <c r="E36" s="16"/>
      <c r="F36" s="16"/>
      <c r="G36" s="16"/>
      <c r="H36" s="16"/>
      <c r="I36" s="16"/>
      <c r="J36" s="16"/>
      <c r="K36" s="1044"/>
      <c r="L36" s="1044"/>
      <c r="M36" s="1044"/>
      <c r="N36" s="988">
        <v>31</v>
      </c>
      <c r="O36" s="77" t="s">
        <v>2420</v>
      </c>
      <c r="P36" s="77" t="s">
        <v>2421</v>
      </c>
      <c r="Q36" s="77" t="s">
        <v>1508</v>
      </c>
      <c r="R36" s="16"/>
      <c r="S36" s="16"/>
      <c r="T36" s="16"/>
      <c r="U36" s="16"/>
      <c r="V36" s="16"/>
      <c r="W36" s="16"/>
      <c r="X36" s="77">
        <v>31</v>
      </c>
      <c r="Y36" s="692">
        <v>0</v>
      </c>
      <c r="Z36" s="77">
        <v>0</v>
      </c>
      <c r="AA36" s="77">
        <v>0</v>
      </c>
      <c r="AB36" s="16"/>
      <c r="AC36" s="77">
        <v>31</v>
      </c>
      <c r="AD36" s="77" t="s">
        <v>1672</v>
      </c>
      <c r="AE36" s="77" t="s">
        <v>1673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2403</v>
      </c>
      <c r="AE37" s="77" t="s">
        <v>2404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1676</v>
      </c>
      <c r="AE38" s="77" t="s">
        <v>1677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1720</v>
      </c>
      <c r="AE39" s="77" t="s">
        <v>1721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1749</v>
      </c>
      <c r="AE40" s="77" t="s">
        <v>1750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1660</v>
      </c>
      <c r="AE41" s="77" t="s">
        <v>1661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七ヶ宿町</v>
      </c>
      <c r="K4" s="70" t="str">
        <f>HLOOKUP(K3,比較地域マスタ!$E$5:$L$6,2,0)</f>
        <v>04302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七ヶ宿町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7.7802644407147969</v>
      </c>
      <c r="BB5" s="29"/>
      <c r="BC5" s="17"/>
      <c r="BD5" s="1005">
        <f>SUM(BC6:BC8)</f>
        <v>3.0638626477041262</v>
      </c>
      <c r="BE5" s="29"/>
      <c r="BF5" s="17"/>
      <c r="BG5" s="1005">
        <f>AK35</f>
        <v>3.0059460677853584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3.0262176319778051</v>
      </c>
      <c r="BA6" s="17"/>
      <c r="BB6" s="29"/>
      <c r="BC6" s="1005">
        <f>O32</f>
        <v>0</v>
      </c>
      <c r="BD6" s="17"/>
      <c r="BE6" s="29"/>
      <c r="BF6" s="1005">
        <f>AK36</f>
        <v>1.0687462055297501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0.12493045898155369</v>
      </c>
      <c r="BA7" s="17"/>
      <c r="BB7" s="29"/>
      <c r="BC7" s="1005">
        <f>O33</f>
        <v>7.7447324036269041E-2</v>
      </c>
      <c r="BD7" s="17"/>
      <c r="BE7" s="29"/>
      <c r="BF7" s="1005">
        <f t="shared" ref="BF7:BF8" si="0">AK37</f>
        <v>0.12753609000084035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4.6291163497554386</v>
      </c>
      <c r="BA8" s="17"/>
      <c r="BB8" s="29"/>
      <c r="BC8" s="1005">
        <f>O34</f>
        <v>2.986415323667857</v>
      </c>
      <c r="BD8" s="17"/>
      <c r="BE8" s="29"/>
      <c r="BF8" s="1005">
        <f t="shared" si="0"/>
        <v>1.8096637722547677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17.073533542733141</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1.633563481346306</v>
      </c>
      <c r="BA9" s="1005">
        <f>AZ9</f>
        <v>1.633563481346306</v>
      </c>
      <c r="BB9" s="29"/>
      <c r="BC9" s="1005">
        <f>O35</f>
        <v>2.3922289335702271</v>
      </c>
      <c r="BD9" s="1005">
        <f>BC9</f>
        <v>2.3922289335702271</v>
      </c>
      <c r="BE9" s="29"/>
      <c r="BF9" s="1005">
        <f>AK39</f>
        <v>1.6884342277708806</v>
      </c>
      <c r="BG9" s="1005">
        <f>AK39</f>
        <v>1.6884342277708806</v>
      </c>
      <c r="BH9" s="29"/>
    </row>
    <row r="10" spans="1:62" ht="17.100000000000001" customHeight="1" thickBot="1">
      <c r="B10" s="323"/>
      <c r="C10" s="324"/>
      <c r="D10" s="326"/>
      <c r="E10" s="326"/>
      <c r="F10" s="326"/>
      <c r="G10" s="325"/>
      <c r="H10" s="325"/>
      <c r="I10" s="326"/>
      <c r="J10" s="327"/>
      <c r="K10" s="334"/>
      <c r="L10" s="246" t="s">
        <v>114</v>
      </c>
      <c r="M10" s="246"/>
      <c r="N10" s="563"/>
      <c r="O10" s="906">
        <f>SUM(O11:O13)</f>
        <v>7.7802644407147969</v>
      </c>
      <c r="P10" s="453">
        <f t="shared" ref="P10:P22" si="1">O10/$O$9</f>
        <v>0.45569151934727903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2.8545335845316999</v>
      </c>
      <c r="BA10" s="1005">
        <f>AZ10</f>
        <v>2.8545335845316999</v>
      </c>
      <c r="BB10" s="29"/>
      <c r="BC10" s="1005">
        <f>O36</f>
        <v>3.02219313529256</v>
      </c>
      <c r="BD10" s="1005">
        <f>BC10</f>
        <v>3.02219313529256</v>
      </c>
      <c r="BE10" s="29"/>
      <c r="BF10" s="1005">
        <f>AK40</f>
        <v>1.8405570186075351</v>
      </c>
      <c r="BG10" s="1005">
        <f>AK40</f>
        <v>1.8405570186075351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3.0262176319778051</v>
      </c>
      <c r="P11" s="454">
        <f t="shared" si="1"/>
        <v>0.17724612332904149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4.3520259832940935</v>
      </c>
      <c r="BB11" s="29"/>
      <c r="BC11" s="1005"/>
      <c r="BD11" s="1005">
        <f>SUM(BC12:BC14)</f>
        <v>3.5403591251658351</v>
      </c>
      <c r="BE11" s="29"/>
      <c r="BF11" s="17"/>
      <c r="BG11" s="1005">
        <f>AK41</f>
        <v>2.8904363246682072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0.12493045898155369</v>
      </c>
      <c r="P12" s="454">
        <f t="shared" si="1"/>
        <v>7.317199961499871E-3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4.2393818093039028</v>
      </c>
      <c r="BA12" s="17"/>
      <c r="BB12" s="29"/>
      <c r="BC12" s="1005">
        <f>O38</f>
        <v>3.415663036363457</v>
      </c>
      <c r="BD12" s="17"/>
      <c r="BE12" s="29"/>
      <c r="BF12" s="1005">
        <f>AK42</f>
        <v>2.8163780627942954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4.6291163497554386</v>
      </c>
      <c r="P13" s="454">
        <f t="shared" si="1"/>
        <v>0.27112819605673771</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0.112644173990191</v>
      </c>
      <c r="BA13" s="17"/>
      <c r="BB13" s="29"/>
      <c r="BC13" s="1005">
        <f>O41</f>
        <v>0.12469608880237799</v>
      </c>
      <c r="BD13" s="17"/>
      <c r="BE13" s="29"/>
      <c r="BF13" s="1005">
        <f>AK45</f>
        <v>7.4058261873912012E-2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1.633563481346306</v>
      </c>
      <c r="P14" s="453">
        <f t="shared" si="1"/>
        <v>9.5678113570203824E-2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2.8545335845316999</v>
      </c>
      <c r="P15" s="453">
        <f t="shared" si="1"/>
        <v>0.16719055709160158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0.45314605284624798</v>
      </c>
      <c r="BA15" s="1005">
        <f>AZ15</f>
        <v>0.45314605284624798</v>
      </c>
      <c r="BB15" s="29"/>
      <c r="BC15" s="1005">
        <f>O43</f>
        <v>0.46628258296015618</v>
      </c>
      <c r="BD15" s="1005">
        <f>BC15</f>
        <v>0.46628258296015618</v>
      </c>
      <c r="BE15" s="29"/>
      <c r="BF15" s="1005">
        <f>AK47</f>
        <v>0.49820543116685362</v>
      </c>
      <c r="BG15" s="1005">
        <f>AK47</f>
        <v>0.49820543116685362</v>
      </c>
      <c r="BH15" s="29"/>
    </row>
    <row r="16" spans="1:62" ht="17.100000000000001" customHeight="1" thickBot="1">
      <c r="B16" s="323"/>
      <c r="C16" s="324"/>
      <c r="D16" s="326"/>
      <c r="E16" s="326"/>
      <c r="F16" s="326"/>
      <c r="G16" s="325"/>
      <c r="H16" s="325"/>
      <c r="I16" s="326"/>
      <c r="J16" s="327"/>
      <c r="K16" s="335"/>
      <c r="L16" s="246" t="s">
        <v>128</v>
      </c>
      <c r="M16" s="344"/>
      <c r="N16" s="345"/>
      <c r="O16" s="906">
        <f>SUM(O18:O21)</f>
        <v>4.3520259832940935</v>
      </c>
      <c r="P16" s="453">
        <f t="shared" si="1"/>
        <v>0.25489896232677672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4.2393818093039028</v>
      </c>
      <c r="P17" s="454">
        <f t="shared" si="1"/>
        <v>0.24830137233708566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1.775336690367135</v>
      </c>
      <c r="P18" s="454">
        <f t="shared" si="1"/>
        <v>0.10398179649945725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2.464045118936768</v>
      </c>
      <c r="P19" s="454">
        <f t="shared" si="1"/>
        <v>0.14431957583762842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0.112644173990191</v>
      </c>
      <c r="P20" s="454">
        <f t="shared" si="1"/>
        <v>6.5975899896910765E-3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0.45314605284624798</v>
      </c>
      <c r="P22" s="612">
        <f t="shared" si="1"/>
        <v>2.6540847664139014E-2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8.111369416857741</v>
      </c>
      <c r="AZ22" s="1005">
        <f t="shared" si="3"/>
        <v>5.0766995287455368</v>
      </c>
      <c r="BA22" s="1005">
        <f t="shared" si="3"/>
        <v>4.3252058189574738</v>
      </c>
      <c r="BB22" s="1005">
        <f t="shared" si="3"/>
        <v>4.3080954689588493</v>
      </c>
      <c r="BC22" s="1005">
        <f t="shared" si="3"/>
        <v>3.0638626477041262</v>
      </c>
      <c r="BD22" s="1005">
        <f t="shared" si="3"/>
        <v>2.7875481035811629</v>
      </c>
      <c r="BE22" s="1005">
        <f t="shared" si="3"/>
        <v>5.4726291130910658</v>
      </c>
      <c r="BF22" s="1005">
        <f t="shared" si="3"/>
        <v>5.4896390389720775</v>
      </c>
      <c r="BG22" s="1005">
        <f t="shared" si="3"/>
        <v>5.4842154693399614</v>
      </c>
      <c r="BH22" s="1005">
        <f t="shared" si="3"/>
        <v>5.2904381429642946</v>
      </c>
      <c r="BI22" s="1005">
        <f t="shared" si="3"/>
        <v>5.347652955359484</v>
      </c>
      <c r="BJ22" s="1005">
        <f t="shared" si="3"/>
        <v>1.9197372883618751</v>
      </c>
      <c r="BK22" s="1005">
        <f t="shared" si="3"/>
        <v>3.3613920871633294</v>
      </c>
      <c r="BL22" s="1005">
        <f t="shared" si="3"/>
        <v>3.0059460677853584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2.1202228061391022</v>
      </c>
      <c r="AZ23" s="1005">
        <f t="shared" ref="AZ23:BL23" si="4">Y39</f>
        <v>2.062458899298012</v>
      </c>
      <c r="BA23" s="1005">
        <f t="shared" si="4"/>
        <v>2.1760995993165171</v>
      </c>
      <c r="BB23" s="1005">
        <f t="shared" si="4"/>
        <v>2.4395820418871241</v>
      </c>
      <c r="BC23" s="1005">
        <f t="shared" si="4"/>
        <v>2.3922289335702271</v>
      </c>
      <c r="BD23" s="1005">
        <f t="shared" si="4"/>
        <v>2.253305818043982</v>
      </c>
      <c r="BE23" s="1005">
        <f t="shared" si="4"/>
        <v>2.1568885807133329</v>
      </c>
      <c r="BF23" s="1005">
        <f t="shared" si="4"/>
        <v>1.7756410252534671</v>
      </c>
      <c r="BG23" s="1005">
        <f t="shared" si="4"/>
        <v>1.7242160020632409</v>
      </c>
      <c r="BH23" s="1005">
        <f t="shared" si="4"/>
        <v>1.8385309829926739</v>
      </c>
      <c r="BI23" s="1005">
        <f t="shared" si="4"/>
        <v>1.7579028538698118</v>
      </c>
      <c r="BJ23" s="1005">
        <f t="shared" si="4"/>
        <v>1.6135234671389498</v>
      </c>
      <c r="BK23" s="1005">
        <f t="shared" si="4"/>
        <v>1.828277451976926</v>
      </c>
      <c r="BL23" s="1005">
        <f t="shared" si="4"/>
        <v>1.6884342277708806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2.741494580996918</v>
      </c>
      <c r="AZ24" s="1005">
        <f t="shared" ref="AZ24:BL24" si="5">Y40</f>
        <v>2.5412252620122739</v>
      </c>
      <c r="BA24" s="1005">
        <f t="shared" si="5"/>
        <v>2.9688012305835869</v>
      </c>
      <c r="BB24" s="1005">
        <f t="shared" si="5"/>
        <v>3.1634043625977029</v>
      </c>
      <c r="BC24" s="1005">
        <f t="shared" si="5"/>
        <v>3.02219313529256</v>
      </c>
      <c r="BD24" s="1005">
        <f t="shared" si="5"/>
        <v>2.5723049849075461</v>
      </c>
      <c r="BE24" s="1005">
        <f t="shared" si="5"/>
        <v>2.2044510921101779</v>
      </c>
      <c r="BF24" s="1005">
        <f t="shared" si="5"/>
        <v>2.1632341235615575</v>
      </c>
      <c r="BG24" s="1005">
        <f t="shared" si="5"/>
        <v>2.3074940154676389</v>
      </c>
      <c r="BH24" s="1005">
        <f t="shared" si="5"/>
        <v>2.1533892641534775</v>
      </c>
      <c r="BI24" s="1005">
        <f t="shared" si="5"/>
        <v>1.8948172025136676</v>
      </c>
      <c r="BJ24" s="1005">
        <f t="shared" si="5"/>
        <v>1.9106652015847927</v>
      </c>
      <c r="BK24" s="1005">
        <f t="shared" si="5"/>
        <v>1.7964827118749398</v>
      </c>
      <c r="BL24" s="1005">
        <f t="shared" si="5"/>
        <v>1.8405570186075351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3.8918352587814131</v>
      </c>
      <c r="AZ25" s="1005">
        <f t="shared" ref="AZ25:BL25" si="6">Y41</f>
        <v>3.8867229057725519</v>
      </c>
      <c r="BA25" s="1005">
        <f t="shared" si="6"/>
        <v>3.7123369216507571</v>
      </c>
      <c r="BB25" s="1005">
        <f t="shared" si="6"/>
        <v>3.6833846627766791</v>
      </c>
      <c r="BC25" s="1005">
        <f t="shared" si="6"/>
        <v>3.5403591251658351</v>
      </c>
      <c r="BD25" s="1005">
        <f t="shared" si="6"/>
        <v>3.4666811136926401</v>
      </c>
      <c r="BE25" s="1005">
        <f t="shared" si="6"/>
        <v>3.3344411156610057</v>
      </c>
      <c r="BF25" s="1005">
        <f t="shared" si="6"/>
        <v>3.441874829503369</v>
      </c>
      <c r="BG25" s="1005">
        <f t="shared" si="6"/>
        <v>3.3221281261654569</v>
      </c>
      <c r="BH25" s="1005">
        <f t="shared" si="6"/>
        <v>3.2680685333659576</v>
      </c>
      <c r="BI25" s="1005">
        <f t="shared" si="6"/>
        <v>3.1752644135546113</v>
      </c>
      <c r="BJ25" s="1005">
        <f t="shared" si="6"/>
        <v>2.8822195810070128</v>
      </c>
      <c r="BK25" s="1005">
        <f t="shared" si="6"/>
        <v>2.8607531356624936</v>
      </c>
      <c r="BL25" s="1005">
        <f t="shared" si="6"/>
        <v>2.8904363246682072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0.36682463875061178</v>
      </c>
      <c r="AZ26" s="1005">
        <f t="shared" si="7"/>
        <v>0.36091609524721002</v>
      </c>
      <c r="BA26" s="1005">
        <f t="shared" si="7"/>
        <v>0.35358612814210177</v>
      </c>
      <c r="BB26" s="1005">
        <f t="shared" si="7"/>
        <v>0.38007933042539821</v>
      </c>
      <c r="BC26" s="1005">
        <f t="shared" si="7"/>
        <v>0.46628258296015618</v>
      </c>
      <c r="BD26" s="1005">
        <f t="shared" si="7"/>
        <v>0.53753888447012488</v>
      </c>
      <c r="BE26" s="1005">
        <f t="shared" si="7"/>
        <v>0.62131409304882113</v>
      </c>
      <c r="BF26" s="1005">
        <f t="shared" si="7"/>
        <v>0.5642230407992348</v>
      </c>
      <c r="BG26" s="1005">
        <f t="shared" si="7"/>
        <v>0.52185414528513763</v>
      </c>
      <c r="BH26" s="1005">
        <f t="shared" si="7"/>
        <v>0.37715355970227421</v>
      </c>
      <c r="BI26" s="1005">
        <f t="shared" si="7"/>
        <v>0.40006081627940748</v>
      </c>
      <c r="BJ26" s="1005">
        <f t="shared" si="7"/>
        <v>0.58337298511036006</v>
      </c>
      <c r="BK26" s="1005">
        <f t="shared" si="7"/>
        <v>0.41951583209436871</v>
      </c>
      <c r="BL26" s="1005">
        <f t="shared" si="7"/>
        <v>0.49820543116685362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17.231746701525786</v>
      </c>
      <c r="AZ27" s="1005">
        <f t="shared" si="8"/>
        <v>13.928022691075585</v>
      </c>
      <c r="BA27" s="1005">
        <f t="shared" si="8"/>
        <v>13.536029698650434</v>
      </c>
      <c r="BB27" s="1005">
        <f t="shared" si="8"/>
        <v>13.974545866645753</v>
      </c>
      <c r="BC27" s="1005">
        <f t="shared" si="8"/>
        <v>12.484926424692906</v>
      </c>
      <c r="BD27" s="1005">
        <f t="shared" si="8"/>
        <v>11.617378904695457</v>
      </c>
      <c r="BE27" s="1005">
        <f t="shared" si="8"/>
        <v>13.789723994624405</v>
      </c>
      <c r="BF27" s="1005">
        <f t="shared" si="8"/>
        <v>13.434612058089705</v>
      </c>
      <c r="BG27" s="1005">
        <f t="shared" si="8"/>
        <v>13.359907758321436</v>
      </c>
      <c r="BH27" s="1005">
        <f t="shared" si="8"/>
        <v>12.927580483178676</v>
      </c>
      <c r="BI27" s="1005">
        <f t="shared" si="8"/>
        <v>12.575698241576983</v>
      </c>
      <c r="BJ27" s="1005">
        <f t="shared" si="8"/>
        <v>8.9095185232029905</v>
      </c>
      <c r="BK27" s="1005">
        <f t="shared" si="8"/>
        <v>10.266421218772058</v>
      </c>
      <c r="BL27" s="1005">
        <f t="shared" si="8"/>
        <v>9.9235790699988353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12.484926424692906</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3.0638626477041262</v>
      </c>
      <c r="P31" s="453">
        <f t="shared" ref="P31:P43" si="9">O31/$O$30</f>
        <v>0.2454049422064967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7.7447324036269041E-2</v>
      </c>
      <c r="P33" s="454">
        <f t="shared" si="9"/>
        <v>6.2032663551058152E-3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2.986415323667857</v>
      </c>
      <c r="P34" s="454">
        <f t="shared" si="9"/>
        <v>0.23920167585139088</v>
      </c>
      <c r="Q34" s="328"/>
      <c r="R34" s="13"/>
      <c r="S34" s="323"/>
      <c r="T34" s="563" t="s">
        <v>112</v>
      </c>
      <c r="U34" s="332"/>
      <c r="V34" s="332"/>
      <c r="W34" s="332"/>
      <c r="X34" s="893">
        <f>X35+X39+X40+X41+X47</f>
        <v>17.231746701525786</v>
      </c>
      <c r="Y34" s="894">
        <f t="shared" ref="Y34:AK34" si="10">Y35+Y39+Y40+Y41+Y47</f>
        <v>13.928022691075585</v>
      </c>
      <c r="Z34" s="894">
        <f t="shared" si="10"/>
        <v>13.536029698650434</v>
      </c>
      <c r="AA34" s="894">
        <f t="shared" si="10"/>
        <v>13.974545866645753</v>
      </c>
      <c r="AB34" s="894">
        <f t="shared" si="10"/>
        <v>12.484926424692906</v>
      </c>
      <c r="AC34" s="894">
        <f t="shared" si="10"/>
        <v>11.617378904695457</v>
      </c>
      <c r="AD34" s="894">
        <f t="shared" si="10"/>
        <v>13.789723994624405</v>
      </c>
      <c r="AE34" s="894">
        <f t="shared" si="10"/>
        <v>13.434612058089705</v>
      </c>
      <c r="AF34" s="894">
        <f t="shared" si="10"/>
        <v>13.359907758321436</v>
      </c>
      <c r="AG34" s="894">
        <f t="shared" si="10"/>
        <v>12.927580483178676</v>
      </c>
      <c r="AH34" s="894">
        <f t="shared" si="10"/>
        <v>12.575698241576983</v>
      </c>
      <c r="AI34" s="894">
        <f t="shared" si="10"/>
        <v>8.9095185232029905</v>
      </c>
      <c r="AJ34" s="894">
        <f t="shared" si="10"/>
        <v>10.266421218772058</v>
      </c>
      <c r="AK34" s="895">
        <f t="shared" si="10"/>
        <v>9.9235790699988353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2.3922289335702271</v>
      </c>
      <c r="P35" s="453">
        <f t="shared" si="9"/>
        <v>0.19160937375160136</v>
      </c>
      <c r="Q35" s="328"/>
      <c r="R35" s="13"/>
      <c r="S35" s="323"/>
      <c r="T35" s="334"/>
      <c r="U35" s="246" t="s">
        <v>114</v>
      </c>
      <c r="V35" s="344"/>
      <c r="W35" s="344"/>
      <c r="X35" s="896">
        <f>SUM(X36:X38)</f>
        <v>8.111369416857741</v>
      </c>
      <c r="Y35" s="897">
        <f t="shared" ref="Y35:AK35" si="11">SUM(Y36:Y38)</f>
        <v>5.0766995287455368</v>
      </c>
      <c r="Z35" s="897">
        <f t="shared" si="11"/>
        <v>4.3252058189574738</v>
      </c>
      <c r="AA35" s="897">
        <f t="shared" si="11"/>
        <v>4.3080954689588493</v>
      </c>
      <c r="AB35" s="897">
        <f t="shared" si="11"/>
        <v>3.0638626477041262</v>
      </c>
      <c r="AC35" s="897">
        <f t="shared" si="11"/>
        <v>2.7875481035811629</v>
      </c>
      <c r="AD35" s="897">
        <f t="shared" si="11"/>
        <v>5.4726291130910658</v>
      </c>
      <c r="AE35" s="897">
        <f t="shared" si="11"/>
        <v>5.4896390389720775</v>
      </c>
      <c r="AF35" s="897">
        <f t="shared" si="11"/>
        <v>5.4842154693399614</v>
      </c>
      <c r="AG35" s="897">
        <f t="shared" si="11"/>
        <v>5.2904381429642946</v>
      </c>
      <c r="AH35" s="897">
        <f t="shared" si="11"/>
        <v>5.347652955359484</v>
      </c>
      <c r="AI35" s="897">
        <f t="shared" si="11"/>
        <v>1.9197372883618751</v>
      </c>
      <c r="AJ35" s="897">
        <f t="shared" si="11"/>
        <v>3.3613920871633294</v>
      </c>
      <c r="AK35" s="898">
        <f t="shared" si="11"/>
        <v>3.0059460677853584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3.02219313529256</v>
      </c>
      <c r="P36" s="453">
        <f t="shared" si="9"/>
        <v>0.24206735646557062</v>
      </c>
      <c r="Q36" s="328"/>
      <c r="R36" s="13"/>
      <c r="S36" s="356" t="s">
        <v>184</v>
      </c>
      <c r="T36" s="335"/>
      <c r="U36" s="346"/>
      <c r="V36" s="336" t="s">
        <v>184</v>
      </c>
      <c r="W36" s="357"/>
      <c r="X36" s="899">
        <f>VLOOKUP(年度マスタ!$K$4&amp;"_"&amp;X$33,データシート1!$A:$BT,MATCH("aa_"&amp;$S36,データシート1!$A$1:$BT$1,0),0)</f>
        <v>2.2902788061457029</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1.877430342129744</v>
      </c>
      <c r="AE36" s="900">
        <f>VLOOKUP(年度マスタ!$K$4&amp;"_"&amp;AE$33,データシート1!$A:$BT,MATCH("aa_"&amp;$S36,データシート1!$A$1:$BT$1,0),0)</f>
        <v>2.3428013682460538</v>
      </c>
      <c r="AF36" s="900">
        <f>VLOOKUP(年度マスタ!$K$4&amp;"_"&amp;AF$33,データシート1!$A:$BT,MATCH("aa_"&amp;$S36,データシート1!$A$1:$BT$1,0),0)</f>
        <v>2.1353740289079441</v>
      </c>
      <c r="AG36" s="900">
        <f>VLOOKUP(年度マスタ!$K$4&amp;"_"&amp;AG$33,データシート1!$A:$BT,MATCH("aa_"&amp;$S36,データシート1!$A$1:$BT$1,0),0)</f>
        <v>2.1882705945234489</v>
      </c>
      <c r="AH36" s="900">
        <f>VLOOKUP(年度マスタ!$K$4&amp;"_"&amp;AH$33,データシート1!$A:$BT,MATCH("aa_"&amp;$S36,データシート1!$A$1:$BT$1,0),0)</f>
        <v>2.2164930062434283</v>
      </c>
      <c r="AI36" s="900">
        <f>VLOOKUP(年度マスタ!$K$4&amp;"_"&amp;AI$33,データシート1!$A:$BT,MATCH("aa_"&amp;$S36,データシート1!$A$1:$BT$1,0),0)</f>
        <v>0</v>
      </c>
      <c r="AJ36" s="900">
        <f>VLOOKUP(年度マスタ!$K$4&amp;"_"&amp;AJ$33,データシート1!$A:$BT,MATCH("aa_"&amp;$S36,データシート1!$A$1:$BT$1,0),0)</f>
        <v>1.4373403099715696</v>
      </c>
      <c r="AK36" s="901">
        <f>VLOOKUP(年度マスタ!$K$4&amp;"_"&amp;AK$33,データシート1!$A:$BT,MATCH("aa_"&amp;$S36,データシート1!$A$1:$BT$1,0),0)</f>
        <v>1.0687462055297501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3.5403591251658351</v>
      </c>
      <c r="P37" s="453">
        <f t="shared" si="9"/>
        <v>0.28357068393800466</v>
      </c>
      <c r="Q37" s="328"/>
      <c r="R37" s="13"/>
      <c r="S37" s="356" t="s">
        <v>187</v>
      </c>
      <c r="T37" s="335"/>
      <c r="U37" s="346"/>
      <c r="V37" s="336" t="s">
        <v>194</v>
      </c>
      <c r="W37" s="357"/>
      <c r="X37" s="899">
        <f>VLOOKUP(年度マスタ!$K$4&amp;"_"&amp;X$33,データシート1!$A:$BT,MATCH("aa_"&amp;$S37,データシート1!$A$1:$BT$1,0),0)</f>
        <v>6.5055290441795172E-2</v>
      </c>
      <c r="Y37" s="900">
        <f>VLOOKUP(年度マスタ!$K$4&amp;"_"&amp;Y$33,データシート1!$A:$BT,MATCH("aa_"&amp;$S37,データシート1!$A$1:$BT$1,0),0)</f>
        <v>6.5981692772330014E-2</v>
      </c>
      <c r="Z37" s="900">
        <f>VLOOKUP(年度マスタ!$K$4&amp;"_"&amp;Z$33,データシート1!$A:$BT,MATCH("aa_"&amp;$S37,データシート1!$A$1:$BT$1,0),0)</f>
        <v>9.1644645059295357E-2</v>
      </c>
      <c r="AA37" s="900">
        <f>VLOOKUP(年度マスタ!$K$4&amp;"_"&amp;AA$33,データシート1!$A:$BT,MATCH("aa_"&amp;$S37,データシート1!$A$1:$BT$1,0),0)</f>
        <v>8.5821457093659639E-2</v>
      </c>
      <c r="AB37" s="900">
        <f>VLOOKUP(年度マスタ!$K$4&amp;"_"&amp;AB$33,データシート1!$A:$BT,MATCH("aa_"&amp;$S37,データシート1!$A$1:$BT$1,0),0)</f>
        <v>7.7447324036269041E-2</v>
      </c>
      <c r="AC37" s="900">
        <f>VLOOKUP(年度マスタ!$K$4&amp;"_"&amp;AC$33,データシート1!$A:$BT,MATCH("aa_"&amp;$S37,データシート1!$A$1:$BT$1,0),0)</f>
        <v>5.5282907537268243E-2</v>
      </c>
      <c r="AD37" s="900">
        <f>VLOOKUP(年度マスタ!$K$4&amp;"_"&amp;AD$33,データシート1!$A:$BT,MATCH("aa_"&amp;$S37,データシート1!$A$1:$BT$1,0),0)</f>
        <v>6.1832744621833677E-2</v>
      </c>
      <c r="AE37" s="900">
        <f>VLOOKUP(年度マスタ!$K$4&amp;"_"&amp;AE$33,データシート1!$A:$BT,MATCH("aa_"&amp;$S37,データシート1!$A$1:$BT$1,0),0)</f>
        <v>6.249091729488554E-2</v>
      </c>
      <c r="AF37" s="900">
        <f>VLOOKUP(年度マスタ!$K$4&amp;"_"&amp;AF$33,データシート1!$A:$BT,MATCH("aa_"&amp;$S37,データシート1!$A$1:$BT$1,0),0)</f>
        <v>6.3925551080198928E-2</v>
      </c>
      <c r="AG37" s="900">
        <f>VLOOKUP(年度マスタ!$K$4&amp;"_"&amp;AG$33,データシート1!$A:$BT,MATCH("aa_"&amp;$S37,データシート1!$A$1:$BT$1,0),0)</f>
        <v>5.9307507435264355E-2</v>
      </c>
      <c r="AH37" s="900">
        <f>VLOOKUP(年度マスタ!$K$4&amp;"_"&amp;AH$33,データシート1!$A:$BT,MATCH("aa_"&amp;$S37,データシート1!$A$1:$BT$1,0),0)</f>
        <v>5.5226394081097106E-2</v>
      </c>
      <c r="AI37" s="900">
        <f>VLOOKUP(年度マスタ!$K$4&amp;"_"&amp;AI$33,データシート1!$A:$BT,MATCH("aa_"&amp;$S37,データシート1!$A$1:$BT$1,0),0)</f>
        <v>0.13051079153608969</v>
      </c>
      <c r="AJ37" s="900">
        <f>VLOOKUP(年度マスタ!$K$4&amp;"_"&amp;AJ$33,データシート1!$A:$BT,MATCH("aa_"&amp;$S37,データシート1!$A$1:$BT$1,0),0)</f>
        <v>0.13963280532612088</v>
      </c>
      <c r="AK37" s="901">
        <f>VLOOKUP(年度マスタ!$K$4&amp;"_"&amp;AK$33,データシート1!$A:$BT,MATCH("aa_"&amp;$S37,データシート1!$A$1:$BT$1,0),0)</f>
        <v>0.12753609000084035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3.415663036363457</v>
      </c>
      <c r="P38" s="454">
        <f t="shared" si="9"/>
        <v>0.27358295276837985</v>
      </c>
      <c r="Q38" s="328"/>
      <c r="R38" s="13"/>
      <c r="S38" s="356" t="s">
        <v>188</v>
      </c>
      <c r="T38" s="335"/>
      <c r="U38" s="348"/>
      <c r="V38" s="358" t="s">
        <v>197</v>
      </c>
      <c r="W38" s="358"/>
      <c r="X38" s="899">
        <f>VLOOKUP(年度マスタ!$K$4&amp;"_"&amp;X$33,データシート1!$A:$BT,MATCH("aa_"&amp;$S38,データシート1!$A$1:$BT$1,0),0)</f>
        <v>5.756035320270243</v>
      </c>
      <c r="Y38" s="900">
        <f>VLOOKUP(年度マスタ!$K$4&amp;"_"&amp;Y$33,データシート1!$A:$BT,MATCH("aa_"&amp;$S38,データシート1!$A$1:$BT$1,0),0)</f>
        <v>5.0107178359732067</v>
      </c>
      <c r="Z38" s="900">
        <f>VLOOKUP(年度マスタ!$K$4&amp;"_"&amp;Z$33,データシート1!$A:$BT,MATCH("aa_"&amp;$S38,データシート1!$A$1:$BT$1,0),0)</f>
        <v>4.2335611738981784</v>
      </c>
      <c r="AA38" s="900">
        <f>VLOOKUP(年度マスタ!$K$4&amp;"_"&amp;AA$33,データシート1!$A:$BT,MATCH("aa_"&amp;$S38,データシート1!$A$1:$BT$1,0),0)</f>
        <v>4.2222740118651894</v>
      </c>
      <c r="AB38" s="900">
        <f>VLOOKUP(年度マスタ!$K$4&amp;"_"&amp;AB$33,データシート1!$A:$BT,MATCH("aa_"&amp;$S38,データシート1!$A$1:$BT$1,0),0)</f>
        <v>2.986415323667857</v>
      </c>
      <c r="AC38" s="900">
        <f>VLOOKUP(年度マスタ!$K$4&amp;"_"&amp;AC$33,データシート1!$A:$BT,MATCH("aa_"&amp;$S38,データシート1!$A$1:$BT$1,0),0)</f>
        <v>2.7322651960438948</v>
      </c>
      <c r="AD38" s="900">
        <f>VLOOKUP(年度マスタ!$K$4&amp;"_"&amp;AD$33,データシート1!$A:$BT,MATCH("aa_"&amp;$S38,データシート1!$A$1:$BT$1,0),0)</f>
        <v>3.5333660263394879</v>
      </c>
      <c r="AE38" s="900">
        <f>VLOOKUP(年度マスタ!$K$4&amp;"_"&amp;AE$33,データシート1!$A:$BT,MATCH("aa_"&amp;$S38,データシート1!$A$1:$BT$1,0),0)</f>
        <v>3.084346753431138</v>
      </c>
      <c r="AF38" s="900">
        <f>VLOOKUP(年度マスタ!$K$4&amp;"_"&amp;AF$33,データシート1!$A:$BT,MATCH("aa_"&amp;$S38,データシート1!$A$1:$BT$1,0),0)</f>
        <v>3.2849158893518182</v>
      </c>
      <c r="AG38" s="900">
        <f>VLOOKUP(年度マスタ!$K$4&amp;"_"&amp;AG$33,データシート1!$A:$BT,MATCH("aa_"&amp;$S38,データシート1!$A$1:$BT$1,0),0)</f>
        <v>3.0428600410055808</v>
      </c>
      <c r="AH38" s="900">
        <f>VLOOKUP(年度マスタ!$K$4&amp;"_"&amp;AH$33,データシート1!$A:$BT,MATCH("aa_"&amp;$S38,データシート1!$A$1:$BT$1,0),0)</f>
        <v>3.075933555034958</v>
      </c>
      <c r="AI38" s="900">
        <f>VLOOKUP(年度マスタ!$K$4&amp;"_"&amp;AI$33,データシート1!$A:$BT,MATCH("aa_"&amp;$S38,データシート1!$A$1:$BT$1,0),0)</f>
        <v>1.7892264968257854</v>
      </c>
      <c r="AJ38" s="900">
        <f>VLOOKUP(年度マスタ!$K$4&amp;"_"&amp;AJ$33,データシート1!$A:$BT,MATCH("aa_"&amp;$S38,データシート1!$A$1:$BT$1,0),0)</f>
        <v>1.7844189718656387</v>
      </c>
      <c r="AK38" s="901">
        <f>VLOOKUP(年度マスタ!$K$4&amp;"_"&amp;AK$33,データシート1!$A:$BT,MATCH("aa_"&amp;$S38,データシート1!$A$1:$BT$1,0),0)</f>
        <v>1.8096637722547677</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1.5374062024858208</v>
      </c>
      <c r="P39" s="454">
        <f t="shared" si="9"/>
        <v>0.12314099019799683</v>
      </c>
      <c r="Q39" s="328"/>
      <c r="R39" s="13"/>
      <c r="S39" s="356" t="s">
        <v>189</v>
      </c>
      <c r="T39" s="335"/>
      <c r="U39" s="343" t="s">
        <v>199</v>
      </c>
      <c r="V39" s="344"/>
      <c r="W39" s="344"/>
      <c r="X39" s="896">
        <f>VLOOKUP(年度マスタ!$K$4&amp;"_"&amp;X$33,データシート1!$A:$BT,MATCH("aa_"&amp;$S39,データシート1!$A$1:$BT$1,0),0)</f>
        <v>2.1202228061391022</v>
      </c>
      <c r="Y39" s="897">
        <f>VLOOKUP(年度マスタ!$K$4&amp;"_"&amp;Y$33,データシート1!$A:$BT,MATCH("aa_"&amp;$S39,データシート1!$A$1:$BT$1,0),0)</f>
        <v>2.062458899298012</v>
      </c>
      <c r="Z39" s="897">
        <f>VLOOKUP(年度マスタ!$K$4&amp;"_"&amp;Z$33,データシート1!$A:$BT,MATCH("aa_"&amp;$S39,データシート1!$A$1:$BT$1,0),0)</f>
        <v>2.1760995993165171</v>
      </c>
      <c r="AA39" s="897">
        <f>VLOOKUP(年度マスタ!$K$4&amp;"_"&amp;AA$33,データシート1!$A:$BT,MATCH("aa_"&amp;$S39,データシート1!$A$1:$BT$1,0),0)</f>
        <v>2.4395820418871241</v>
      </c>
      <c r="AB39" s="897">
        <f>VLOOKUP(年度マスタ!$K$4&amp;"_"&amp;AB$33,データシート1!$A:$BT,MATCH("aa_"&amp;$S39,データシート1!$A$1:$BT$1,0),0)</f>
        <v>2.3922289335702271</v>
      </c>
      <c r="AC39" s="897">
        <f>VLOOKUP(年度マスタ!$K$4&amp;"_"&amp;AC$33,データシート1!$A:$BT,MATCH("aa_"&amp;$S39,データシート1!$A$1:$BT$1,0),0)</f>
        <v>2.253305818043982</v>
      </c>
      <c r="AD39" s="897">
        <f>VLOOKUP(年度マスタ!$K$4&amp;"_"&amp;AD$33,データシート1!$A:$BT,MATCH("aa_"&amp;$S39,データシート1!$A$1:$BT$1,0),0)</f>
        <v>2.1568885807133329</v>
      </c>
      <c r="AE39" s="897">
        <f>VLOOKUP(年度マスタ!$K$4&amp;"_"&amp;AE$33,データシート1!$A:$BT,MATCH("aa_"&amp;$S39,データシート1!$A$1:$BT$1,0),0)</f>
        <v>1.7756410252534671</v>
      </c>
      <c r="AF39" s="897">
        <f>VLOOKUP(年度マスタ!$K$4&amp;"_"&amp;AF$33,データシート1!$A:$BT,MATCH("aa_"&amp;$S39,データシート1!$A$1:$BT$1,0),0)</f>
        <v>1.7242160020632409</v>
      </c>
      <c r="AG39" s="897">
        <f>VLOOKUP(年度マスタ!$K$4&amp;"_"&amp;AG$33,データシート1!$A:$BT,MATCH("aa_"&amp;$S39,データシート1!$A$1:$BT$1,0),0)</f>
        <v>1.8385309829926739</v>
      </c>
      <c r="AH39" s="897">
        <f>VLOOKUP(年度マスタ!$K$4&amp;"_"&amp;AH$33,データシート1!$A:$BT,MATCH("aa_"&amp;$S39,データシート1!$A$1:$BT$1,0),0)</f>
        <v>1.7579028538698118</v>
      </c>
      <c r="AI39" s="897">
        <f>VLOOKUP(年度マスタ!$K$4&amp;"_"&amp;AI$33,データシート1!$A:$BT,MATCH("aa_"&amp;$S39,データシート1!$A$1:$BT$1,0),0)</f>
        <v>1.6135234671389498</v>
      </c>
      <c r="AJ39" s="897">
        <f>VLOOKUP(年度マスタ!$K$4&amp;"_"&amp;AJ$33,データシート1!$A:$BT,MATCH("aa_"&amp;$S39,データシート1!$A$1:$BT$1,0),0)</f>
        <v>1.828277451976926</v>
      </c>
      <c r="AK39" s="898">
        <f>VLOOKUP(年度マスタ!$K$4&amp;"_"&amp;AK$33,データシート1!$A:$BT,MATCH("aa_"&amp;$S39,データシート1!$A$1:$BT$1,0),0)</f>
        <v>1.6884342277708806</v>
      </c>
      <c r="AL39" s="330"/>
      <c r="AW39" s="17" t="str">
        <f>年度マスタ!K4</f>
        <v>04302</v>
      </c>
      <c r="AX39" s="17" t="s">
        <v>200</v>
      </c>
      <c r="AY39" s="17">
        <f>VLOOKUP($AW39&amp;"_"&amp;$AY$34,データシート1!$A:$BT,MATCH($AY$31&amp;"_"&amp;AY$36,データシート1!$A$1:$BT$1,0),0)</f>
        <v>1.0687462055297501</v>
      </c>
      <c r="AZ39" s="17">
        <f>VLOOKUP($AW39&amp;"_"&amp;$AY$34,データシート1!$A:$BT,MATCH($AY$31&amp;"_"&amp;AZ$36,データシート1!$A$1:$BT$1,0),0)</f>
        <v>0.12753609000084035</v>
      </c>
      <c r="BA39" s="17">
        <f>VLOOKUP($AW39&amp;"_"&amp;$AY$34,データシート1!$A:$BT,MATCH($AY$31&amp;"_"&amp;BA$36,データシート1!$A$1:$BT$1,0),0)</f>
        <v>1.8096637722547677</v>
      </c>
      <c r="BB39" s="17">
        <f>VLOOKUP($AW39&amp;"_"&amp;$AY$34,データシート1!$A:$BT,MATCH($AY$31&amp;"_"&amp;BB$36,データシート1!$A$1:$BT$1,0),0)</f>
        <v>1.6884342277708806</v>
      </c>
      <c r="BC39" s="17">
        <f>VLOOKUP($AW39&amp;"_"&amp;$AY$34,データシート1!$A:$BT,MATCH($AY$31&amp;"_"&amp;BC$36,データシート1!$A$1:$BT$1,0),0)</f>
        <v>1.8405570186075351</v>
      </c>
      <c r="BD39" s="17">
        <f>VLOOKUP($AW39&amp;"_"&amp;$AY$34,データシート1!$A:$BT,MATCH($AY$31&amp;"_"&amp;BD$36,データシート1!$A$1:$BT$1,0),0)</f>
        <v>1.1229477640011196</v>
      </c>
      <c r="BE39" s="17">
        <f>VLOOKUP($AW39&amp;"_"&amp;$AY$34,データシート1!$A:$BT,MATCH($AY$31&amp;"_"&amp;BE$36,データシート1!$A$1:$BT$1,0),0)</f>
        <v>1.6934302987931757</v>
      </c>
      <c r="BF39" s="17">
        <f>VLOOKUP($AW39&amp;"_"&amp;$AY$34,データシート1!$A:$BT,MATCH($AY$31&amp;"_"&amp;BF$36,データシート1!$A$1:$BT$1,0),0)</f>
        <v>7.4058261873912012E-2</v>
      </c>
      <c r="BG39" s="17">
        <f>VLOOKUP($AW39&amp;"_"&amp;$AY$34,データシート1!$A:$BT,MATCH($AY$31&amp;"_"&amp;BG$36,データシート1!$A$1:$BT$1,0),0)</f>
        <v>0</v>
      </c>
      <c r="BH39" s="17">
        <f>VLOOKUP($AW39&amp;"_"&amp;$AY$34,データシート1!$A:$BT,MATCH($AY$31&amp;"_"&amp;BH$36,データシート1!$A$1:$BT$1,0),0)</f>
        <v>0.49820543116685362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1.8782568338776362</v>
      </c>
      <c r="P40" s="454">
        <f t="shared" si="9"/>
        <v>0.15044196257038303</v>
      </c>
      <c r="Q40" s="328"/>
      <c r="R40" s="13"/>
      <c r="S40" s="356" t="s">
        <v>165</v>
      </c>
      <c r="T40" s="335"/>
      <c r="U40" s="343" t="s">
        <v>165</v>
      </c>
      <c r="V40" s="344"/>
      <c r="W40" s="344"/>
      <c r="X40" s="896">
        <f>VLOOKUP(年度マスタ!$K$4&amp;"_"&amp;X$33,データシート1!$A:$BT,MATCH("aa_"&amp;$S40,データシート1!$A$1:$BT$1,0),0)</f>
        <v>2.741494580996918</v>
      </c>
      <c r="Y40" s="897">
        <f>VLOOKUP(年度マスタ!$K$4&amp;"_"&amp;Y$33,データシート1!$A:$BT,MATCH("aa_"&amp;$S40,データシート1!$A$1:$BT$1,0),0)</f>
        <v>2.5412252620122739</v>
      </c>
      <c r="Z40" s="897">
        <f>VLOOKUP(年度マスタ!$K$4&amp;"_"&amp;Z$33,データシート1!$A:$BT,MATCH("aa_"&amp;$S40,データシート1!$A$1:$BT$1,0),0)</f>
        <v>2.9688012305835869</v>
      </c>
      <c r="AA40" s="897">
        <f>VLOOKUP(年度マスタ!$K$4&amp;"_"&amp;AA$33,データシート1!$A:$BT,MATCH("aa_"&amp;$S40,データシート1!$A$1:$BT$1,0),0)</f>
        <v>3.1634043625977029</v>
      </c>
      <c r="AB40" s="897">
        <f>VLOOKUP(年度マスタ!$K$4&amp;"_"&amp;AB$33,データシート1!$A:$BT,MATCH("aa_"&amp;$S40,データシート1!$A$1:$BT$1,0),0)</f>
        <v>3.02219313529256</v>
      </c>
      <c r="AC40" s="897">
        <f>VLOOKUP(年度マスタ!$K$4&amp;"_"&amp;AC$33,データシート1!$A:$BT,MATCH("aa_"&amp;$S40,データシート1!$A$1:$BT$1,0),0)</f>
        <v>2.5723049849075461</v>
      </c>
      <c r="AD40" s="897">
        <f>VLOOKUP(年度マスタ!$K$4&amp;"_"&amp;AD$33,データシート1!$A:$BT,MATCH("aa_"&amp;$S40,データシート1!$A$1:$BT$1,0),0)</f>
        <v>2.2044510921101779</v>
      </c>
      <c r="AE40" s="897">
        <f>VLOOKUP(年度マスタ!$K$4&amp;"_"&amp;AE$33,データシート1!$A:$BT,MATCH("aa_"&amp;$S40,データシート1!$A$1:$BT$1,0),0)</f>
        <v>2.1632341235615575</v>
      </c>
      <c r="AF40" s="897">
        <f>VLOOKUP(年度マスタ!$K$4&amp;"_"&amp;AF$33,データシート1!$A:$BT,MATCH("aa_"&amp;$S40,データシート1!$A$1:$BT$1,0),0)</f>
        <v>2.3074940154676389</v>
      </c>
      <c r="AG40" s="897">
        <f>VLOOKUP(年度マスタ!$K$4&amp;"_"&amp;AG$33,データシート1!$A:$BT,MATCH("aa_"&amp;$S40,データシート1!$A$1:$BT$1,0),0)</f>
        <v>2.1533892641534775</v>
      </c>
      <c r="AH40" s="897">
        <f>VLOOKUP(年度マスタ!$K$4&amp;"_"&amp;AH$33,データシート1!$A:$BT,MATCH("aa_"&amp;$S40,データシート1!$A$1:$BT$1,0),0)</f>
        <v>1.8948172025136676</v>
      </c>
      <c r="AI40" s="897">
        <f>VLOOKUP(年度マスタ!$K$4&amp;"_"&amp;AI$33,データシート1!$A:$BT,MATCH("aa_"&amp;$S40,データシート1!$A$1:$BT$1,0),0)</f>
        <v>1.9106652015847927</v>
      </c>
      <c r="AJ40" s="897">
        <f>VLOOKUP(年度マスタ!$K$4&amp;"_"&amp;AJ$33,データシート1!$A:$BT,MATCH("aa_"&amp;$S40,データシート1!$A$1:$BT$1,0),0)</f>
        <v>1.7964827118749398</v>
      </c>
      <c r="AK40" s="898">
        <f>VLOOKUP(年度マスタ!$K$4&amp;"_"&amp;AK$33,データシート1!$A:$BT,MATCH("aa_"&amp;$S40,データシート1!$A$1:$BT$1,0),0)</f>
        <v>1.8405570186075351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0.12469608880237799</v>
      </c>
      <c r="P41" s="454">
        <f t="shared" si="9"/>
        <v>9.9877311696248278E-3</v>
      </c>
      <c r="Q41" s="328"/>
      <c r="R41" s="13"/>
      <c r="S41" s="356" t="s">
        <v>201</v>
      </c>
      <c r="T41" s="335"/>
      <c r="U41" s="246" t="s">
        <v>128</v>
      </c>
      <c r="V41" s="344"/>
      <c r="W41" s="344"/>
      <c r="X41" s="896">
        <f>X42+X45+X46</f>
        <v>3.8918352587814131</v>
      </c>
      <c r="Y41" s="897">
        <f t="shared" ref="Y41:AH41" si="12">Y42+Y45+Y46</f>
        <v>3.8867229057725519</v>
      </c>
      <c r="Z41" s="897">
        <f t="shared" si="12"/>
        <v>3.7123369216507571</v>
      </c>
      <c r="AA41" s="897">
        <f t="shared" si="12"/>
        <v>3.6833846627766791</v>
      </c>
      <c r="AB41" s="897">
        <f t="shared" si="12"/>
        <v>3.5403591251658351</v>
      </c>
      <c r="AC41" s="897">
        <f t="shared" si="12"/>
        <v>3.4666811136926401</v>
      </c>
      <c r="AD41" s="897">
        <f t="shared" si="12"/>
        <v>3.3344411156610057</v>
      </c>
      <c r="AE41" s="897">
        <f t="shared" si="12"/>
        <v>3.441874829503369</v>
      </c>
      <c r="AF41" s="897">
        <f t="shared" si="12"/>
        <v>3.3221281261654569</v>
      </c>
      <c r="AG41" s="897">
        <f t="shared" si="12"/>
        <v>3.2680685333659576</v>
      </c>
      <c r="AH41" s="897">
        <f t="shared" si="12"/>
        <v>3.1752644135546113</v>
      </c>
      <c r="AI41" s="897">
        <f>AI42+AI45+AI46</f>
        <v>2.8822195810070128</v>
      </c>
      <c r="AJ41" s="897">
        <f>AJ42+AJ45+AJ46</f>
        <v>2.8607531356624936</v>
      </c>
      <c r="AK41" s="898">
        <f>AK42+AK45+AK46</f>
        <v>2.8904363246682072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3.790164665807513</v>
      </c>
      <c r="Y42" s="900">
        <f t="shared" ref="Y42:AK42" si="13">SUM(Y43:Y44)</f>
        <v>3.7826882735687759</v>
      </c>
      <c r="Z42" s="900">
        <f t="shared" si="13"/>
        <v>3.5961939174657243</v>
      </c>
      <c r="AA42" s="900">
        <f t="shared" si="13"/>
        <v>3.557273874951802</v>
      </c>
      <c r="AB42" s="900">
        <f t="shared" si="13"/>
        <v>3.415663036363457</v>
      </c>
      <c r="AC42" s="900">
        <f t="shared" si="13"/>
        <v>3.3508277318652562</v>
      </c>
      <c r="AD42" s="900">
        <f t="shared" si="13"/>
        <v>3.2237889759054448</v>
      </c>
      <c r="AE42" s="900">
        <f t="shared" si="13"/>
        <v>3.3357855236707072</v>
      </c>
      <c r="AF42" s="900">
        <f t="shared" si="13"/>
        <v>3.2246601117186273</v>
      </c>
      <c r="AG42" s="900">
        <f t="shared" si="13"/>
        <v>3.1799057941341005</v>
      </c>
      <c r="AH42" s="900">
        <f t="shared" si="13"/>
        <v>3.0903511514621025</v>
      </c>
      <c r="AI42" s="900">
        <f t="shared" si="13"/>
        <v>2.8043324653970396</v>
      </c>
      <c r="AJ42" s="900">
        <f t="shared" si="13"/>
        <v>2.7857257026567881</v>
      </c>
      <c r="AK42" s="901">
        <f t="shared" si="13"/>
        <v>2.8163780627942954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0.46628258296015618</v>
      </c>
      <c r="P43" s="612">
        <f t="shared" si="9"/>
        <v>3.7347643638326482E-2</v>
      </c>
      <c r="Q43" s="328"/>
      <c r="R43" s="13"/>
      <c r="S43" s="356" t="s">
        <v>190</v>
      </c>
      <c r="T43" s="359"/>
      <c r="U43" s="346"/>
      <c r="V43" s="360"/>
      <c r="W43" s="347" t="s">
        <v>190</v>
      </c>
      <c r="X43" s="899">
        <f>VLOOKUP(年度マスタ!$K$4&amp;"_"&amp;X$33,データシート1!$A:$BT,MATCH("aa_"&amp;$S43,データシート1!$A$1:$BT$1,0),0)</f>
        <v>1.653728208104555</v>
      </c>
      <c r="Y43" s="900">
        <f>VLOOKUP(年度マスタ!$K$4&amp;"_"&amp;Y$33,データシート1!$A:$BT,MATCH("aa_"&amp;$S43,データシート1!$A$1:$BT$1,0),0)</f>
        <v>1.632296248133893</v>
      </c>
      <c r="Z43" s="900">
        <f>VLOOKUP(年度マスタ!$K$4&amp;"_"&amp;Z$33,データシート1!$A:$BT,MATCH("aa_"&amp;$S43,データシート1!$A$1:$BT$1,0),0)</f>
        <v>1.5821716180210963</v>
      </c>
      <c r="AA43" s="900">
        <f>VLOOKUP(年度マスタ!$K$4&amp;"_"&amp;AA$33,データシート1!$A:$BT,MATCH("aa_"&amp;$S43,データシート1!$A$1:$BT$1,0),0)</f>
        <v>1.5964887431125576</v>
      </c>
      <c r="AB43" s="900">
        <f>VLOOKUP(年度マスタ!$K$4&amp;"_"&amp;AB$33,データシート1!$A:$BT,MATCH("aa_"&amp;$S43,データシート1!$A$1:$BT$1,0),0)</f>
        <v>1.5374062024858208</v>
      </c>
      <c r="AC43" s="900">
        <f>VLOOKUP(年度マスタ!$K$4&amp;"_"&amp;AC$33,データシート1!$A:$BT,MATCH("aa_"&amp;$S43,データシート1!$A$1:$BT$1,0),0)</f>
        <v>1.4527653477122975</v>
      </c>
      <c r="AD43" s="900">
        <f>VLOOKUP(年度マスタ!$K$4&amp;"_"&amp;AD$33,データシート1!$A:$BT,MATCH("aa_"&amp;$S43,データシート1!$A$1:$BT$1,0),0)</f>
        <v>1.4096570469873098</v>
      </c>
      <c r="AE43" s="900">
        <f>VLOOKUP(年度マスタ!$K$4&amp;"_"&amp;AE$33,データシート1!$A:$BT,MATCH("aa_"&amp;$S43,データシート1!$A$1:$BT$1,0),0)</f>
        <v>1.3874380281123591</v>
      </c>
      <c r="AF43" s="900">
        <f>VLOOKUP(年度マスタ!$K$4&amp;"_"&amp;AF$33,データシート1!$A:$BT,MATCH("aa_"&amp;$S43,データシート1!$A$1:$BT$1,0),0)</f>
        <v>1.3514179694676329</v>
      </c>
      <c r="AG43" s="900">
        <f>VLOOKUP(年度マスタ!$K$4&amp;"_"&amp;AG$33,データシート1!$A:$BT,MATCH("aa_"&amp;$S43,データシート1!$A$1:$BT$1,0),0)</f>
        <v>1.3014109229520043</v>
      </c>
      <c r="AH43" s="900">
        <f>VLOOKUP(年度マスタ!$K$4&amp;"_"&amp;AH$33,データシート1!$A:$BT,MATCH("aa_"&amp;$S43,データシート1!$A$1:$BT$1,0),0)</f>
        <v>1.2506648361306321</v>
      </c>
      <c r="AI43" s="900">
        <f>VLOOKUP(年度マスタ!$K$4&amp;"_"&amp;AI$33,データシート1!$A:$BT,MATCH("aa_"&amp;$S43,データシート1!$A$1:$BT$1,0),0)</f>
        <v>1.1097535897950861</v>
      </c>
      <c r="AJ43" s="900">
        <f>VLOOKUP(年度マスタ!$K$4&amp;"_"&amp;AJ$33,データシート1!$A:$BT,MATCH("aa_"&amp;$S43,データシート1!$A$1:$BT$1,0),0)</f>
        <v>1.0478935994479364</v>
      </c>
      <c r="AK43" s="901">
        <f>VLOOKUP(年度マスタ!$K$4&amp;"_"&amp;AK$33,データシート1!$A:$BT,MATCH("aa_"&amp;$S43,データシート1!$A$1:$BT$1,0),0)</f>
        <v>1.1229477640011196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2.136436457702958</v>
      </c>
      <c r="Y44" s="900">
        <f>VLOOKUP(年度マスタ!$K$4&amp;"_"&amp;Y$33,データシート1!$A:$BT,MATCH("aa_"&amp;$S44,データシート1!$A$1:$BT$1,0),0)</f>
        <v>2.1503920254348832</v>
      </c>
      <c r="Z44" s="900">
        <f>VLOOKUP(年度マスタ!$K$4&amp;"_"&amp;Z$33,データシート1!$A:$BT,MATCH("aa_"&amp;$S44,データシート1!$A$1:$BT$1,0),0)</f>
        <v>2.014022299444628</v>
      </c>
      <c r="AA44" s="900">
        <f>VLOOKUP(年度マスタ!$K$4&amp;"_"&amp;AA$33,データシート1!$A:$BT,MATCH("aa_"&amp;$S44,データシート1!$A$1:$BT$1,0),0)</f>
        <v>1.9607851318392442</v>
      </c>
      <c r="AB44" s="900">
        <f>VLOOKUP(年度マスタ!$K$4&amp;"_"&amp;AB$33,データシート1!$A:$BT,MATCH("aa_"&amp;$S44,データシート1!$A$1:$BT$1,0),0)</f>
        <v>1.8782568338776362</v>
      </c>
      <c r="AC44" s="900">
        <f>VLOOKUP(年度マスタ!$K$4&amp;"_"&amp;AC$33,データシート1!$A:$BT,MATCH("aa_"&amp;$S44,データシート1!$A$1:$BT$1,0),0)</f>
        <v>1.8980623841529587</v>
      </c>
      <c r="AD44" s="900">
        <f>VLOOKUP(年度マスタ!$K$4&amp;"_"&amp;AD$33,データシート1!$A:$BT,MATCH("aa_"&amp;$S44,データシート1!$A$1:$BT$1,0),0)</f>
        <v>1.814131928918135</v>
      </c>
      <c r="AE44" s="900">
        <f>VLOOKUP(年度マスタ!$K$4&amp;"_"&amp;AE$33,データシート1!$A:$BT,MATCH("aa_"&amp;$S44,データシート1!$A$1:$BT$1,0),0)</f>
        <v>1.9483474955583482</v>
      </c>
      <c r="AF44" s="900">
        <f>VLOOKUP(年度マスタ!$K$4&amp;"_"&amp;AF$33,データシート1!$A:$BT,MATCH("aa_"&amp;$S44,データシート1!$A$1:$BT$1,0),0)</f>
        <v>1.8732421422509944</v>
      </c>
      <c r="AG44" s="900">
        <f>VLOOKUP(年度マスタ!$K$4&amp;"_"&amp;AG$33,データシート1!$A:$BT,MATCH("aa_"&amp;$S44,データシート1!$A$1:$BT$1,0),0)</f>
        <v>1.8784948711820963</v>
      </c>
      <c r="AH44" s="900">
        <f>VLOOKUP(年度マスタ!$K$4&amp;"_"&amp;AH$33,データシート1!$A:$BT,MATCH("aa_"&amp;$S44,データシート1!$A$1:$BT$1,0),0)</f>
        <v>1.8396863153314702</v>
      </c>
      <c r="AI44" s="900">
        <f>VLOOKUP(年度マスタ!$K$4&amp;"_"&amp;AI$33,データシート1!$A:$BT,MATCH("aa_"&amp;$S44,データシート1!$A$1:$BT$1,0),0)</f>
        <v>1.6945788756019535</v>
      </c>
      <c r="AJ44" s="900">
        <f>VLOOKUP(年度マスタ!$K$4&amp;"_"&amp;AJ$33,データシート1!$A:$BT,MATCH("aa_"&amp;$S44,データシート1!$A$1:$BT$1,0),0)</f>
        <v>1.737832103208852</v>
      </c>
      <c r="AK44" s="901">
        <f>VLOOKUP(年度マスタ!$K$4&amp;"_"&amp;AK$33,データシート1!$A:$BT,MATCH("aa_"&amp;$S44,データシート1!$A$1:$BT$1,0),0)</f>
        <v>1.6934302987931757</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0.10167059297390001</v>
      </c>
      <c r="Y45" s="900">
        <f>VLOOKUP(年度マスタ!$K$4&amp;"_"&amp;Y$33,データシート1!$A:$BT,MATCH("aa_"&amp;$S45,データシート1!$A$1:$BT$1,0),0)</f>
        <v>0.104034632203776</v>
      </c>
      <c r="Z45" s="900">
        <f>VLOOKUP(年度マスタ!$K$4&amp;"_"&amp;Z$33,データシート1!$A:$BT,MATCH("aa_"&amp;$S45,データシート1!$A$1:$BT$1,0),0)</f>
        <v>0.116143004185033</v>
      </c>
      <c r="AA45" s="900">
        <f>VLOOKUP(年度マスタ!$K$4&amp;"_"&amp;AA$33,データシート1!$A:$BT,MATCH("aa_"&amp;$S45,データシート1!$A$1:$BT$1,0),0)</f>
        <v>0.126110787824877</v>
      </c>
      <c r="AB45" s="900">
        <f>VLOOKUP(年度マスタ!$K$4&amp;"_"&amp;AB$33,データシート1!$A:$BT,MATCH("aa_"&amp;$S45,データシート1!$A$1:$BT$1,0),0)</f>
        <v>0.12469608880237799</v>
      </c>
      <c r="AC45" s="900">
        <f>VLOOKUP(年度マスタ!$K$4&amp;"_"&amp;AC$33,データシート1!$A:$BT,MATCH("aa_"&amp;$S45,データシート1!$A$1:$BT$1,0),0)</f>
        <v>0.115853381827384</v>
      </c>
      <c r="AD45" s="900">
        <f>VLOOKUP(年度マスタ!$K$4&amp;"_"&amp;AD$33,データシート1!$A:$BT,MATCH("aa_"&amp;$S45,データシート1!$A$1:$BT$1,0),0)</f>
        <v>0.110652139755561</v>
      </c>
      <c r="AE45" s="900">
        <f>VLOOKUP(年度マスタ!$K$4&amp;"_"&amp;AE$33,データシート1!$A:$BT,MATCH("aa_"&amp;$S45,データシート1!$A$1:$BT$1,0),0)</f>
        <v>0.10608930583266173</v>
      </c>
      <c r="AF45" s="900">
        <f>VLOOKUP(年度マスタ!$K$4&amp;"_"&amp;AF$33,データシート1!$A:$BT,MATCH("aa_"&amp;$S45,データシート1!$A$1:$BT$1,0),0)</f>
        <v>9.7468014446829496E-2</v>
      </c>
      <c r="AG45" s="900">
        <f>VLOOKUP(年度マスタ!$K$4&amp;"_"&amp;AG$33,データシート1!$A:$BT,MATCH("aa_"&amp;$S45,データシート1!$A$1:$BT$1,0),0)</f>
        <v>8.8162739231857107E-2</v>
      </c>
      <c r="AH45" s="900">
        <f>VLOOKUP(年度マスタ!$K$4&amp;"_"&amp;AH$33,データシート1!$A:$BT,MATCH("aa_"&amp;$S45,データシート1!$A$1:$BT$1,0),0)</f>
        <v>8.4913262092508796E-2</v>
      </c>
      <c r="AI45" s="900">
        <f>VLOOKUP(年度マスタ!$K$4&amp;"_"&amp;AI$33,データシート1!$A:$BT,MATCH("aa_"&amp;$S45,データシート1!$A$1:$BT$1,0),0)</f>
        <v>7.7887115609973204E-2</v>
      </c>
      <c r="AJ45" s="900">
        <f>VLOOKUP(年度マスタ!$K$4&amp;"_"&amp;AJ$33,データシート1!$A:$BT,MATCH("aa_"&amp;$S45,データシート1!$A$1:$BT$1,0),0)</f>
        <v>7.5027433005705399E-2</v>
      </c>
      <c r="AK45" s="901">
        <f>VLOOKUP(年度マスタ!$K$4&amp;"_"&amp;AK$33,データシート1!$A:$BT,MATCH("aa_"&amp;$S45,データシート1!$A$1:$BT$1,0),0)</f>
        <v>7.4058261873912012E-2</v>
      </c>
      <c r="AL45" s="330"/>
      <c r="AW45" s="17" t="str">
        <f>AW48</f>
        <v>七ヶ宿町</v>
      </c>
      <c r="AX45" s="1010">
        <f t="shared" ref="AX45:BB45" si="15">AX48/$BC48</f>
        <v>0.30290946911210648</v>
      </c>
      <c r="AY45" s="1010">
        <f t="shared" si="15"/>
        <v>0.17014367657687024</v>
      </c>
      <c r="AZ45" s="1010">
        <f t="shared" si="15"/>
        <v>0.18547310457493549</v>
      </c>
      <c r="BA45" s="1010">
        <f t="shared" si="15"/>
        <v>0.29126954139022609</v>
      </c>
      <c r="BB45" s="1010">
        <f t="shared" si="15"/>
        <v>5.0204208345861659E-2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0.36682463875061178</v>
      </c>
      <c r="Y47" s="903">
        <f>VLOOKUP(年度マスタ!$K$4&amp;"_"&amp;Y$33,データシート1!$A:$BT,MATCH("aa_"&amp;$S47,データシート1!$A$1:$BT$1,0),0)</f>
        <v>0.36091609524721002</v>
      </c>
      <c r="Z47" s="903">
        <f>VLOOKUP(年度マスタ!$K$4&amp;"_"&amp;Z$33,データシート1!$A:$BT,MATCH("aa_"&amp;$S47,データシート1!$A$1:$BT$1,0),0)</f>
        <v>0.35358612814210177</v>
      </c>
      <c r="AA47" s="903">
        <f>VLOOKUP(年度マスタ!$K$4&amp;"_"&amp;AA$33,データシート1!$A:$BT,MATCH("aa_"&amp;$S47,データシート1!$A$1:$BT$1,0),0)</f>
        <v>0.38007933042539821</v>
      </c>
      <c r="AB47" s="903">
        <f>VLOOKUP(年度マスタ!$K$4&amp;"_"&amp;AB$33,データシート1!$A:$BT,MATCH("aa_"&amp;$S47,データシート1!$A$1:$BT$1,0),0)</f>
        <v>0.46628258296015618</v>
      </c>
      <c r="AC47" s="903">
        <f>VLOOKUP(年度マスタ!$K$4&amp;"_"&amp;AC$33,データシート1!$A:$BT,MATCH("aa_"&amp;$S47,データシート1!$A$1:$BT$1,0),0)</f>
        <v>0.53753888447012488</v>
      </c>
      <c r="AD47" s="903">
        <f>VLOOKUP(年度マスタ!$K$4&amp;"_"&amp;AD$33,データシート1!$A:$BT,MATCH("aa_"&amp;$S47,データシート1!$A$1:$BT$1,0),0)</f>
        <v>0.62131409304882113</v>
      </c>
      <c r="AE47" s="903">
        <f>VLOOKUP(年度マスタ!$K$4&amp;"_"&amp;AE$33,データシート1!$A:$BT,MATCH("aa_"&amp;$S47,データシート1!$A$1:$BT$1,0),0)</f>
        <v>0.5642230407992348</v>
      </c>
      <c r="AF47" s="903">
        <f>VLOOKUP(年度マスタ!$K$4&amp;"_"&amp;AF$33,データシート1!$A:$BT,MATCH("aa_"&amp;$S47,データシート1!$A$1:$BT$1,0),0)</f>
        <v>0.52185414528513763</v>
      </c>
      <c r="AG47" s="903">
        <f>VLOOKUP(年度マスタ!$K$4&amp;"_"&amp;AG$33,データシート1!$A:$BT,MATCH("aa_"&amp;$S47,データシート1!$A$1:$BT$1,0),0)</f>
        <v>0.37715355970227421</v>
      </c>
      <c r="AH47" s="903">
        <f>VLOOKUP(年度マスタ!$K$4&amp;"_"&amp;AH$33,データシート1!$A:$BT,MATCH("aa_"&amp;$S47,データシート1!$A$1:$BT$1,0),0)</f>
        <v>0.40006081627940748</v>
      </c>
      <c r="AI47" s="903">
        <f>VLOOKUP(年度マスタ!$K$4&amp;"_"&amp;AI$33,データシート1!$A:$BT,MATCH("aa_"&amp;$S47,データシート1!$A$1:$BT$1,0),0)</f>
        <v>0.58337298511036006</v>
      </c>
      <c r="AJ47" s="903">
        <f>VLOOKUP(年度マスタ!$K$4&amp;"_"&amp;AJ$33,データシート1!$A:$BT,MATCH("aa_"&amp;$S47,データシート1!$A$1:$BT$1,0),0)</f>
        <v>0.41951583209436871</v>
      </c>
      <c r="AK47" s="904">
        <f>VLOOKUP(年度マスタ!$K$4&amp;"_"&amp;AK$33,データシート1!$A:$BT,MATCH("aa_"&amp;$S47,データシート1!$A$1:$BT$1,0),0)</f>
        <v>0.49820543116685362</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七ヶ宿町</v>
      </c>
      <c r="AX48" s="1011">
        <f>SUM(AY39:BA39)</f>
        <v>3.0059460677853584</v>
      </c>
      <c r="AY48" s="1011">
        <f>BB39</f>
        <v>1.6884342277708806</v>
      </c>
      <c r="AZ48" s="1011">
        <f>BC39</f>
        <v>1.8405570186075351</v>
      </c>
      <c r="BA48" s="1011">
        <f>SUM(BD39:BG39)</f>
        <v>2.8904363246682072</v>
      </c>
      <c r="BB48" s="1011">
        <f>BH39</f>
        <v>0.49820543116685362</v>
      </c>
      <c r="BC48" s="1011">
        <f>SUM(AX48:BB48)</f>
        <v>9.9235790699988353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9.9235790699988353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3.0059460677853584</v>
      </c>
      <c r="P52" s="453">
        <f t="shared" ref="P52:P64" si="18">O52/$O$51</f>
        <v>0.30290946911210648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1.0687462055297501</v>
      </c>
      <c r="P53" s="454">
        <f t="shared" si="18"/>
        <v>0.10769765605645298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0.12753609000084035</v>
      </c>
      <c r="P54" s="454">
        <f t="shared" si="18"/>
        <v>1.2851823833037219E-2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1.8096637722547677</v>
      </c>
      <c r="P55" s="454">
        <f t="shared" si="18"/>
        <v>0.18235998922261623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1.6884342277708806</v>
      </c>
      <c r="P56" s="453">
        <f t="shared" si="18"/>
        <v>0.17014367657687024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1.8405570186075351</v>
      </c>
      <c r="P57" s="453">
        <f t="shared" si="18"/>
        <v>0.18547310457493549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2.8904363246682072</v>
      </c>
      <c r="P58" s="453">
        <f t="shared" si="18"/>
        <v>0.29126954139022609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2.8163780627942954</v>
      </c>
      <c r="P59" s="454">
        <f t="shared" si="18"/>
        <v>0.28380668334762671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1.1229477640011196</v>
      </c>
      <c r="P60" s="454">
        <f t="shared" si="18"/>
        <v>0.11315955222204437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1.6934302987931757</v>
      </c>
      <c r="P61" s="454">
        <f t="shared" si="18"/>
        <v>0.17064713112558236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7.4058261873912012E-2</v>
      </c>
      <c r="P62" s="454">
        <f t="shared" si="18"/>
        <v>7.4628580425994129E-3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0.49820543116685362</v>
      </c>
      <c r="P64" s="612">
        <f t="shared" si="18"/>
        <v>5.0204208345861659E-2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七ヶ宿町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11.8048</v>
      </c>
      <c r="AI7" s="78">
        <f>VLOOKUP(年度マスタ!$K$4&amp;"_"&amp;$AG7,データシート1!$A:$BT,MATCH("ab_"&amp;AI$2,データシート1!$A$1:$BT$1,0),0)</f>
        <v>36</v>
      </c>
      <c r="AJ7" s="78">
        <f>VLOOKUP(年度マスタ!$K$4&amp;"_"&amp;$AG7,データシート1!$A:$BT,MATCH("ab_"&amp;AJ$2,データシート1!$A$1:$BT$1,0),0)</f>
        <v>75</v>
      </c>
      <c r="AK7" s="78">
        <f>VLOOKUP(年度マスタ!$K$4&amp;"_"&amp;$AG7,データシート1!$A:$BT,MATCH("ab_"&amp;AK$2,データシート1!$A$1:$BT$1,0),0)</f>
        <v>443</v>
      </c>
      <c r="AL7" s="78">
        <f>VLOOKUP(年度マスタ!$K$4&amp;"_"&amp;$AG7,データシート1!$A:$BT,MATCH("ab_"&amp;AL$2,データシート1!$A$1:$BT$1,0),0)</f>
        <v>702</v>
      </c>
      <c r="AM7" s="78">
        <f>VLOOKUP(年度マスタ!$K$4&amp;"_"&amp;$AG7,データシート1!$A:$BT,MATCH("ab_"&amp;AM$2,データシート1!$A$1:$BT$1,0),0)</f>
        <v>836</v>
      </c>
      <c r="AN7" s="78">
        <f>VLOOKUP(年度マスタ!$K$4&amp;"_"&amp;$AG7,データシート1!$A:$BT,MATCH("ab_"&amp;AN$2,データシート1!$A$1:$BT$1,0),0)</f>
        <v>430</v>
      </c>
      <c r="AO7" s="78">
        <f>VLOOKUP(年度マスタ!$K$4&amp;"_"&amp;$AG7,データシート1!$A:$BT,MATCH("ab_"&amp;AO$2,データシート1!$A$1:$BT$1,0),0)</f>
        <v>1744</v>
      </c>
      <c r="AP7" s="78">
        <f>VLOOKUP(年度マスタ!$K$4&amp;"_"&amp;$AG7,データシート1!$A:$BT,MATCH("ab_"&amp;AP$2,データシート1!$A$1:$BT$1,0),0)</f>
        <v>0</v>
      </c>
      <c r="AQ7" s="954">
        <f>VLOOKUP(年度マスタ!$K$4&amp;"_"&amp;$AG7,データシート1!$A:$BT,MATCH("ab_"&amp;AQ$2,データシート1!$A$1:$BT$1,0),0)</f>
        <v>0.36682463875061178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36</v>
      </c>
      <c r="AJ8" s="78">
        <f>VLOOKUP(年度マスタ!$K$4&amp;"_"&amp;$AG8,データシート1!$A:$BT,MATCH("ab_"&amp;AJ$2,データシート1!$A$1:$BT$1,0),0)</f>
        <v>75</v>
      </c>
      <c r="AK8" s="78">
        <f>VLOOKUP(年度マスタ!$K$4&amp;"_"&amp;$AG8,データシート1!$A:$BT,MATCH("ab_"&amp;AK$2,データシート1!$A$1:$BT$1,0),0)</f>
        <v>443</v>
      </c>
      <c r="AL8" s="78">
        <f>VLOOKUP(年度マスタ!$K$4&amp;"_"&amp;$AG8,データシート1!$A:$BT,MATCH("ab_"&amp;AL$2,データシート1!$A$1:$BT$1,0),0)</f>
        <v>701</v>
      </c>
      <c r="AM8" s="78">
        <f>VLOOKUP(年度マスタ!$K$4&amp;"_"&amp;$AG8,データシート1!$A:$BT,MATCH("ab_"&amp;AM$2,データシート1!$A$1:$BT$1,0),0)</f>
        <v>829</v>
      </c>
      <c r="AN8" s="78">
        <f>VLOOKUP(年度マスタ!$K$4&amp;"_"&amp;$AG8,データシート1!$A:$BT,MATCH("ab_"&amp;AN$2,データシート1!$A$1:$BT$1,0),0)</f>
        <v>422</v>
      </c>
      <c r="AO8" s="78">
        <f>VLOOKUP(年度マスタ!$K$4&amp;"_"&amp;$AG8,データシート1!$A:$BT,MATCH("ab_"&amp;AO$2,データシート1!$A$1:$BT$1,0),0)</f>
        <v>1710</v>
      </c>
      <c r="AP8" s="78">
        <f>VLOOKUP(年度マスタ!$K$4&amp;"_"&amp;$AG8,データシート1!$A:$BT,MATCH("ab_"&amp;AP$2,データシート1!$A$1:$BT$1,0),0)</f>
        <v>0</v>
      </c>
      <c r="AQ8" s="954">
        <f>VLOOKUP(年度マスタ!$K$4&amp;"_"&amp;$AG8,データシート1!$A:$BT,MATCH("ab_"&amp;AQ$2,データシート1!$A$1:$BT$1,0),0)</f>
        <v>0.36091609524721002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36</v>
      </c>
      <c r="AJ9" s="78">
        <f>VLOOKUP(年度マスタ!$K$4&amp;"_"&amp;$AG9,データシート1!$A:$BT,MATCH("ab_"&amp;AJ$2,データシート1!$A$1:$BT$1,0),0)</f>
        <v>75</v>
      </c>
      <c r="AK9" s="78">
        <f>VLOOKUP(年度マスタ!$K$4&amp;"_"&amp;$AG9,データシート1!$A:$BT,MATCH("ab_"&amp;AK$2,データシート1!$A$1:$BT$1,0),0)</f>
        <v>443</v>
      </c>
      <c r="AL9" s="78">
        <f>VLOOKUP(年度マスタ!$K$4&amp;"_"&amp;$AG9,データシート1!$A:$BT,MATCH("ab_"&amp;AL$2,データシート1!$A$1:$BT$1,0),0)</f>
        <v>682</v>
      </c>
      <c r="AM9" s="78">
        <f>VLOOKUP(年度マスタ!$K$4&amp;"_"&amp;$AG9,データシート1!$A:$BT,MATCH("ab_"&amp;AM$2,データシート1!$A$1:$BT$1,0),0)</f>
        <v>821</v>
      </c>
      <c r="AN9" s="78">
        <f>VLOOKUP(年度マスタ!$K$4&amp;"_"&amp;$AG9,データシート1!$A:$BT,MATCH("ab_"&amp;AN$2,データシート1!$A$1:$BT$1,0),0)</f>
        <v>407</v>
      </c>
      <c r="AO9" s="78">
        <f>VLOOKUP(年度マスタ!$K$4&amp;"_"&amp;$AG9,データシート1!$A:$BT,MATCH("ab_"&amp;AO$2,データシート1!$A$1:$BT$1,0),0)</f>
        <v>1655</v>
      </c>
      <c r="AP9" s="78">
        <f>VLOOKUP(年度マスタ!$K$4&amp;"_"&amp;$AG9,データシート1!$A:$BT,MATCH("ab_"&amp;AP$2,データシート1!$A$1:$BT$1,0),0)</f>
        <v>0</v>
      </c>
      <c r="AQ9" s="954">
        <f>VLOOKUP(年度マスタ!$K$4&amp;"_"&amp;$AG9,データシート1!$A:$BT,MATCH("ab_"&amp;AQ$2,データシート1!$A$1:$BT$1,0),0)</f>
        <v>0.35358612814210177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36</v>
      </c>
      <c r="AJ10" s="78">
        <f>VLOOKUP(年度マスタ!$K$4&amp;"_"&amp;$AG10,データシート1!$A:$BT,MATCH("ab_"&amp;AJ$2,データシート1!$A$1:$BT$1,0),0)</f>
        <v>75</v>
      </c>
      <c r="AK10" s="78">
        <f>VLOOKUP(年度マスタ!$K$4&amp;"_"&amp;$AG10,データシート1!$A:$BT,MATCH("ab_"&amp;AK$2,データシート1!$A$1:$BT$1,0),0)</f>
        <v>443</v>
      </c>
      <c r="AL10" s="78">
        <f>VLOOKUP(年度マスタ!$K$4&amp;"_"&amp;$AG10,データシート1!$A:$BT,MATCH("ab_"&amp;AL$2,データシート1!$A$1:$BT$1,0),0)</f>
        <v>692</v>
      </c>
      <c r="AM10" s="78">
        <f>VLOOKUP(年度マスタ!$K$4&amp;"_"&amp;$AG10,データシート1!$A:$BT,MATCH("ab_"&amp;AM$2,データシート1!$A$1:$BT$1,0),0)</f>
        <v>835</v>
      </c>
      <c r="AN10" s="78">
        <f>VLOOKUP(年度マスタ!$K$4&amp;"_"&amp;$AG10,データシート1!$A:$BT,MATCH("ab_"&amp;AN$2,データシート1!$A$1:$BT$1,0),0)</f>
        <v>394</v>
      </c>
      <c r="AO10" s="78">
        <f>VLOOKUP(年度マスタ!$K$4&amp;"_"&amp;$AG10,データシート1!$A:$BT,MATCH("ab_"&amp;AO$2,データシート1!$A$1:$BT$1,0),0)</f>
        <v>1654</v>
      </c>
      <c r="AP10" s="78">
        <f>VLOOKUP(年度マスタ!$K$4&amp;"_"&amp;$AG10,データシート1!$A:$BT,MATCH("ab_"&amp;AP$2,データシート1!$A$1:$BT$1,0),0)</f>
        <v>0</v>
      </c>
      <c r="AQ10" s="954">
        <f>VLOOKUP(年度マスタ!$K$4&amp;"_"&amp;$AG10,データシート1!$A:$BT,MATCH("ab_"&amp;AQ$2,データシート1!$A$1:$BT$1,0),0)</f>
        <v>0.38007933042539821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36</v>
      </c>
      <c r="AJ11" s="78">
        <f>VLOOKUP(年度マスタ!$K$4&amp;"_"&amp;$AG11,データシート1!$A:$BT,MATCH("ab_"&amp;AJ$2,データシート1!$A$1:$BT$1,0),0)</f>
        <v>75</v>
      </c>
      <c r="AK11" s="78">
        <f>VLOOKUP(年度マスタ!$K$4&amp;"_"&amp;$AG11,データシート1!$A:$BT,MATCH("ab_"&amp;AK$2,データシート1!$A$1:$BT$1,0),0)</f>
        <v>443</v>
      </c>
      <c r="AL11" s="78">
        <f>VLOOKUP(年度マスタ!$K$4&amp;"_"&amp;$AG11,データシート1!$A:$BT,MATCH("ab_"&amp;AL$2,データシート1!$A$1:$BT$1,0),0)</f>
        <v>673</v>
      </c>
      <c r="AM11" s="78">
        <f>VLOOKUP(年度マスタ!$K$4&amp;"_"&amp;$AG11,データシート1!$A:$BT,MATCH("ab_"&amp;AM$2,データシート1!$A$1:$BT$1,0),0)</f>
        <v>840</v>
      </c>
      <c r="AN11" s="78">
        <f>VLOOKUP(年度マスタ!$K$4&amp;"_"&amp;$AG11,データシート1!$A:$BT,MATCH("ab_"&amp;AN$2,データシート1!$A$1:$BT$1,0),0)</f>
        <v>376</v>
      </c>
      <c r="AO11" s="78">
        <f>VLOOKUP(年度マスタ!$K$4&amp;"_"&amp;$AG11,データシート1!$A:$BT,MATCH("ab_"&amp;AO$2,データシート1!$A$1:$BT$1,0),0)</f>
        <v>1612</v>
      </c>
      <c r="AP11" s="78">
        <f>VLOOKUP(年度マスタ!$K$4&amp;"_"&amp;$AG11,データシート1!$A:$BT,MATCH("ab_"&amp;AP$2,データシート1!$A$1:$BT$1,0),0)</f>
        <v>0</v>
      </c>
      <c r="AQ11" s="954">
        <f>VLOOKUP(年度マスタ!$K$4&amp;"_"&amp;$AG11,データシート1!$A:$BT,MATCH("ab_"&amp;AQ$2,データシート1!$A$1:$BT$1,0),0)</f>
        <v>0.46628258296015618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26</v>
      </c>
      <c r="AJ12" s="78">
        <f>VLOOKUP(年度マスタ!$K$4&amp;"_"&amp;$AG12,データシート1!$A:$BT,MATCH("ab_"&amp;AJ$2,データシート1!$A$1:$BT$1,0),0)</f>
        <v>55</v>
      </c>
      <c r="AK12" s="78">
        <f>VLOOKUP(年度マスタ!$K$4&amp;"_"&amp;$AG12,データシート1!$A:$BT,MATCH("ab_"&amp;AK$2,データシート1!$A$1:$BT$1,0),0)</f>
        <v>427</v>
      </c>
      <c r="AL12" s="78">
        <f>VLOOKUP(年度マスタ!$K$4&amp;"_"&amp;$AG12,データシート1!$A:$BT,MATCH("ab_"&amp;AL$2,データシート1!$A$1:$BT$1,0),0)</f>
        <v>663</v>
      </c>
      <c r="AM12" s="78">
        <f>VLOOKUP(年度マスタ!$K$4&amp;"_"&amp;$AG12,データシート1!$A:$BT,MATCH("ab_"&amp;AM$2,データシート1!$A$1:$BT$1,0),0)</f>
        <v>836</v>
      </c>
      <c r="AN12" s="78">
        <f>VLOOKUP(年度マスタ!$K$4&amp;"_"&amp;$AG12,データシート1!$A:$BT,MATCH("ab_"&amp;AN$2,データシート1!$A$1:$BT$1,0),0)</f>
        <v>378</v>
      </c>
      <c r="AO12" s="78">
        <f>VLOOKUP(年度マスタ!$K$4&amp;"_"&amp;$AG12,データシート1!$A:$BT,MATCH("ab_"&amp;AO$2,データシート1!$A$1:$BT$1,0),0)</f>
        <v>1561</v>
      </c>
      <c r="AP12" s="78">
        <f>VLOOKUP(年度マスタ!$K$4&amp;"_"&amp;$AG12,データシート1!$A:$BT,MATCH("ab_"&amp;AP$2,データシート1!$A$1:$BT$1,0),0)</f>
        <v>0</v>
      </c>
      <c r="AQ12" s="954">
        <f>VLOOKUP(年度マスタ!$K$4&amp;"_"&amp;$AG12,データシート1!$A:$BT,MATCH("ab_"&amp;AQ$2,データシート1!$A$1:$BT$1,0),0)</f>
        <v>0.53753888447012488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14.4795</v>
      </c>
      <c r="AI13" s="78">
        <f>VLOOKUP(年度マスタ!$K$4&amp;"_"&amp;$AG13,データシート1!$A:$BT,MATCH("ab_"&amp;AI$2,データシート1!$A$1:$BT$1,0),0)</f>
        <v>26</v>
      </c>
      <c r="AJ13" s="78">
        <f>VLOOKUP(年度マスタ!$K$4&amp;"_"&amp;$AG13,データシート1!$A:$BT,MATCH("ab_"&amp;AJ$2,データシート1!$A$1:$BT$1,0),0)</f>
        <v>55</v>
      </c>
      <c r="AK13" s="78">
        <f>VLOOKUP(年度マスタ!$K$4&amp;"_"&amp;$AG13,データシート1!$A:$BT,MATCH("ab_"&amp;AK$2,データシート1!$A$1:$BT$1,0),0)</f>
        <v>427</v>
      </c>
      <c r="AL13" s="78">
        <f>VLOOKUP(年度マスタ!$K$4&amp;"_"&amp;$AG13,データシート1!$A:$BT,MATCH("ab_"&amp;AL$2,データシート1!$A$1:$BT$1,0),0)</f>
        <v>661</v>
      </c>
      <c r="AM13" s="78">
        <f>VLOOKUP(年度マスタ!$K$4&amp;"_"&amp;$AG13,データシート1!$A:$BT,MATCH("ab_"&amp;AM$2,データシート1!$A$1:$BT$1,0),0)</f>
        <v>819</v>
      </c>
      <c r="AN13" s="78">
        <f>VLOOKUP(年度マスタ!$K$4&amp;"_"&amp;$AG13,データシート1!$A:$BT,MATCH("ab_"&amp;AN$2,データシート1!$A$1:$BT$1,0),0)</f>
        <v>361</v>
      </c>
      <c r="AO13" s="78">
        <f>VLOOKUP(年度マスタ!$K$4&amp;"_"&amp;$AG13,データシート1!$A:$BT,MATCH("ab_"&amp;AO$2,データシート1!$A$1:$BT$1,0),0)</f>
        <v>1523</v>
      </c>
      <c r="AP13" s="78">
        <f>VLOOKUP(年度マスタ!$K$4&amp;"_"&amp;$AG13,データシート1!$A:$BT,MATCH("ab_"&amp;AP$2,データシート1!$A$1:$BT$1,0),0)</f>
        <v>0</v>
      </c>
      <c r="AQ13" s="954">
        <f>VLOOKUP(年度マスタ!$K$4&amp;"_"&amp;$AG13,データシート1!$A:$BT,MATCH("ab_"&amp;AQ$2,データシート1!$A$1:$BT$1,0),0)</f>
        <v>0.62131409304882113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17.835899999999999</v>
      </c>
      <c r="AI14" s="78">
        <f>VLOOKUP(年度マスタ!$K$4&amp;"_"&amp;$AG14,データシート1!$A:$BT,MATCH("ab_"&amp;AI$2,データシート1!$A$1:$BT$1,0),0)</f>
        <v>26</v>
      </c>
      <c r="AJ14" s="78">
        <f>VLOOKUP(年度マスタ!$K$4&amp;"_"&amp;$AG14,データシート1!$A:$BT,MATCH("ab_"&amp;AJ$2,データシート1!$A$1:$BT$1,0),0)</f>
        <v>55</v>
      </c>
      <c r="AK14" s="78">
        <f>VLOOKUP(年度マスタ!$K$4&amp;"_"&amp;$AG14,データシート1!$A:$BT,MATCH("ab_"&amp;AK$2,データシート1!$A$1:$BT$1,0),0)</f>
        <v>427</v>
      </c>
      <c r="AL14" s="78">
        <f>VLOOKUP(年度マスタ!$K$4&amp;"_"&amp;$AG14,データシート1!$A:$BT,MATCH("ab_"&amp;AL$2,データシート1!$A$1:$BT$1,0),0)</f>
        <v>652</v>
      </c>
      <c r="AM14" s="78">
        <f>VLOOKUP(年度マスタ!$K$4&amp;"_"&amp;$AG14,データシート1!$A:$BT,MATCH("ab_"&amp;AM$2,データシート1!$A$1:$BT$1,0),0)</f>
        <v>816</v>
      </c>
      <c r="AN14" s="78">
        <f>VLOOKUP(年度マスタ!$K$4&amp;"_"&amp;$AG14,データシート1!$A:$BT,MATCH("ab_"&amp;AN$2,データシート1!$A$1:$BT$1,0),0)</f>
        <v>401</v>
      </c>
      <c r="AO14" s="78">
        <f>VLOOKUP(年度マスタ!$K$4&amp;"_"&amp;$AG14,データシート1!$A:$BT,MATCH("ab_"&amp;AO$2,データシート1!$A$1:$BT$1,0),0)</f>
        <v>1502</v>
      </c>
      <c r="AP14" s="78">
        <f>VLOOKUP(年度マスタ!$K$4&amp;"_"&amp;$AG14,データシート1!$A:$BT,MATCH("ab_"&amp;AP$2,データシート1!$A$1:$BT$1,0),0)</f>
        <v>0</v>
      </c>
      <c r="AQ14" s="954">
        <f>VLOOKUP(年度マスタ!$K$4&amp;"_"&amp;$AG14,データシート1!$A:$BT,MATCH("ab_"&amp;AQ$2,データシート1!$A$1:$BT$1,0),0)</f>
        <v>0.5642230407992348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17.7042</v>
      </c>
      <c r="AI15" s="78">
        <f>VLOOKUP(年度マスタ!$K$4&amp;"_"&amp;$AG15,データシート1!$A:$BT,MATCH("ab_"&amp;AI$2,データシート1!$A$1:$BT$1,0),0)</f>
        <v>26</v>
      </c>
      <c r="AJ15" s="78">
        <f>VLOOKUP(年度マスタ!$K$4&amp;"_"&amp;$AG15,データシート1!$A:$BT,MATCH("ab_"&amp;AJ$2,データシート1!$A$1:$BT$1,0),0)</f>
        <v>55</v>
      </c>
      <c r="AK15" s="78">
        <f>VLOOKUP(年度マスタ!$K$4&amp;"_"&amp;$AG15,データシート1!$A:$BT,MATCH("ab_"&amp;AK$2,データシート1!$A$1:$BT$1,0),0)</f>
        <v>427</v>
      </c>
      <c r="AL15" s="78">
        <f>VLOOKUP(年度マスタ!$K$4&amp;"_"&amp;$AG15,データシート1!$A:$BT,MATCH("ab_"&amp;AL$2,データシート1!$A$1:$BT$1,0),0)</f>
        <v>643</v>
      </c>
      <c r="AM15" s="78">
        <f>VLOOKUP(年度マスタ!$K$4&amp;"_"&amp;$AG15,データシート1!$A:$BT,MATCH("ab_"&amp;AM$2,データシート1!$A$1:$BT$1,0),0)</f>
        <v>808</v>
      </c>
      <c r="AN15" s="78">
        <f>VLOOKUP(年度マスタ!$K$4&amp;"_"&amp;$AG15,データシート1!$A:$BT,MATCH("ab_"&amp;AN$2,データシート1!$A$1:$BT$1,0),0)</f>
        <v>388</v>
      </c>
      <c r="AO15" s="78">
        <f>VLOOKUP(年度マスタ!$K$4&amp;"_"&amp;$AG15,データシート1!$A:$BT,MATCH("ab_"&amp;AO$2,データシート1!$A$1:$BT$1,0),0)</f>
        <v>1427</v>
      </c>
      <c r="AP15" s="78">
        <f>VLOOKUP(年度マスタ!$K$4&amp;"_"&amp;$AG15,データシート1!$A:$BT,MATCH("ab_"&amp;AP$2,データシート1!$A$1:$BT$1,0),0)</f>
        <v>0</v>
      </c>
      <c r="AQ15" s="954">
        <f>VLOOKUP(年度マスタ!$K$4&amp;"_"&amp;$AG15,データシート1!$A:$BT,MATCH("ab_"&amp;AQ$2,データシート1!$A$1:$BT$1,0),0)</f>
        <v>0.52185414528513763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19.3079</v>
      </c>
      <c r="AI16" s="78">
        <f>VLOOKUP(年度マスタ!$K$4&amp;"_"&amp;$AG16,データシート1!$A:$BT,MATCH("ab_"&amp;AI$2,データシート1!$A$1:$BT$1,0),0)</f>
        <v>26</v>
      </c>
      <c r="AJ16" s="78">
        <f>VLOOKUP(年度マスタ!$K$4&amp;"_"&amp;$AG16,データシート1!$A:$BT,MATCH("ab_"&amp;AJ$2,データシート1!$A$1:$BT$1,0),0)</f>
        <v>55</v>
      </c>
      <c r="AK16" s="78">
        <f>VLOOKUP(年度マスタ!$K$4&amp;"_"&amp;$AG16,データシート1!$A:$BT,MATCH("ab_"&amp;AK$2,データシート1!$A$1:$BT$1,0),0)</f>
        <v>427</v>
      </c>
      <c r="AL16" s="78">
        <f>VLOOKUP(年度マスタ!$K$4&amp;"_"&amp;$AG16,データシート1!$A:$BT,MATCH("ab_"&amp;AL$2,データシート1!$A$1:$BT$1,0),0)</f>
        <v>643</v>
      </c>
      <c r="AM16" s="78">
        <f>VLOOKUP(年度マスタ!$K$4&amp;"_"&amp;$AG16,データシート1!$A:$BT,MATCH("ab_"&amp;AM$2,データシート1!$A$1:$BT$1,0),0)</f>
        <v>793</v>
      </c>
      <c r="AN16" s="78">
        <f>VLOOKUP(年度マスタ!$K$4&amp;"_"&amp;$AG16,データシート1!$A:$BT,MATCH("ab_"&amp;AN$2,データシート1!$A$1:$BT$1,0),0)</f>
        <v>393</v>
      </c>
      <c r="AO16" s="78">
        <f>VLOOKUP(年度マスタ!$K$4&amp;"_"&amp;$AG16,データシート1!$A:$BT,MATCH("ab_"&amp;AO$2,データシート1!$A$1:$BT$1,0),0)</f>
        <v>1391</v>
      </c>
      <c r="AP16" s="78">
        <f>VLOOKUP(年度マスタ!$K$4&amp;"_"&amp;$AG16,データシート1!$A:$BT,MATCH("ab_"&amp;AP$2,データシート1!$A$1:$BT$1,0),0)</f>
        <v>0</v>
      </c>
      <c r="AQ16" s="954">
        <f>VLOOKUP(年度マスタ!$K$4&amp;"_"&amp;$AG16,データシート1!$A:$BT,MATCH("ab_"&amp;AQ$2,データシート1!$A$1:$BT$1,0),0)</f>
        <v>0.37715355970227421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20.1187</v>
      </c>
      <c r="AI17" s="151">
        <f>VLOOKUP(年度マスタ!$K$4&amp;"_"&amp;$AG17,データシート1!$A:$BT,MATCH("ab_"&amp;AI$2,データシート1!$A$1:$BT$1,0),0)</f>
        <v>26</v>
      </c>
      <c r="AJ17" s="151">
        <f>VLOOKUP(年度マスタ!$K$4&amp;"_"&amp;$AG17,データシート1!$A:$BT,MATCH("ab_"&amp;AJ$2,データシート1!$A$1:$BT$1,0),0)</f>
        <v>55</v>
      </c>
      <c r="AK17" s="151">
        <f>VLOOKUP(年度マスタ!$K$4&amp;"_"&amp;$AG17,データシート1!$A:$BT,MATCH("ab_"&amp;AK$2,データシート1!$A$1:$BT$1,0),0)</f>
        <v>427</v>
      </c>
      <c r="AL17" s="151">
        <f>VLOOKUP(年度マスタ!$K$4&amp;"_"&amp;$AG17,データシート1!$A:$BT,MATCH("ab_"&amp;AL$2,データシート1!$A$1:$BT$1,0),0)</f>
        <v>648</v>
      </c>
      <c r="AM17" s="151">
        <f>VLOOKUP(年度マスタ!$K$4&amp;"_"&amp;$AG17,データシート1!$A:$BT,MATCH("ab_"&amp;AM$2,データシート1!$A$1:$BT$1,0),0)</f>
        <v>783</v>
      </c>
      <c r="AN17" s="151">
        <f>VLOOKUP(年度マスタ!$K$4&amp;"_"&amp;$AG17,データシート1!$A:$BT,MATCH("ab_"&amp;AN$2,データシート1!$A$1:$BT$1,0),0)</f>
        <v>382</v>
      </c>
      <c r="AO17" s="151">
        <f>VLOOKUP(年度マスタ!$K$4&amp;"_"&amp;$AG17,データシート1!$A:$BT,MATCH("ab_"&amp;AO$2,データシート1!$A$1:$BT$1,0),0)</f>
        <v>1376</v>
      </c>
      <c r="AP17" s="151">
        <f>VLOOKUP(年度マスタ!$K$4&amp;"_"&amp;$AG17,データシート1!$A:$BT,MATCH("ab_"&amp;AP$2,データシート1!$A$1:$BT$1,0),0)</f>
        <v>0</v>
      </c>
      <c r="AQ17" s="955">
        <f>VLOOKUP(年度マスタ!$K$4&amp;"_"&amp;$AG17,データシート1!$A:$BT,MATCH("ab_"&amp;AQ$2,データシート1!$A$1:$BT$1,0),0)</f>
        <v>0.40006081627940748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59</v>
      </c>
      <c r="AJ18" s="78">
        <f>VLOOKUP(年度マスタ!$K$4&amp;"_"&amp;$AG18,データシート1!$A:$BT,MATCH("ab_"&amp;AJ$2,データシート1!$A$1:$BT$1,0),0)</f>
        <v>44</v>
      </c>
      <c r="AK18" s="78">
        <f>VLOOKUP(年度マスタ!$K$4&amp;"_"&amp;$AG18,データシート1!$A:$BT,MATCH("ab_"&amp;AK$2,データシート1!$A$1:$BT$1,0),0)</f>
        <v>460</v>
      </c>
      <c r="AL18" s="78">
        <f>VLOOKUP(年度マスタ!$K$4&amp;"_"&amp;$AG18,データシート1!$A:$BT,MATCH("ab_"&amp;AL$2,データシート1!$A$1:$BT$1,0),0)</f>
        <v>635</v>
      </c>
      <c r="AM18" s="78">
        <f>VLOOKUP(年度マスタ!$K$4&amp;"_"&amp;$AG18,データシート1!$A:$BT,MATCH("ab_"&amp;AM$2,データシート1!$A$1:$BT$1,0),0)</f>
        <v>793</v>
      </c>
      <c r="AN18" s="78">
        <f>VLOOKUP(年度マスタ!$K$4&amp;"_"&amp;$AG18,データシート1!$A:$BT,MATCH("ab_"&amp;AN$2,データシート1!$A$1:$BT$1,0),0)</f>
        <v>374</v>
      </c>
      <c r="AO18" s="78">
        <f>VLOOKUP(年度マスタ!$K$4&amp;"_"&amp;$AG18,データシート1!$A:$BT,MATCH("ab_"&amp;AO$2,データシート1!$A$1:$BT$1,0),0)</f>
        <v>1321</v>
      </c>
      <c r="AP18" s="78">
        <f>VLOOKUP(年度マスタ!$K$4&amp;"_"&amp;$AG18,データシート1!$A:$BT,MATCH("ab_"&amp;AP$2,データシート1!$A$1:$BT$1,0),0)</f>
        <v>0</v>
      </c>
      <c r="AQ18" s="954">
        <f>VLOOKUP(年度マスタ!$K$4&amp;"_"&amp;$AG18,データシート1!$A:$BT,MATCH("ab_"&amp;AQ$2,データシート1!$A$1:$BT$1,0),0)</f>
        <v>0.58337298511036006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14.7812</v>
      </c>
      <c r="AI19" s="78">
        <f>VLOOKUP(年度マスタ!$K$4&amp;"_"&amp;$AG19,データシート1!$A:$BT,MATCH("ab_"&amp;AI$2,データシート1!$A$1:$BT$1,0),0)</f>
        <v>59</v>
      </c>
      <c r="AJ19" s="78">
        <f>VLOOKUP(年度マスタ!$K$4&amp;"_"&amp;$AG19,データシート1!$A:$BT,MATCH("ab_"&amp;AJ$2,データシート1!$A$1:$BT$1,0),0)</f>
        <v>44</v>
      </c>
      <c r="AK19" s="78">
        <f>VLOOKUP(年度マスタ!$K$4&amp;"_"&amp;$AG19,データシート1!$A:$BT,MATCH("ab_"&amp;AK$2,データシート1!$A$1:$BT$1,0),0)</f>
        <v>460</v>
      </c>
      <c r="AL19" s="78">
        <f>VLOOKUP(年度マスタ!$K$4&amp;"_"&amp;$AG19,データシート1!$A:$BT,MATCH("ab_"&amp;AL$2,データシート1!$A$1:$BT$1,0),0)</f>
        <v>622</v>
      </c>
      <c r="AM19" s="78">
        <f>VLOOKUP(年度マスタ!$K$4&amp;"_"&amp;$AG19,データシート1!$A:$BT,MATCH("ab_"&amp;AM$2,データシート1!$A$1:$BT$1,0),0)</f>
        <v>771</v>
      </c>
      <c r="AN19" s="78">
        <f>VLOOKUP(年度マスタ!$K$4&amp;"_"&amp;$AG19,データシート1!$A:$BT,MATCH("ab_"&amp;AN$2,データシート1!$A$1:$BT$1,0),0)</f>
        <v>374</v>
      </c>
      <c r="AO19" s="78">
        <f>VLOOKUP(年度マスタ!$K$4&amp;"_"&amp;$AG19,データシート1!$A:$BT,MATCH("ab_"&amp;AO$2,データシート1!$A$1:$BT$1,0),0)</f>
        <v>1285</v>
      </c>
      <c r="AP19" s="78">
        <f>VLOOKUP(年度マスタ!$K$4&amp;"_"&amp;$AG19,データシート1!$A:$BT,MATCH("ab_"&amp;AP$2,データシート1!$A$1:$BT$1,0),0)</f>
        <v>0</v>
      </c>
      <c r="AQ19" s="954">
        <f>VLOOKUP(年度マスタ!$K$4&amp;"_"&amp;$AG19,データシート1!$A:$BT,MATCH("ab_"&amp;AQ$2,データシート1!$A$1:$BT$1,0),0)</f>
        <v>0.41951583209436871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12.373799999999999</v>
      </c>
      <c r="AI20" s="78">
        <f>VLOOKUP(年度マスタ!$K$4&amp;"_"&amp;$AG20,データシート1!$A:$BT,MATCH("ab_"&amp;AI$2,データシート1!$A$1:$BT$1,0),0)</f>
        <v>59</v>
      </c>
      <c r="AJ20" s="78">
        <f>VLOOKUP(年度マスタ!$K$4&amp;"_"&amp;$AG20,データシート1!$A:$BT,MATCH("ab_"&amp;AJ$2,データシート1!$A$1:$BT$1,0),0)</f>
        <v>44</v>
      </c>
      <c r="AK20" s="78">
        <f>VLOOKUP(年度マスタ!$K$4&amp;"_"&amp;$AG20,データシート1!$A:$BT,MATCH("ab_"&amp;AK$2,データシート1!$A$1:$BT$1,0),0)</f>
        <v>460</v>
      </c>
      <c r="AL20" s="78">
        <f>VLOOKUP(年度マスタ!$K$4&amp;"_"&amp;$AG20,データシート1!$A:$BT,MATCH("ab_"&amp;AL$2,データシート1!$A$1:$BT$1,0),0)</f>
        <v>619</v>
      </c>
      <c r="AM20" s="78">
        <f>VLOOKUP(年度マスタ!$K$4&amp;"_"&amp;$AG20,データシート1!$A:$BT,MATCH("ab_"&amp;AM$2,データシート1!$A$1:$BT$1,0),0)</f>
        <v>785</v>
      </c>
      <c r="AN20" s="78">
        <f>VLOOKUP(年度マスタ!$K$4&amp;"_"&amp;$AG20,データシート1!$A:$BT,MATCH("ab_"&amp;AN$2,データシート1!$A$1:$BT$1,0),0)</f>
        <v>370</v>
      </c>
      <c r="AO20" s="78">
        <f>VLOOKUP(年度マスタ!$K$4&amp;"_"&amp;$AG20,データシート1!$A:$BT,MATCH("ab_"&amp;AO$2,データシート1!$A$1:$BT$1,0),0)</f>
        <v>1258</v>
      </c>
      <c r="AP20" s="78">
        <f>VLOOKUP(年度マスタ!$K$4&amp;"_"&amp;$AG20,データシート1!$A:$BT,MATCH("ab_"&amp;AP$2,データシート1!$A$1:$BT$1,0),0)</f>
        <v>0</v>
      </c>
      <c r="AQ20" s="954">
        <f>VLOOKUP(年度マスタ!$K$4&amp;"_"&amp;$AG20,データシート1!$A:$BT,MATCH("ab_"&amp;AQ$2,データシート1!$A$1:$BT$1,0),0)</f>
        <v>0.49820543116685362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七ヶ宿町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04302</v>
      </c>
      <c r="BF13" s="70" t="str">
        <f>年度マスタ!K4</f>
        <v>04302</v>
      </c>
      <c r="BG13" s="70" t="str">
        <f>年度マスタ!K4</f>
        <v>04302</v>
      </c>
      <c r="BH13" s="278" t="s">
        <v>195</v>
      </c>
      <c r="BI13" s="278" t="s">
        <v>195</v>
      </c>
      <c r="BJ13" s="278" t="s">
        <v>195</v>
      </c>
      <c r="BK13" s="278" t="str">
        <f>年度マスタ!K4</f>
        <v>04302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七ヶ宿町</v>
      </c>
      <c r="BF14" s="70" t="str">
        <f>AP2</f>
        <v>七ヶ宿町</v>
      </c>
      <c r="BG14" s="70" t="str">
        <f>AP2</f>
        <v>七ヶ宿町</v>
      </c>
      <c r="BH14" s="70" t="s">
        <v>205</v>
      </c>
      <c r="BI14" s="70" t="s">
        <v>205</v>
      </c>
      <c r="BJ14" s="70" t="s">
        <v>205</v>
      </c>
      <c r="BK14" s="70" t="str">
        <f>AP2</f>
        <v>七ヶ宿町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6.5013054182739909</v>
      </c>
      <c r="AG24" s="877">
        <f t="shared" ref="AG24:AP24" si="11">AG25+AG29</f>
        <v>6.747677510845973</v>
      </c>
      <c r="AH24" s="877">
        <f t="shared" si="11"/>
        <v>5.4560915812743538</v>
      </c>
      <c r="AI24" s="877">
        <f t="shared" si="11"/>
        <v>5.0408539216251445</v>
      </c>
      <c r="AJ24" s="877">
        <f t="shared" si="11"/>
        <v>7.6295176938043987</v>
      </c>
      <c r="AK24" s="877">
        <f t="shared" si="11"/>
        <v>7.2652800642255446</v>
      </c>
      <c r="AL24" s="877">
        <f t="shared" si="11"/>
        <v>7.2084314714032018</v>
      </c>
      <c r="AM24" s="877">
        <f t="shared" si="11"/>
        <v>7.128969125956969</v>
      </c>
      <c r="AN24" s="877">
        <f t="shared" si="11"/>
        <v>7.1055558092292959</v>
      </c>
      <c r="AO24" s="877">
        <f t="shared" si="11"/>
        <v>3.5332607555008249</v>
      </c>
      <c r="AP24" s="878">
        <f t="shared" si="11"/>
        <v>5.1896695391402554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4.3252058189574738</v>
      </c>
      <c r="AG25" s="879">
        <f>①CO2排出量の現状把握!AA35</f>
        <v>4.3080954689588493</v>
      </c>
      <c r="AH25" s="879">
        <f>①CO2排出量の現状把握!AB35</f>
        <v>3.0638626477041262</v>
      </c>
      <c r="AI25" s="879">
        <f>①CO2排出量の現状把握!AC35</f>
        <v>2.7875481035811629</v>
      </c>
      <c r="AJ25" s="879">
        <f>①CO2排出量の現状把握!AD35</f>
        <v>5.4726291130910658</v>
      </c>
      <c r="AK25" s="879">
        <f>①CO2排出量の現状把握!AE35</f>
        <v>5.4896390389720775</v>
      </c>
      <c r="AL25" s="879">
        <f>①CO2排出量の現状把握!AF35</f>
        <v>5.4842154693399614</v>
      </c>
      <c r="AM25" s="879">
        <f>①CO2排出量の現状把握!AG35</f>
        <v>5.2904381429642946</v>
      </c>
      <c r="AN25" s="879">
        <f>①CO2排出量の現状把握!AH35</f>
        <v>5.347652955359484</v>
      </c>
      <c r="AO25" s="879">
        <f>①CO2排出量の現状把握!AI35</f>
        <v>1.9197372883618751</v>
      </c>
      <c r="AP25" s="880">
        <f>①CO2排出量の現状把握!AJ35</f>
        <v>3.3613920871633294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1.877430342129744</v>
      </c>
      <c r="AK26" s="881">
        <f>①CO2排出量の現状把握!AE36</f>
        <v>2.3428013682460538</v>
      </c>
      <c r="AL26" s="881">
        <f>①CO2排出量の現状把握!AF36</f>
        <v>2.1353740289079441</v>
      </c>
      <c r="AM26" s="881">
        <f>①CO2排出量の現状把握!AG36</f>
        <v>2.1882705945234489</v>
      </c>
      <c r="AN26" s="881">
        <f>①CO2排出量の現状把握!AH36</f>
        <v>2.2164930062434283</v>
      </c>
      <c r="AO26" s="881">
        <f>①CO2排出量の現状把握!AI36</f>
        <v>0</v>
      </c>
      <c r="AP26" s="882">
        <f>①CO2排出量の現状把握!AJ36</f>
        <v>1.4373403099715696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9.1644645059295357E-2</v>
      </c>
      <c r="AG27" s="881">
        <f>①CO2排出量の現状把握!AA37</f>
        <v>8.5821457093659639E-2</v>
      </c>
      <c r="AH27" s="881">
        <f>①CO2排出量の現状把握!AB37</f>
        <v>7.7447324036269041E-2</v>
      </c>
      <c r="AI27" s="881">
        <f>①CO2排出量の現状把握!AC37</f>
        <v>5.5282907537268243E-2</v>
      </c>
      <c r="AJ27" s="881">
        <f>①CO2排出量の現状把握!AD37</f>
        <v>6.1832744621833677E-2</v>
      </c>
      <c r="AK27" s="881">
        <f>①CO2排出量の現状把握!AE37</f>
        <v>6.249091729488554E-2</v>
      </c>
      <c r="AL27" s="881">
        <f>①CO2排出量の現状把握!AF37</f>
        <v>6.3925551080198928E-2</v>
      </c>
      <c r="AM27" s="881">
        <f>①CO2排出量の現状把握!AG37</f>
        <v>5.9307507435264355E-2</v>
      </c>
      <c r="AN27" s="881">
        <f>①CO2排出量の現状把握!AH37</f>
        <v>5.5226394081097106E-2</v>
      </c>
      <c r="AO27" s="881">
        <f>①CO2排出量の現状把握!AI37</f>
        <v>0.13051079153608969</v>
      </c>
      <c r="AP27" s="882">
        <f>①CO2排出量の現状把握!AJ37</f>
        <v>0.13963280532612088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4.2335611738981784</v>
      </c>
      <c r="AG28" s="881">
        <f>①CO2排出量の現状把握!AA38</f>
        <v>4.2222740118651894</v>
      </c>
      <c r="AH28" s="881">
        <f>①CO2排出量の現状把握!AB38</f>
        <v>2.986415323667857</v>
      </c>
      <c r="AI28" s="881">
        <f>①CO2排出量の現状把握!AC38</f>
        <v>2.7322651960438948</v>
      </c>
      <c r="AJ28" s="881">
        <f>①CO2排出量の現状把握!AD38</f>
        <v>3.5333660263394879</v>
      </c>
      <c r="AK28" s="881">
        <f>①CO2排出量の現状把握!AE38</f>
        <v>3.084346753431138</v>
      </c>
      <c r="AL28" s="881">
        <f>①CO2排出量の現状把握!AF38</f>
        <v>3.2849158893518182</v>
      </c>
      <c r="AM28" s="881">
        <f>①CO2排出量の現状把握!AG38</f>
        <v>3.0428600410055808</v>
      </c>
      <c r="AN28" s="881">
        <f>①CO2排出量の現状把握!AH38</f>
        <v>3.075933555034958</v>
      </c>
      <c r="AO28" s="881">
        <f>①CO2排出量の現状把握!AI38</f>
        <v>1.7892264968257854</v>
      </c>
      <c r="AP28" s="882">
        <f>①CO2排出量の現状把握!AJ38</f>
        <v>1.7844189718656387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2.1760995993165171</v>
      </c>
      <c r="AG29" s="883">
        <f>①CO2排出量の現状把握!AA39</f>
        <v>2.4395820418871241</v>
      </c>
      <c r="AH29" s="883">
        <f>①CO2排出量の現状把握!AB39</f>
        <v>2.3922289335702271</v>
      </c>
      <c r="AI29" s="883">
        <f>①CO2排出量の現状把握!AC39</f>
        <v>2.253305818043982</v>
      </c>
      <c r="AJ29" s="883">
        <f>①CO2排出量の現状把握!AD39</f>
        <v>2.1568885807133329</v>
      </c>
      <c r="AK29" s="883">
        <f>①CO2排出量の現状把握!AE39</f>
        <v>1.7756410252534671</v>
      </c>
      <c r="AL29" s="883">
        <f>①CO2排出量の現状把握!AF39</f>
        <v>1.7242160020632409</v>
      </c>
      <c r="AM29" s="883">
        <f>①CO2排出量の現状把握!AG39</f>
        <v>1.8385309829926739</v>
      </c>
      <c r="AN29" s="883">
        <f>①CO2排出量の現状把握!AH39</f>
        <v>1.7579028538698118</v>
      </c>
      <c r="AO29" s="883">
        <f>①CO2排出量の現状把握!AI39</f>
        <v>1.6135234671389498</v>
      </c>
      <c r="AP29" s="884">
        <f>①CO2排出量の現状把握!AJ39</f>
        <v>1.828277451976926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七ヶ宿町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16.399999999999999</v>
      </c>
      <c r="K6" s="619">
        <f>VLOOKUP(年度マスタ!$K$4&amp;"_"&amp;K$5,データシート1!$A:$BT,MATCH("cb_"&amp;$G6,データシート1!$A$1:$BT$1,0),0)</f>
        <v>30.4</v>
      </c>
      <c r="L6" s="619">
        <f>VLOOKUP(年度マスタ!$K$4&amp;"_"&amp;L$5,データシート1!$A:$BT,MATCH("cb_"&amp;$G6,データシート1!$A$1:$BT$1,0),0)</f>
        <v>45.3</v>
      </c>
      <c r="M6" s="619">
        <f>VLOOKUP(年度マスタ!$K$4&amp;"_"&amp;M$5,データシート1!$A:$BT,MATCH("cb_"&amp;$G6,データシート1!$A$1:$BT$1,0),0)</f>
        <v>54.5</v>
      </c>
      <c r="N6" s="619">
        <f>VLOOKUP(年度マスタ!$K$4&amp;"_"&amp;N$5,データシート1!$A:$BT,MATCH("cb_"&amp;$G6,データシート1!$A$1:$BT$1,0),0)</f>
        <v>58</v>
      </c>
      <c r="O6" s="619">
        <f>VLOOKUP(年度マスタ!$K$4&amp;"_"&amp;O$5,データシート1!$A:$BT,MATCH("cb_"&amp;$G6,データシート1!$A$1:$BT$1,0),0)</f>
        <v>65.3</v>
      </c>
      <c r="P6" s="619">
        <f>VLOOKUP(年度マスタ!$K$4&amp;"_"&amp;P$5,データシート1!$A:$BT,MATCH("cb_"&amp;$G6,データシート1!$A$1:$BT$1,0),0)</f>
        <v>65.3</v>
      </c>
      <c r="Q6" s="619">
        <f>VLOOKUP(年度マスタ!$K$4&amp;"_"&amp;Q$5,データシート1!$A:$BT,MATCH("cb_"&amp;$G6,データシート1!$A$1:$BT$1,0),0)</f>
        <v>69.5</v>
      </c>
      <c r="R6" s="633">
        <f>VLOOKUP(年度マスタ!$K$4&amp;"_"&amp;R$5,データシート1!$A:$BT,MATCH("cb_"&amp;$G6,データシート1!$A$1:$BT$1,0),0)</f>
        <v>69.5</v>
      </c>
      <c r="S6" s="568"/>
      <c r="T6" s="190"/>
      <c r="U6" s="581"/>
      <c r="V6" s="195"/>
      <c r="W6" s="195"/>
      <c r="X6" s="195"/>
      <c r="Y6" s="196" t="s">
        <v>372</v>
      </c>
      <c r="Z6" s="663" t="s">
        <v>373</v>
      </c>
      <c r="AA6" s="663"/>
      <c r="AB6" s="663"/>
      <c r="AC6" s="664">
        <f>SUM(AC7:AC8)</f>
        <v>113170</v>
      </c>
      <c r="AD6" s="664">
        <f>SUM(AD7:AD8)</f>
        <v>138323.47300000003</v>
      </c>
      <c r="AE6" s="665">
        <f>$AD6*3600/100000000</f>
        <v>4.9796450280000011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55</v>
      </c>
      <c r="K7" s="617">
        <f>VLOOKUP(年度マスタ!$K$4&amp;"_"&amp;K$5,データシート1!$A:$BT,MATCH("cb_"&amp;$G7,データシート1!$A$1:$BT$1,0),0)</f>
        <v>66</v>
      </c>
      <c r="L7" s="617">
        <f>VLOOKUP(年度マスタ!$K$4&amp;"_"&amp;L$5,データシート1!$A:$BT,MATCH("cb_"&amp;$G7,データシート1!$A$1:$BT$1,0),0)</f>
        <v>66</v>
      </c>
      <c r="M7" s="617">
        <f>VLOOKUP(年度マスタ!$K$4&amp;"_"&amp;M$5,データシート1!$A:$BT,MATCH("cb_"&amp;$G7,データシート1!$A$1:$BT$1,0),0)</f>
        <v>11066</v>
      </c>
      <c r="N7" s="617">
        <f>VLOOKUP(年度マスタ!$K$4&amp;"_"&amp;N$5,データシート1!$A:$BT,MATCH("cb_"&amp;$G7,データシート1!$A$1:$BT$1,0),0)</f>
        <v>11066</v>
      </c>
      <c r="O7" s="617">
        <f>VLOOKUP(年度マスタ!$K$4&amp;"_"&amp;O$5,データシート1!$A:$BT,MATCH("cb_"&amp;$G7,データシート1!$A$1:$BT$1,0),0)</f>
        <v>20095.5</v>
      </c>
      <c r="P7" s="617">
        <f>VLOOKUP(年度マスタ!$K$4&amp;"_"&amp;P$5,データシート1!$A:$BT,MATCH("cb_"&amp;$G7,データシート1!$A$1:$BT$1,0),0)</f>
        <v>20117.5</v>
      </c>
      <c r="Q7" s="617">
        <f>VLOOKUP(年度マスタ!$K$4&amp;"_"&amp;Q$5,データシート1!$A:$BT,MATCH("cb_"&amp;$G7,データシート1!$A$1:$BT$1,0),0)</f>
        <v>21602.5</v>
      </c>
      <c r="R7" s="634">
        <f>VLOOKUP(年度マスタ!$K$4&amp;"_"&amp;R$5,データシート1!$A:$BT,MATCH("cb_"&amp;$G7,データシート1!$A$1:$BT$1,0),0)</f>
        <v>21652</v>
      </c>
      <c r="S7" s="568"/>
      <c r="T7" s="190"/>
      <c r="U7" s="581"/>
      <c r="V7" s="195"/>
      <c r="W7" s="195"/>
      <c r="X7" s="195"/>
      <c r="Y7" s="196" t="s">
        <v>375</v>
      </c>
      <c r="Z7" s="212" t="s">
        <v>376</v>
      </c>
      <c r="AA7" s="212"/>
      <c r="AB7" s="212"/>
      <c r="AC7" s="1022">
        <f>VLOOKUP(年度マスタ!$K$4&amp;"_"&amp;年度マスタ!$K$9,データシート3!A:AB,MATCH("ea_"&amp;$Y7&amp;"_設備",データシート3!$A$1:$AB$1,0),0)</f>
        <v>18730</v>
      </c>
      <c r="AD7" s="1022">
        <f>VLOOKUP(年度マスタ!$K$4&amp;"_"&amp;年度マスタ!$K$9,データシート3!A:AB,MATCH("ea_"&amp;$Y7&amp;"_年間発電",データシート3!$A$1:$AB$1,0),0)/10^3</f>
        <v>22932.508999999998</v>
      </c>
      <c r="AE7" s="554">
        <f t="shared" ref="AE7:AE16" si="0">$AD7*3600/100000000</f>
        <v>0.82557032399999986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94440</v>
      </c>
      <c r="AD8" s="1022">
        <f>VLOOKUP(年度マスタ!$K$4&amp;"_"&amp;年度マスタ!$K$9,データシート3!A:AB,MATCH("ea_"&amp;$Y8&amp;"_年間発電",データシート3!$A$1:$AB$1,0),0)/10^3</f>
        <v>115390.96400000002</v>
      </c>
      <c r="AE8" s="554">
        <f t="shared" si="0"/>
        <v>4.154074704000001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2000</v>
      </c>
      <c r="Q9" s="617">
        <f>VLOOKUP(年度マスタ!$K$4&amp;"_"&amp;Q$5,データシート1!$A:$BT,MATCH("cb_"&amp;$G9,データシート1!$A$1:$BT$1,0),0)</f>
        <v>2000</v>
      </c>
      <c r="R9" s="634">
        <f>VLOOKUP(年度マスタ!$K$4&amp;"_"&amp;R$5,データシート1!$A:$BT,MATCH("cb_"&amp;$G9,データシート1!$A$1:$BT$1,0),0)</f>
        <v>2000</v>
      </c>
      <c r="S9" s="568"/>
      <c r="T9" s="190"/>
      <c r="U9" s="581"/>
      <c r="V9" s="195"/>
      <c r="W9" s="195"/>
      <c r="X9" s="195"/>
      <c r="Y9" s="196" t="s">
        <v>381</v>
      </c>
      <c r="Z9" s="208" t="s">
        <v>377</v>
      </c>
      <c r="AA9" s="208"/>
      <c r="AB9" s="208"/>
      <c r="AC9" s="666">
        <f>VLOOKUP(年度マスタ!$K$4&amp;"_"&amp;年度マスタ!$K$9,データシート3!A:AB,MATCH("ea_"&amp;$Y9&amp;"_設備",データシート3!$A$1:$AB$1,0),0)</f>
        <v>534600</v>
      </c>
      <c r="AD9" s="666">
        <f>VLOOKUP(年度マスタ!$K$4&amp;"_"&amp;年度マスタ!$K$9,データシート3!A:AB,MATCH("ea_"&amp;$Y9&amp;"_年間発電",データシート3!$A$1:$AB$1,0),0)/10^3</f>
        <v>1514736.0530000001</v>
      </c>
      <c r="AE9" s="667">
        <f t="shared" si="0"/>
        <v>54.530497908000001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7990</v>
      </c>
      <c r="AD10" s="666">
        <f>SUM(AD11:AD12)</f>
        <v>47361.213000000011</v>
      </c>
      <c r="AE10" s="667">
        <f t="shared" si="0"/>
        <v>1.7050036680000005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7990</v>
      </c>
      <c r="AD11" s="1022">
        <f>VLOOKUP(年度マスタ!$K$4&amp;"_"&amp;年度マスタ!$K$9,データシート3!A:AB,MATCH("ea_"&amp;$Y11&amp;"_年間発電",データシート3!$A$1:$AB$1,0),0)/10^3</f>
        <v>47361.213000000011</v>
      </c>
      <c r="AE11" s="554">
        <f t="shared" si="0"/>
        <v>1.7050036680000005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71.400000000000006</v>
      </c>
      <c r="K12" s="651">
        <f t="shared" ref="K12:Q12" si="1">SUM(K6:K11)</f>
        <v>96.4</v>
      </c>
      <c r="L12" s="651">
        <f t="shared" si="1"/>
        <v>111.3</v>
      </c>
      <c r="M12" s="651">
        <f t="shared" si="1"/>
        <v>11120.5</v>
      </c>
      <c r="N12" s="651">
        <f t="shared" si="1"/>
        <v>11124</v>
      </c>
      <c r="O12" s="651">
        <f t="shared" si="1"/>
        <v>20160.8</v>
      </c>
      <c r="P12" s="651">
        <f t="shared" si="1"/>
        <v>22182.799999999999</v>
      </c>
      <c r="Q12" s="651">
        <f t="shared" si="1"/>
        <v>23672</v>
      </c>
      <c r="R12" s="652">
        <f t="shared" ref="R12" si="2">SUM(R6:R11)</f>
        <v>23721.5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25</v>
      </c>
      <c r="AD13" s="666">
        <f>SUM(AD14:AD16)</f>
        <v>150.84700000000001</v>
      </c>
      <c r="AE13" s="667">
        <f t="shared" si="0"/>
        <v>5.4304920000000003E-3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25</v>
      </c>
      <c r="AD16" s="1022">
        <f>VLOOKUP(年度マスタ!$K$4&amp;"_"&amp;年度マスタ!$K$9,データシート3!A:AB,MATCH("ea_"&amp;$Y16&amp;"_年間発電",データシート3!$A$1:$AB$1,0),0)/10^3</f>
        <v>150.84700000000001</v>
      </c>
      <c r="AE16" s="554">
        <f t="shared" si="0"/>
        <v>5.4304920000000003E-3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5.7731209999999998E-2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0.86704983000000002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19.681968000000001</v>
      </c>
      <c r="K19" s="615">
        <f>K6*別紙!$C5/100*別紙!$E5/10^3</f>
        <v>36.483647999999995</v>
      </c>
      <c r="L19" s="615">
        <f>L6*別紙!$C5/100*別紙!$E5/10^3</f>
        <v>54.365435999999995</v>
      </c>
      <c r="M19" s="615">
        <f>M6*別紙!$C5/100*別紙!$E5/10^3</f>
        <v>65.406540000000007</v>
      </c>
      <c r="N19" s="615">
        <f>N6*別紙!$C5/100*別紙!$E5/10^3</f>
        <v>69.606959999999987</v>
      </c>
      <c r="O19" s="615">
        <f>O6*別紙!$C5/100*別紙!$E5/10^3</f>
        <v>78.367835999999997</v>
      </c>
      <c r="P19" s="615">
        <f>P6*別紙!$C5/100*別紙!$E5/10^3</f>
        <v>78.367835999999997</v>
      </c>
      <c r="Q19" s="615">
        <f>Q6*別紙!$C5/100*別紙!$E5/10^3</f>
        <v>83.408339999999995</v>
      </c>
      <c r="R19" s="639">
        <f>R6*別紙!$C5/100*別紙!$E5/10^3</f>
        <v>83.408339999999995</v>
      </c>
      <c r="S19" s="572"/>
      <c r="T19" s="191"/>
      <c r="U19" s="588"/>
      <c r="W19" s="201"/>
      <c r="X19" s="201"/>
      <c r="Y19" s="173"/>
      <c r="Z19" s="628" t="s">
        <v>389</v>
      </c>
      <c r="AA19" s="671"/>
      <c r="AB19" s="672"/>
      <c r="AC19" s="673">
        <f>SUM($AC$6,$AC$9,$AC$10,$AC$13)</f>
        <v>655785</v>
      </c>
      <c r="AD19" s="673">
        <f>SUM($AD$6,$AD$9,$AD$10,$AD$13)</f>
        <v>1700571.5860000001</v>
      </c>
      <c r="AE19" s="674">
        <f>SUM($AE$6,$AE$9,$AE$10,$AE$13,$AE$17,$AE$18)</f>
        <v>62.145358136000006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72.751800000000003</v>
      </c>
      <c r="K20" s="617">
        <f>K7*別紙!$C6/100*別紙!$E6/10^3</f>
        <v>87.302160000000001</v>
      </c>
      <c r="L20" s="617">
        <f>L7*別紙!$C6/100*別紙!$E6/10^3</f>
        <v>87.302160000000001</v>
      </c>
      <c r="M20" s="617">
        <f>M7*別紙!$C6/100*別紙!$E6/10^3</f>
        <v>14637.66216</v>
      </c>
      <c r="N20" s="617">
        <f>N7*別紙!$C6/100*別紙!$E6/10^3</f>
        <v>14637.66216</v>
      </c>
      <c r="O20" s="617">
        <f>O7*別紙!$C6/100*別紙!$E6/10^3</f>
        <v>26581.523579999997</v>
      </c>
      <c r="P20" s="617">
        <f>P7*別紙!$C6/100*別紙!$E6/10^3</f>
        <v>26610.624299999996</v>
      </c>
      <c r="Q20" s="617">
        <f>Q7*別紙!$C6/100*別紙!$E6/10^3</f>
        <v>28574.922899999998</v>
      </c>
      <c r="R20" s="634">
        <f>R7*別紙!$C6/100*別紙!$E6/10^3</f>
        <v>28640.399520000003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10512</v>
      </c>
      <c r="Q22" s="617">
        <f>Q9*別紙!$C8/100*別紙!$E8/10^3</f>
        <v>10512</v>
      </c>
      <c r="R22" s="634">
        <f>R9*別紙!$C8/100*別紙!$E8/10^3</f>
        <v>10512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92.433768000000001</v>
      </c>
      <c r="K25" s="657">
        <f t="shared" si="3"/>
        <v>123.785808</v>
      </c>
      <c r="L25" s="657">
        <f t="shared" si="3"/>
        <v>141.667596</v>
      </c>
      <c r="M25" s="657">
        <f t="shared" si="3"/>
        <v>14703.0687</v>
      </c>
      <c r="N25" s="657">
        <f t="shared" si="3"/>
        <v>14707.269119999999</v>
      </c>
      <c r="O25" s="657">
        <f t="shared" si="3"/>
        <v>26659.891415999999</v>
      </c>
      <c r="P25" s="657">
        <f t="shared" si="3"/>
        <v>37200.992136000001</v>
      </c>
      <c r="Q25" s="657">
        <f t="shared" si="3"/>
        <v>39170.33124</v>
      </c>
      <c r="R25" s="658">
        <f t="shared" ref="R25" si="4">SUM(R19:R24)</f>
        <v>39235.807860000001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7336.4812766699624</v>
      </c>
      <c r="K26" s="654">
        <f>(VLOOKUP(年度マスタ!$K$4&amp;"_"&amp;K$18,データシート1!$A:$BT,MATCH("da_合計",データシート1!$A$1:$BT$1,0),0))/10^3</f>
        <v>6980.5483453574143</v>
      </c>
      <c r="L26" s="654">
        <f>(VLOOKUP(年度マスタ!$K$4&amp;"_"&amp;L$18,データシート1!$A:$BT,MATCH("da_合計",データシート1!$A$1:$BT$1,0),0))/10^3</f>
        <v>7467.520135082691</v>
      </c>
      <c r="M26" s="654">
        <f>(VLOOKUP(年度マスタ!$K$4&amp;"_"&amp;M$18,データシート1!$A:$BT,MATCH("da_合計",データシート1!$A$1:$BT$1,0),0))/10^3</f>
        <v>7180.228668151005</v>
      </c>
      <c r="N26" s="654">
        <f>(VLOOKUP(年度マスタ!$K$4&amp;"_"&amp;N$18,データシート1!$A:$BT,MATCH("da_合計",データシート1!$A$1:$BT$1,0),0))/10^3</f>
        <v>7007.2354848551176</v>
      </c>
      <c r="O26" s="654">
        <f>(VLOOKUP(年度マスタ!$K$4&amp;"_"&amp;O$18,データシート1!$A:$BT,MATCH("da_合計",データシート1!$A$1:$BT$1,0),0))/10^3</f>
        <v>5561.4079224112438</v>
      </c>
      <c r="P26" s="654">
        <f>(VLOOKUP(年度マスタ!$K$4&amp;"_"&amp;P$18,データシート1!$A:$BT,MATCH("da_合計",データシート1!$A$1:$BT$1,0),0))/10^3</f>
        <v>6567.0535088657898</v>
      </c>
      <c r="Q26" s="654">
        <f>(VLOOKUP(年度マスタ!$K$4&amp;"_"&amp;Q$18,データシート1!$A:$BT,MATCH("da_合計",データシート1!$A$1:$BT$1,0),0))/10^3</f>
        <v>6611.410921104758</v>
      </c>
      <c r="R26" s="655">
        <f>Q26</f>
        <v>6611.410921104758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1.2599196333253071E-2</v>
      </c>
      <c r="K27" s="839">
        <f t="shared" ref="K27:P27" si="5">K25/K26</f>
        <v>1.7732963354136329E-2</v>
      </c>
      <c r="L27" s="839">
        <f t="shared" si="5"/>
        <v>1.8971170273038875E-2</v>
      </c>
      <c r="M27" s="839">
        <f t="shared" si="5"/>
        <v>2.0477159404710457</v>
      </c>
      <c r="N27" s="839">
        <f t="shared" si="5"/>
        <v>2.0988689693370692</v>
      </c>
      <c r="O27" s="839">
        <f t="shared" si="5"/>
        <v>4.7937306142508502</v>
      </c>
      <c r="P27" s="839">
        <f t="shared" si="5"/>
        <v>5.6647919932093052</v>
      </c>
      <c r="Q27" s="839">
        <f>Q25/Q26</f>
        <v>5.9246553734788412</v>
      </c>
      <c r="R27" s="840">
        <f>R25/R26</f>
        <v>5.934558950912062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5.934558950912062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257.21765086049692</v>
      </c>
      <c r="AA52" s="173"/>
      <c r="AB52" s="678" t="s">
        <v>413</v>
      </c>
      <c r="AC52" s="679">
        <f>$AD6</f>
        <v>138323.47300000003</v>
      </c>
      <c r="AD52" s="680">
        <f>R19+R20</f>
        <v>28723.807860000004</v>
      </c>
      <c r="AE52" s="681">
        <f t="shared" ref="AE52:AE54" si="6">IFERROR(AD52/AC52,"-")</f>
        <v>0.20765678620576566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1693960.1750788954</v>
      </c>
      <c r="Z53" s="1130"/>
      <c r="AA53" s="173"/>
      <c r="AB53" s="678" t="s">
        <v>377</v>
      </c>
      <c r="AC53" s="679">
        <f>$AD9</f>
        <v>1514736.0530000001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47361.213000000011</v>
      </c>
      <c r="AD54" s="679">
        <f>R22</f>
        <v>10512</v>
      </c>
      <c r="AE54" s="681">
        <f t="shared" si="6"/>
        <v>0.22195377470589694</v>
      </c>
      <c r="AF54" s="473"/>
      <c r="AG54" s="41"/>
      <c r="AH54" s="420"/>
      <c r="AI54" s="442" t="s">
        <v>440</v>
      </c>
      <c r="AJ54" s="443">
        <f>VLOOKUP(年度マスタ!$K$4&amp;"_"&amp;AJ$53,データシート1!$A$1:$BT$2000,MATCH("ca_太陽光発電（10kW未満）",データシート1!$A$1:$BT$1,0),0)</f>
        <v>3</v>
      </c>
      <c r="AK54" s="443">
        <f>VLOOKUP(年度マスタ!$K$4&amp;"_"&amp;AK$53,データシート1!$A$1:$BT$2000,MATCH("ca_太陽光発電（10kW未満）",データシート1!$A$1:$BT$1,0),0)</f>
        <v>5</v>
      </c>
      <c r="AL54" s="443">
        <f>VLOOKUP(年度マスタ!$K$4&amp;"_"&amp;AL$53,データシート1!$A$1:$BT$2000,MATCH("ca_太陽光発電（10kW未満）",データシート1!$A$1:$BT$1,0),0)</f>
        <v>7</v>
      </c>
      <c r="AM54" s="443">
        <f>VLOOKUP(年度マスタ!$K$4&amp;"_"&amp;AM$53,データシート1!$A$1:$BT$2000,MATCH("ca_太陽光発電（10kW未満）",データシート1!$A$1:$BT$1,0),0)</f>
        <v>9</v>
      </c>
      <c r="AN54" s="443">
        <f>VLOOKUP(年度マスタ!$K$4&amp;"_"&amp;AN$53,データシート1!$A$1:$BT$2000,MATCH("ca_太陽光発電（10kW未満）",データシート1!$A$1:$BT$1,0),0)</f>
        <v>10</v>
      </c>
      <c r="AO54" s="443">
        <f>VLOOKUP(年度マスタ!$K$4&amp;"_"&amp;AO$53,データシート1!$A$1:$BT$2000,MATCH("ca_太陽光発電（10kW未満）",データシート1!$A$1:$BT$1,0),0)</f>
        <v>11</v>
      </c>
      <c r="AP54" s="443">
        <f>VLOOKUP(年度マスタ!$K$4&amp;"_"&amp;AP$53,データシート1!$A$1:$BT$2000,MATCH("ca_太陽光発電（10kW未満）",データシート1!$A$1:$BT$1,0),0)</f>
        <v>11</v>
      </c>
      <c r="AQ54" s="443">
        <f>VLOOKUP(年度マスタ!$K$4&amp;"_"&amp;AQ$53,データシート1!$A$1:$BT$2000,MATCH("ca_太陽光発電（10kW未満）",データシート1!$A$1:$BT$1,0),0)</f>
        <v>12</v>
      </c>
      <c r="AR54" s="443">
        <f>VLOOKUP(年度マスタ!$K$4&amp;"_"&amp;AR$53,データシート1!$A$1:$BT$2000,MATCH("ca_太陽光発電（10kW未満）",データシート1!$A$1:$BT$1,0),0)</f>
        <v>12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150.84700000000001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七ヶ宿町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七ヶ宿町</v>
      </c>
      <c r="AZ12" s="1023" t="str">
        <f>年度マスタ!$K4</f>
        <v>04302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07444</v>
      </c>
      <c r="AY21" s="18" t="str">
        <f>IF(IFERROR(比較地域マスタ!$Z6,"")=0,"",IFERROR(比較地域マスタ!$Z6,""))</f>
        <v>三島町</v>
      </c>
      <c r="BB21" s="110" t="str">
        <f t="shared" ref="BB21:BC68" si="0">AX21</f>
        <v>07444</v>
      </c>
      <c r="BC21" s="1031" t="str">
        <f t="shared" si="0"/>
        <v>三島町</v>
      </c>
      <c r="BD21" s="34">
        <f>SUM(BE21,BI21:BK21,BQ21)</f>
        <v>9.3394228932704824</v>
      </c>
      <c r="BE21" s="34">
        <f>SUM(BF21:BH21)</f>
        <v>1.2129427364678294</v>
      </c>
      <c r="BF21" s="34">
        <f>VLOOKUP($AX21&amp;"_"&amp;$BC$14,データシート1!$A:$BT,MATCH($BC$12&amp;"_"&amp;BF$20,データシート1!$A$1:$BT$1,0),0)</f>
        <v>6.3963977342408343E-2</v>
      </c>
      <c r="BG21" s="34">
        <f>VLOOKUP($AX21&amp;"_"&amp;$BC$14,データシート1!$A:$BT,MATCH($BC$12&amp;"_"&amp;BG$20,データシート1!$A$1:$BT$1,0),0)</f>
        <v>0.36424862679985004</v>
      </c>
      <c r="BH21" s="34">
        <f>VLOOKUP($AX21&amp;"_"&amp;$BC$14,データシート1!$A:$BT,MATCH($BC$12&amp;"_"&amp;BH$20,データシート1!$A$1:$BT$1,0),0)</f>
        <v>0.78473013232557087</v>
      </c>
      <c r="BI21" s="34">
        <f>VLOOKUP($AX21&amp;"_"&amp;$BC$14,データシート1!$A:$BT,MATCH($BC$12&amp;"_"&amp;BI$20,データシート1!$A$1:$BT$1,0),0)</f>
        <v>1.9820483607935693</v>
      </c>
      <c r="BJ21" s="34">
        <f>VLOOKUP($AX21&amp;"_"&amp;$BC$14,データシート1!$A:$BT,MATCH($BC$12&amp;"_"&amp;BJ$20,データシート1!$A$1:$BT$1,0),0)</f>
        <v>2.7217664609414221</v>
      </c>
      <c r="BK21" s="34">
        <f t="shared" ref="BK21:BK68" si="1">SUM(BL21,BO21:BP21)</f>
        <v>3.1924734244960069</v>
      </c>
      <c r="BL21" s="34">
        <f t="shared" ref="BL21:BL67" si="2">SUM(BM21:BN21)</f>
        <v>3.1065859895143784</v>
      </c>
      <c r="BM21" s="34">
        <f>VLOOKUP($AX21&amp;"_"&amp;$BC$14,データシート1!$A:$BT,MATCH($BC$12&amp;"_"&amp;BM$20,データシート1!$A$1:$BT$1,0),0)</f>
        <v>1.2014759298469206</v>
      </c>
      <c r="BN21" s="34">
        <f>VLOOKUP($AX21&amp;"_"&amp;$BC$14,データシート1!$A:$BT,MATCH($BC$12&amp;"_"&amp;BN$20,データシート1!$A$1:$BT$1,0),0)</f>
        <v>1.9051100596674577</v>
      </c>
      <c r="BO21" s="34">
        <f>VLOOKUP($AX21&amp;"_"&amp;$BC$14,データシート1!$A:$BT,MATCH($BC$12&amp;"_"&amp;BO$20,データシート1!$A$1:$BT$1,0),0)</f>
        <v>8.5887434981628499E-2</v>
      </c>
      <c r="BP21" s="34">
        <f>VLOOKUP($AX21&amp;"_"&amp;$BC$14,データシート1!$A:$BT,MATCH($BC$12&amp;"_"&amp;BP$20,データシート1!$A$1:$BT$1,0),0)</f>
        <v>0</v>
      </c>
      <c r="BQ21" s="34">
        <f>VLOOKUP($AX21&amp;"_"&amp;$BC$14,データシート1!$A:$BT,MATCH($BC$12&amp;"_"&amp;BQ$20,データシート1!$A$1:$BT$1,0),0)</f>
        <v>0.2301919105716525</v>
      </c>
      <c r="BR21" s="35">
        <f t="shared" ref="BR21:BR68" si="3">BD21</f>
        <v>9.3394228932704824</v>
      </c>
      <c r="BT21" s="111" t="str">
        <f t="shared" ref="BT21:BT68" si="4">AY21</f>
        <v>三島町</v>
      </c>
      <c r="BU21" s="34">
        <f>BD21</f>
        <v>9.3394228932704824</v>
      </c>
      <c r="BV21" s="60">
        <f>BE21/$BR21</f>
        <v>0.12987341405664526</v>
      </c>
      <c r="BW21" s="60">
        <f t="shared" ref="BW21:CH42" si="5">BF21/$BR21</f>
        <v>6.8488147579758452E-3</v>
      </c>
      <c r="BX21" s="60">
        <f t="shared" si="5"/>
        <v>3.900119214671275E-2</v>
      </c>
      <c r="BY21" s="60">
        <f t="shared" si="5"/>
        <v>8.4023407151956664E-2</v>
      </c>
      <c r="BZ21" s="60">
        <f t="shared" si="5"/>
        <v>0.21222385830946081</v>
      </c>
      <c r="CA21" s="60">
        <f t="shared" si="5"/>
        <v>0.29142769227235549</v>
      </c>
      <c r="CB21" s="60">
        <f t="shared" si="5"/>
        <v>0.34182769759749743</v>
      </c>
      <c r="CC21" s="60">
        <f t="shared" si="5"/>
        <v>0.33263147252415648</v>
      </c>
      <c r="CD21" s="60">
        <f t="shared" si="5"/>
        <v>0.12864562870502882</v>
      </c>
      <c r="CE21" s="60">
        <f t="shared" si="5"/>
        <v>0.20398584381912763</v>
      </c>
      <c r="CF21" s="60">
        <f t="shared" si="5"/>
        <v>9.1962250733409519E-3</v>
      </c>
      <c r="CG21" s="60">
        <f t="shared" si="5"/>
        <v>0</v>
      </c>
      <c r="CH21" s="60">
        <f>BQ21/$BR21</f>
        <v>2.4647337764040773E-2</v>
      </c>
      <c r="CI21" s="112">
        <f t="shared" ref="CI21:CI68" si="6">BR21/$BR21</f>
        <v>1</v>
      </c>
      <c r="CK21" s="113" t="str">
        <f t="shared" ref="CK21:CK68" si="7">AY21</f>
        <v>三島町</v>
      </c>
      <c r="CL21" s="114">
        <f>CN21+CP21+CR21</f>
        <v>1.2129427364678294</v>
      </c>
      <c r="CM21" s="61">
        <f>IF(IF(CL21=0,0,CW21/CL21)&gt;1,1,IF(CL21=0,0,CW21/CL21))</f>
        <v>0</v>
      </c>
      <c r="CN21" s="62">
        <f>BF21</f>
        <v>6.3963977342408343E-2</v>
      </c>
      <c r="CO21" s="61">
        <f>IF(IF(CN21=0,0,CX21/CN21)&gt;1,1,IF(CN21=0,0,CX21/CN21))</f>
        <v>0</v>
      </c>
      <c r="CP21" s="62">
        <f t="shared" ref="CP21:CP68" si="8">BG21</f>
        <v>0.36424862679985004</v>
      </c>
      <c r="CQ21" s="61">
        <f>IF(IF(CP21=0,0,CY21/CP21)&gt;1,1,IF(CP21=0,0,CY21/CP21))</f>
        <v>0</v>
      </c>
      <c r="CR21" s="62">
        <f t="shared" ref="CR21:CR68" si="9">BH21</f>
        <v>0.78473013232557087</v>
      </c>
      <c r="CS21" s="61">
        <f>IF(IF(CR21=0,0,CZ21/CR21)&gt;1,1,IF(CR21=0,0,CZ21/CR21))</f>
        <v>0</v>
      </c>
      <c r="CT21" s="62">
        <f t="shared" ref="CT21:CT68" si="10">BI21</f>
        <v>1.9820483607935693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01409</v>
      </c>
      <c r="AY22" s="18" t="str">
        <f>IF(IFERROR(比較地域マスタ!$Z7,"")=0,"",IFERROR(比較地域マスタ!$Z7,""))</f>
        <v>赤井川村</v>
      </c>
      <c r="BB22" s="110" t="str">
        <f t="shared" si="0"/>
        <v>01409</v>
      </c>
      <c r="BC22" s="1031" t="str">
        <f t="shared" si="0"/>
        <v>赤井川村</v>
      </c>
      <c r="BD22" s="34">
        <f t="shared" ref="BD22:BD68" si="14">SUM(BE22,BI22:BK22,BQ22)</f>
        <v>10.985826956406045</v>
      </c>
      <c r="BE22" s="34">
        <f t="shared" ref="BE22:BE67" si="15">SUM(BF22:BH22)</f>
        <v>2.2404755512992085</v>
      </c>
      <c r="BF22" s="34">
        <f>VLOOKUP($AX22&amp;"_"&amp;$BC$14,データシート1!$A:$BT,MATCH($BC$12&amp;"_"&amp;BF$20,データシート1!$A$1:$BT$1,0),0)</f>
        <v>0</v>
      </c>
      <c r="BG22" s="34">
        <f>VLOOKUP($AX22&amp;"_"&amp;$BC$14,データシート1!$A:$BT,MATCH($BC$12&amp;"_"&amp;BG$20,データシート1!$A$1:$BT$1,0),0)</f>
        <v>0.11212197921571884</v>
      </c>
      <c r="BH22" s="34">
        <f>VLOOKUP($AX22&amp;"_"&amp;$BC$14,データシート1!$A:$BT,MATCH($BC$12&amp;"_"&amp;BH$20,データシート1!$A$1:$BT$1,0),0)</f>
        <v>2.1283535720834896</v>
      </c>
      <c r="BI22" s="34">
        <f>VLOOKUP($AX22&amp;"_"&amp;$BC$14,データシート1!$A:$BT,MATCH($BC$12&amp;"_"&amp;BI$20,データシート1!$A$1:$BT$1,0),0)</f>
        <v>2.4701614356491857</v>
      </c>
      <c r="BJ22" s="34">
        <f>VLOOKUP($AX22&amp;"_"&amp;$BC$14,データシート1!$A:$BT,MATCH($BC$12&amp;"_"&amp;BJ$20,データシート1!$A$1:$BT$1,0),0)</f>
        <v>2.7361509212549704</v>
      </c>
      <c r="BK22" s="34">
        <f t="shared" si="1"/>
        <v>3.4952079422144391</v>
      </c>
      <c r="BL22" s="34">
        <f t="shared" si="2"/>
        <v>3.430106317466298</v>
      </c>
      <c r="BM22" s="34">
        <f>VLOOKUP($AX22&amp;"_"&amp;$BC$14,データシート1!$A:$BT,MATCH($BC$12&amp;"_"&amp;BM$20,データシート1!$A$1:$BT$1,0),0)</f>
        <v>1.2694327132093031</v>
      </c>
      <c r="BN22" s="34">
        <f>VLOOKUP($AX22&amp;"_"&amp;$BC$14,データシート1!$A:$BT,MATCH($BC$12&amp;"_"&amp;BN$20,データシート1!$A$1:$BT$1,0),0)</f>
        <v>2.1606736042569952</v>
      </c>
      <c r="BO22" s="34">
        <f>VLOOKUP($AX22&amp;"_"&amp;$BC$14,データシート1!$A:$BT,MATCH($BC$12&amp;"_"&amp;BO$20,データシート1!$A$1:$BT$1,0),0)</f>
        <v>6.5101624748141199E-2</v>
      </c>
      <c r="BP22" s="34">
        <f>VLOOKUP($AX22&amp;"_"&amp;$BC$14,データシート1!$A:$BT,MATCH($BC$12&amp;"_"&amp;BP$20,データシート1!$A$1:$BT$1,0),0)</f>
        <v>0</v>
      </c>
      <c r="BQ22" s="34">
        <f>VLOOKUP($AX22&amp;"_"&amp;$BC$14,データシート1!$A:$BT,MATCH($BC$12&amp;"_"&amp;BQ$20,データシート1!$A$1:$BT$1,0),0)</f>
        <v>4.383110598824063E-2</v>
      </c>
      <c r="BR22" s="35">
        <f t="shared" si="3"/>
        <v>10.985826956406045</v>
      </c>
      <c r="BT22" s="121" t="str">
        <f t="shared" si="4"/>
        <v>赤井川村</v>
      </c>
      <c r="BU22" s="33">
        <f>BD22</f>
        <v>10.985826956406045</v>
      </c>
      <c r="BV22" s="59">
        <f t="shared" ref="BV22:BZ68" si="16">BE22/$BR22</f>
        <v>0.20394236685047587</v>
      </c>
      <c r="BW22" s="59">
        <f t="shared" si="5"/>
        <v>0</v>
      </c>
      <c r="BX22" s="59">
        <f t="shared" si="5"/>
        <v>1.0206057282773635E-2</v>
      </c>
      <c r="BY22" s="59">
        <f t="shared" si="5"/>
        <v>0.19373630956770224</v>
      </c>
      <c r="BZ22" s="59">
        <f t="shared" si="5"/>
        <v>0.22484984020331644</v>
      </c>
      <c r="CA22" s="59">
        <f t="shared" si="5"/>
        <v>0.24906189876397686</v>
      </c>
      <c r="CB22" s="59">
        <f t="shared" si="5"/>
        <v>0.31815610750871298</v>
      </c>
      <c r="CC22" s="59">
        <f t="shared" si="5"/>
        <v>0.31223014262628063</v>
      </c>
      <c r="CD22" s="59">
        <f t="shared" si="5"/>
        <v>0.11555185770235281</v>
      </c>
      <c r="CE22" s="59">
        <f t="shared" si="5"/>
        <v>0.19667828492392783</v>
      </c>
      <c r="CF22" s="59">
        <f t="shared" si="5"/>
        <v>5.9259648824323777E-3</v>
      </c>
      <c r="CG22" s="59">
        <f t="shared" si="5"/>
        <v>0</v>
      </c>
      <c r="CH22" s="59">
        <f t="shared" si="5"/>
        <v>3.9897866735177255E-3</v>
      </c>
      <c r="CI22" s="122">
        <f t="shared" si="6"/>
        <v>1</v>
      </c>
      <c r="CK22" s="123" t="str">
        <f t="shared" si="7"/>
        <v>赤井川村</v>
      </c>
      <c r="CL22" s="124">
        <f t="shared" ref="CL22:CL68" si="17">CN22+CP22+CR22</f>
        <v>2.2404755512992085</v>
      </c>
      <c r="CM22" s="65">
        <f t="shared" ref="CM22:CM68" si="18">IF(IF(CL22=0,0,CW22/CL22)&gt;1,1,IF(CL22=0,0,CW22/CL22))</f>
        <v>0</v>
      </c>
      <c r="CN22" s="66">
        <f t="shared" ref="CN22:CN68" si="19">BF22</f>
        <v>0</v>
      </c>
      <c r="CO22" s="65">
        <f t="shared" ref="CO22:CO68" si="20">IF(IF(CN22=0,0,CX22/CN22)&gt;1,1,IF(CN22=0,0,CX22/CN22))</f>
        <v>0</v>
      </c>
      <c r="CP22" s="66">
        <f t="shared" si="8"/>
        <v>0.11212197921571884</v>
      </c>
      <c r="CQ22" s="65">
        <f t="shared" ref="CQ22:CQ68" si="21">IF(IF(CP22=0,0,CY22/CP22)&gt;1,1,IF(CP22=0,0,CY22/CP22))</f>
        <v>0</v>
      </c>
      <c r="CR22" s="66">
        <f t="shared" si="9"/>
        <v>2.1283535720834896</v>
      </c>
      <c r="CS22" s="65">
        <f t="shared" ref="CS22:CS68" si="22">IF(IF(CR22=0,0,CZ22/CR22)&gt;1,1,IF(CR22=0,0,CZ22/CR22))</f>
        <v>0</v>
      </c>
      <c r="CT22" s="66">
        <f t="shared" si="10"/>
        <v>2.4701614356491857</v>
      </c>
      <c r="CU22" s="67">
        <f t="shared" ref="CU22:CU68" si="23">IF(IF(CT22=0,0,DA22/CT22)&gt;1,1,IF(CT22=0,0,DA22/CT22))</f>
        <v>1</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10.153</v>
      </c>
      <c r="DB22" s="960">
        <f>VLOOKUP($AX22&amp;"_"&amp;$CW$14,データシート1!$A:$BT,MATCH($CW$12&amp;"_"&amp;DB$20,データシート1!$A$1:$BT$1,0),0)</f>
        <v>0</v>
      </c>
      <c r="DC22" s="960">
        <f>VLOOKUP($AX22&amp;"_"&amp;$CW$14,データシート1!$A:$BT,MATCH($CW$12&amp;"_"&amp;DC$20,データシート1!$A$1:$BT$1,0),0)</f>
        <v>0</v>
      </c>
      <c r="DD22" s="961">
        <f t="shared" si="11"/>
        <v>10.153</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33643</v>
      </c>
      <c r="AY23" s="18" t="str">
        <f>IF(IFERROR(比較地域マスタ!$Z8,"")=0,"",IFERROR(比較地域マスタ!$Z8,""))</f>
        <v>西粟倉村</v>
      </c>
      <c r="BB23" s="110" t="str">
        <f t="shared" si="0"/>
        <v>33643</v>
      </c>
      <c r="BC23" s="1031" t="str">
        <f t="shared" si="0"/>
        <v>西粟倉村</v>
      </c>
      <c r="BD23" s="34">
        <f t="shared" si="14"/>
        <v>7.3557279806716229</v>
      </c>
      <c r="BE23" s="34">
        <f t="shared" si="15"/>
        <v>0.63779716309113432</v>
      </c>
      <c r="BF23" s="34">
        <f>VLOOKUP($AX23&amp;"_"&amp;$BC$14,データシート1!$A:$BT,MATCH($BC$12&amp;"_"&amp;BF$20,データシート1!$A$1:$BT$1,0),0)</f>
        <v>0</v>
      </c>
      <c r="BG23" s="34">
        <f>VLOOKUP($AX23&amp;"_"&amp;$BC$14,データシート1!$A:$BT,MATCH($BC$12&amp;"_"&amp;BG$20,データシート1!$A$1:$BT$1,0),0)</f>
        <v>0.1271429729406573</v>
      </c>
      <c r="BH23" s="34">
        <f>VLOOKUP($AX23&amp;"_"&amp;$BC$14,データシート1!$A:$BT,MATCH($BC$12&amp;"_"&amp;BH$20,データシート1!$A$1:$BT$1,0),0)</f>
        <v>0.51065419015047708</v>
      </c>
      <c r="BI23" s="34">
        <f>VLOOKUP($AX23&amp;"_"&amp;$BC$14,データシート1!$A:$BT,MATCH($BC$12&amp;"_"&amp;BI$20,データシート1!$A$1:$BT$1,0),0)</f>
        <v>1.3474211092753023</v>
      </c>
      <c r="BJ23" s="34">
        <f>VLOOKUP($AX23&amp;"_"&amp;$BC$14,データシート1!$A:$BT,MATCH($BC$12&amp;"_"&amp;BJ$20,データシート1!$A$1:$BT$1,0),0)</f>
        <v>1.9055124617382917</v>
      </c>
      <c r="BK23" s="34">
        <f t="shared" si="1"/>
        <v>3.4649972465668943</v>
      </c>
      <c r="BL23" s="34">
        <f t="shared" si="2"/>
        <v>3.3835472317474711</v>
      </c>
      <c r="BM23" s="34">
        <f>VLOOKUP($AX23&amp;"_"&amp;$BC$14,データシート1!$A:$BT,MATCH($BC$12&amp;"_"&amp;BM$20,データシート1!$A$1:$BT$1,0),0)</f>
        <v>1.2368134571953595</v>
      </c>
      <c r="BN23" s="34">
        <f>VLOOKUP($AX23&amp;"_"&amp;$BC$14,データシート1!$A:$BT,MATCH($BC$12&amp;"_"&amp;BN$20,データシート1!$A$1:$BT$1,0),0)</f>
        <v>2.1467337745521116</v>
      </c>
      <c r="BO23" s="34">
        <f>VLOOKUP($AX23&amp;"_"&amp;$BC$14,データシート1!$A:$BT,MATCH($BC$12&amp;"_"&amp;BO$20,データシート1!$A$1:$BT$1,0),0)</f>
        <v>8.1450014819423294E-2</v>
      </c>
      <c r="BP23" s="34">
        <f>VLOOKUP($AX23&amp;"_"&amp;$BC$14,データシート1!$A:$BT,MATCH($BC$12&amp;"_"&amp;BP$20,データシート1!$A$1:$BT$1,0),0)</f>
        <v>0</v>
      </c>
      <c r="BQ23" s="34">
        <f>VLOOKUP($AX23&amp;"_"&amp;$BC$14,データシート1!$A:$BT,MATCH($BC$12&amp;"_"&amp;BQ$20,データシート1!$A$1:$BT$1,0),0)</f>
        <v>0</v>
      </c>
      <c r="BR23" s="35">
        <f t="shared" si="3"/>
        <v>7.3557279806716229</v>
      </c>
      <c r="BT23" s="121" t="str">
        <f t="shared" si="4"/>
        <v>西粟倉村</v>
      </c>
      <c r="BU23" s="33">
        <f t="shared" ref="BU23:BU68" si="25">BD23</f>
        <v>7.3557279806716229</v>
      </c>
      <c r="BV23" s="59">
        <f t="shared" si="16"/>
        <v>8.6707551552620027E-2</v>
      </c>
      <c r="BW23" s="59">
        <f t="shared" si="5"/>
        <v>0</v>
      </c>
      <c r="BX23" s="59">
        <f t="shared" si="5"/>
        <v>1.7284893252543627E-2</v>
      </c>
      <c r="BY23" s="59">
        <f t="shared" si="5"/>
        <v>6.9422658300076406E-2</v>
      </c>
      <c r="BZ23" s="59">
        <f t="shared" si="5"/>
        <v>0.18317984471637225</v>
      </c>
      <c r="CA23" s="59">
        <f t="shared" si="5"/>
        <v>0.25905151288157163</v>
      </c>
      <c r="CB23" s="59">
        <f t="shared" si="5"/>
        <v>0.47106109084943609</v>
      </c>
      <c r="CC23" s="59">
        <f t="shared" si="5"/>
        <v>0.45998808556247517</v>
      </c>
      <c r="CD23" s="59">
        <f t="shared" si="5"/>
        <v>0.16814290311513544</v>
      </c>
      <c r="CE23" s="59">
        <f t="shared" si="5"/>
        <v>0.2918451824473397</v>
      </c>
      <c r="CF23" s="59">
        <f t="shared" si="5"/>
        <v>1.1073005286960926E-2</v>
      </c>
      <c r="CG23" s="59">
        <f t="shared" si="5"/>
        <v>0</v>
      </c>
      <c r="CH23" s="59">
        <f t="shared" si="5"/>
        <v>0</v>
      </c>
      <c r="CI23" s="122">
        <f t="shared" si="6"/>
        <v>1</v>
      </c>
      <c r="CK23" s="123" t="str">
        <f t="shared" si="7"/>
        <v>西粟倉村</v>
      </c>
      <c r="CL23" s="124">
        <f t="shared" si="17"/>
        <v>0.63779716309113432</v>
      </c>
      <c r="CM23" s="65">
        <f t="shared" si="18"/>
        <v>0</v>
      </c>
      <c r="CN23" s="66">
        <f t="shared" si="19"/>
        <v>0</v>
      </c>
      <c r="CO23" s="65">
        <f t="shared" si="20"/>
        <v>0</v>
      </c>
      <c r="CP23" s="66">
        <f t="shared" si="8"/>
        <v>0.1271429729406573</v>
      </c>
      <c r="CQ23" s="65">
        <f t="shared" si="21"/>
        <v>0</v>
      </c>
      <c r="CR23" s="66">
        <f t="shared" si="9"/>
        <v>0.51065419015047708</v>
      </c>
      <c r="CS23" s="65">
        <f t="shared" si="22"/>
        <v>0</v>
      </c>
      <c r="CT23" s="66">
        <f t="shared" si="10"/>
        <v>1.3474211092753023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01471</v>
      </c>
      <c r="AY24" s="18" t="str">
        <f>IF(IFERROR(比較地域マスタ!$Z9,"")=0,"",IFERROR(比較地域マスタ!$Z9,""))</f>
        <v>中川町</v>
      </c>
      <c r="BB24" s="110" t="str">
        <f t="shared" si="0"/>
        <v>01471</v>
      </c>
      <c r="BC24" s="1031" t="str">
        <f t="shared" si="0"/>
        <v>中川町</v>
      </c>
      <c r="BD24" s="34">
        <f t="shared" si="14"/>
        <v>13.250264402964515</v>
      </c>
      <c r="BE24" s="34">
        <f t="shared" si="15"/>
        <v>3.9024927803291019</v>
      </c>
      <c r="BF24" s="34">
        <f>VLOOKUP($AX24&amp;"_"&amp;$BC$14,データシート1!$A:$BT,MATCH($BC$12&amp;"_"&amp;BF$20,データシート1!$A$1:$BT$1,0),0)</f>
        <v>1.9833688187534118</v>
      </c>
      <c r="BG24" s="34">
        <f>VLOOKUP($AX24&amp;"_"&amp;$BC$14,データシート1!$A:$BT,MATCH($BC$12&amp;"_"&amp;BG$20,データシート1!$A$1:$BT$1,0),0)</f>
        <v>0.36719948193147917</v>
      </c>
      <c r="BH24" s="34">
        <f>VLOOKUP($AX24&amp;"_"&amp;$BC$14,データシート1!$A:$BT,MATCH($BC$12&amp;"_"&amp;BH$20,データシート1!$A$1:$BT$1,0),0)</f>
        <v>1.5519244796442111</v>
      </c>
      <c r="BI24" s="34">
        <f>VLOOKUP($AX24&amp;"_"&amp;$BC$14,データシート1!$A:$BT,MATCH($BC$12&amp;"_"&amp;BI$20,データシート1!$A$1:$BT$1,0),0)</f>
        <v>2.4339021852176379</v>
      </c>
      <c r="BJ24" s="34">
        <f>VLOOKUP($AX24&amp;"_"&amp;$BC$14,データシート1!$A:$BT,MATCH($BC$12&amp;"_"&amp;BJ$20,データシート1!$A$1:$BT$1,0),0)</f>
        <v>3.3729757745165605</v>
      </c>
      <c r="BK24" s="34">
        <f t="shared" si="1"/>
        <v>3.5408936629012162</v>
      </c>
      <c r="BL24" s="34">
        <f t="shared" si="2"/>
        <v>3.4583926801486391</v>
      </c>
      <c r="BM24" s="34">
        <f>VLOOKUP($AX24&amp;"_"&amp;$BC$14,データシート1!$A:$BT,MATCH($BC$12&amp;"_"&amp;BM$20,データシート1!$A$1:$BT$1,0),0)</f>
        <v>1.3441851749079237</v>
      </c>
      <c r="BN24" s="34">
        <f>VLOOKUP($AX24&amp;"_"&amp;$BC$14,データシート1!$A:$BT,MATCH($BC$12&amp;"_"&amp;BN$20,データシート1!$A$1:$BT$1,0),0)</f>
        <v>2.1142075052407154</v>
      </c>
      <c r="BO24" s="34">
        <f>VLOOKUP($AX24&amp;"_"&amp;$BC$14,データシート1!$A:$BT,MATCH($BC$12&amp;"_"&amp;BO$20,データシート1!$A$1:$BT$1,0),0)</f>
        <v>8.2500982752577195E-2</v>
      </c>
      <c r="BP24" s="34">
        <f>VLOOKUP($AX24&amp;"_"&amp;$BC$14,データシート1!$A:$BT,MATCH($BC$12&amp;"_"&amp;BP$20,データシート1!$A$1:$BT$1,0),0)</f>
        <v>0</v>
      </c>
      <c r="BQ24" s="34">
        <f>VLOOKUP($AX24&amp;"_"&amp;$BC$14,データシート1!$A:$BT,MATCH($BC$12&amp;"_"&amp;BQ$20,データシート1!$A$1:$BT$1,0),0)</f>
        <v>0</v>
      </c>
      <c r="BR24" s="35">
        <f t="shared" si="3"/>
        <v>13.250264402964515</v>
      </c>
      <c r="BT24" s="121" t="str">
        <f t="shared" si="4"/>
        <v>中川町</v>
      </c>
      <c r="BU24" s="33">
        <f t="shared" si="25"/>
        <v>13.250264402964515</v>
      </c>
      <c r="BV24" s="59">
        <f t="shared" si="16"/>
        <v>0.2945218798393176</v>
      </c>
      <c r="BW24" s="59">
        <f t="shared" si="5"/>
        <v>0.14968522577629981</v>
      </c>
      <c r="BX24" s="59">
        <f t="shared" si="5"/>
        <v>2.7712615444060475E-2</v>
      </c>
      <c r="BY24" s="59">
        <f t="shared" si="5"/>
        <v>0.1171240386189573</v>
      </c>
      <c r="BZ24" s="59">
        <f t="shared" si="5"/>
        <v>0.1836870654953191</v>
      </c>
      <c r="CA24" s="59">
        <f t="shared" si="5"/>
        <v>0.25455912968513417</v>
      </c>
      <c r="CB24" s="59">
        <f t="shared" si="5"/>
        <v>0.2672319249802293</v>
      </c>
      <c r="CC24" s="59">
        <f t="shared" si="5"/>
        <v>0.2610055599626287</v>
      </c>
      <c r="CD24" s="59">
        <f t="shared" si="5"/>
        <v>0.10144591338171227</v>
      </c>
      <c r="CE24" s="59">
        <f t="shared" si="5"/>
        <v>0.15955964658091643</v>
      </c>
      <c r="CF24" s="59">
        <f t="shared" si="5"/>
        <v>6.226365017600633E-3</v>
      </c>
      <c r="CG24" s="59">
        <f t="shared" si="5"/>
        <v>0</v>
      </c>
      <c r="CH24" s="59">
        <f t="shared" si="5"/>
        <v>0</v>
      </c>
      <c r="CI24" s="122">
        <f t="shared" si="6"/>
        <v>1</v>
      </c>
      <c r="CK24" s="123" t="str">
        <f t="shared" si="7"/>
        <v>中川町</v>
      </c>
      <c r="CL24" s="124">
        <f t="shared" si="17"/>
        <v>3.9024927803291019</v>
      </c>
      <c r="CM24" s="65">
        <f t="shared" si="18"/>
        <v>0</v>
      </c>
      <c r="CN24" s="66">
        <f t="shared" si="19"/>
        <v>1.9833688187534118</v>
      </c>
      <c r="CO24" s="65">
        <f t="shared" si="20"/>
        <v>0</v>
      </c>
      <c r="CP24" s="66">
        <f t="shared" si="8"/>
        <v>0.36719948193147917</v>
      </c>
      <c r="CQ24" s="65">
        <f t="shared" si="21"/>
        <v>0</v>
      </c>
      <c r="CR24" s="66">
        <f t="shared" si="9"/>
        <v>1.5519244796442111</v>
      </c>
      <c r="CS24" s="65">
        <f t="shared" si="22"/>
        <v>0</v>
      </c>
      <c r="CT24" s="66">
        <f t="shared" si="10"/>
        <v>2.4339021852176379</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29385</v>
      </c>
      <c r="AY25" s="18" t="str">
        <f>IF(IFERROR(比較地域マスタ!$Z10,"")=0,"",IFERROR(比較地域マスタ!$Z10,""))</f>
        <v>曽爾村</v>
      </c>
      <c r="BB25" s="110" t="str">
        <f t="shared" si="0"/>
        <v>29385</v>
      </c>
      <c r="BC25" s="1031" t="str">
        <f t="shared" si="0"/>
        <v>曽爾村</v>
      </c>
      <c r="BD25" s="34">
        <f t="shared" si="14"/>
        <v>8.9660407317080999</v>
      </c>
      <c r="BE25" s="34">
        <f t="shared" si="15"/>
        <v>1.4619193027014752</v>
      </c>
      <c r="BF25" s="34">
        <f>VLOOKUP($AX25&amp;"_"&amp;$BC$14,データシート1!$A:$BT,MATCH($BC$12&amp;"_"&amp;BF$20,データシート1!$A$1:$BT$1,0),0)</f>
        <v>0.58372458454179665</v>
      </c>
      <c r="BG25" s="34">
        <f>VLOOKUP($AX25&amp;"_"&amp;$BC$14,データシート1!$A:$BT,MATCH($BC$12&amp;"_"&amp;BG$20,データシート1!$A$1:$BT$1,0),0)</f>
        <v>0.15774450987283595</v>
      </c>
      <c r="BH25" s="34">
        <f>VLOOKUP($AX25&amp;"_"&amp;$BC$14,データシート1!$A:$BT,MATCH($BC$12&amp;"_"&amp;BH$20,データシート1!$A$1:$BT$1,0),0)</f>
        <v>0.72045020828684259</v>
      </c>
      <c r="BI25" s="34">
        <f>VLOOKUP($AX25&amp;"_"&amp;$BC$14,データシート1!$A:$BT,MATCH($BC$12&amp;"_"&amp;BI$20,データシート1!$A$1:$BT$1,0),0)</f>
        <v>1.2488917681480152</v>
      </c>
      <c r="BJ25" s="34">
        <f>VLOOKUP($AX25&amp;"_"&amp;$BC$14,データシート1!$A:$BT,MATCH($BC$12&amp;"_"&amp;BJ$20,データシート1!$A$1:$BT$1,0),0)</f>
        <v>1.5827685895688774</v>
      </c>
      <c r="BK25" s="34">
        <f t="shared" si="1"/>
        <v>4.4355943940408196</v>
      </c>
      <c r="BL25" s="34">
        <f t="shared" si="2"/>
        <v>4.3561295408729093</v>
      </c>
      <c r="BM25" s="34">
        <f>VLOOKUP($AX25&amp;"_"&amp;$BC$14,データシート1!$A:$BT,MATCH($BC$12&amp;"_"&amp;BM$20,データシート1!$A$1:$BT$1,0),0)</f>
        <v>1.470584791961955</v>
      </c>
      <c r="BN25" s="34">
        <f>VLOOKUP($AX25&amp;"_"&amp;$BC$14,データシート1!$A:$BT,MATCH($BC$12&amp;"_"&amp;BN$20,データシート1!$A$1:$BT$1,0),0)</f>
        <v>2.8855447489109545</v>
      </c>
      <c r="BO25" s="34">
        <f>VLOOKUP($AX25&amp;"_"&amp;$BC$14,データシート1!$A:$BT,MATCH($BC$12&amp;"_"&amp;BO$20,データシート1!$A$1:$BT$1,0),0)</f>
        <v>7.9464853167910507E-2</v>
      </c>
      <c r="BP25" s="34">
        <f>VLOOKUP($AX25&amp;"_"&amp;$BC$14,データシート1!$A:$BT,MATCH($BC$12&amp;"_"&amp;BP$20,データシート1!$A$1:$BT$1,0),0)</f>
        <v>0</v>
      </c>
      <c r="BQ25" s="34">
        <f>VLOOKUP($AX25&amp;"_"&amp;$BC$14,データシート1!$A:$BT,MATCH($BC$12&amp;"_"&amp;BQ$20,データシート1!$A$1:$BT$1,0),0)</f>
        <v>0.23686667724891261</v>
      </c>
      <c r="BR25" s="35">
        <f t="shared" si="3"/>
        <v>8.9660407317080999</v>
      </c>
      <c r="BT25" s="121" t="str">
        <f t="shared" si="4"/>
        <v>曽爾村</v>
      </c>
      <c r="BU25" s="33">
        <f t="shared" si="25"/>
        <v>8.9660407317080999</v>
      </c>
      <c r="BV25" s="59">
        <f t="shared" si="16"/>
        <v>0.16305070949894829</v>
      </c>
      <c r="BW25" s="59">
        <f t="shared" si="5"/>
        <v>6.5103940748057768E-2</v>
      </c>
      <c r="BX25" s="59">
        <f t="shared" si="5"/>
        <v>1.7593552672025885E-2</v>
      </c>
      <c r="BY25" s="59">
        <f t="shared" si="5"/>
        <v>8.0353216078864642E-2</v>
      </c>
      <c r="BZ25" s="59">
        <f t="shared" si="5"/>
        <v>0.13929133332300753</v>
      </c>
      <c r="CA25" s="59">
        <f t="shared" si="5"/>
        <v>0.17652926603059807</v>
      </c>
      <c r="CB25" s="59">
        <f t="shared" si="5"/>
        <v>0.49471048891786651</v>
      </c>
      <c r="CC25" s="59">
        <f t="shared" si="5"/>
        <v>0.48584761894596401</v>
      </c>
      <c r="CD25" s="59">
        <f t="shared" si="5"/>
        <v>0.16401718840750762</v>
      </c>
      <c r="CE25" s="59">
        <f t="shared" si="5"/>
        <v>0.32183043053845639</v>
      </c>
      <c r="CF25" s="59">
        <f t="shared" si="5"/>
        <v>8.862869971902507E-3</v>
      </c>
      <c r="CG25" s="59">
        <f t="shared" si="5"/>
        <v>0</v>
      </c>
      <c r="CH25" s="59">
        <f t="shared" si="5"/>
        <v>2.6418202229579621E-2</v>
      </c>
      <c r="CI25" s="122">
        <f t="shared" si="6"/>
        <v>1</v>
      </c>
      <c r="CK25" s="123" t="str">
        <f t="shared" si="7"/>
        <v>曽爾村</v>
      </c>
      <c r="CL25" s="124">
        <f t="shared" si="17"/>
        <v>1.4619193027014752</v>
      </c>
      <c r="CM25" s="65">
        <f t="shared" si="18"/>
        <v>0</v>
      </c>
      <c r="CN25" s="66">
        <f t="shared" si="19"/>
        <v>0.58372458454179665</v>
      </c>
      <c r="CO25" s="65">
        <f t="shared" si="20"/>
        <v>0</v>
      </c>
      <c r="CP25" s="66">
        <f t="shared" si="8"/>
        <v>0.15774450987283595</v>
      </c>
      <c r="CQ25" s="65">
        <f t="shared" si="21"/>
        <v>0</v>
      </c>
      <c r="CR25" s="66">
        <f t="shared" si="9"/>
        <v>0.72045020828684259</v>
      </c>
      <c r="CS25" s="65">
        <f t="shared" si="22"/>
        <v>0</v>
      </c>
      <c r="CT25" s="66">
        <f t="shared" si="10"/>
        <v>1.2488917681480152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01391</v>
      </c>
      <c r="AY26" s="18" t="str">
        <f>IF(IFERROR(比較地域マスタ!$Z11,"")=0,"",IFERROR(比較地域マスタ!$Z11,""))</f>
        <v>島牧村</v>
      </c>
      <c r="BB26" s="110" t="str">
        <f t="shared" si="0"/>
        <v>01391</v>
      </c>
      <c r="BC26" s="1031" t="str">
        <f t="shared" si="0"/>
        <v>島牧村</v>
      </c>
      <c r="BD26" s="34">
        <f t="shared" si="14"/>
        <v>9.503661820675088</v>
      </c>
      <c r="BE26" s="34">
        <f t="shared" si="15"/>
        <v>0.84909557244626344</v>
      </c>
      <c r="BF26" s="34">
        <f>VLOOKUP($AX26&amp;"_"&amp;$BC$14,データシート1!$A:$BT,MATCH($BC$12&amp;"_"&amp;BF$20,データシート1!$A$1:$BT$1,0),0)</f>
        <v>0</v>
      </c>
      <c r="BG26" s="34">
        <f>VLOOKUP($AX26&amp;"_"&amp;$BC$14,データシート1!$A:$BT,MATCH($BC$12&amp;"_"&amp;BG$20,データシート1!$A$1:$BT$1,0),0)</f>
        <v>9.5303682333361006E-2</v>
      </c>
      <c r="BH26" s="34">
        <f>VLOOKUP($AX26&amp;"_"&amp;$BC$14,データシート1!$A:$BT,MATCH($BC$12&amp;"_"&amp;BH$20,データシート1!$A$1:$BT$1,0),0)</f>
        <v>0.75379189011290249</v>
      </c>
      <c r="BI26" s="34">
        <f>VLOOKUP($AX26&amp;"_"&amp;$BC$14,データシート1!$A:$BT,MATCH($BC$12&amp;"_"&amp;BI$20,データシート1!$A$1:$BT$1,0),0)</f>
        <v>1.9851939611272356</v>
      </c>
      <c r="BJ26" s="34">
        <f>VLOOKUP($AX26&amp;"_"&amp;$BC$14,データシート1!$A:$BT,MATCH($BC$12&amp;"_"&amp;BJ$20,データシート1!$A$1:$BT$1,0),0)</f>
        <v>3.4037190432947062</v>
      </c>
      <c r="BK26" s="34">
        <f t="shared" si="1"/>
        <v>3.1386177999644778</v>
      </c>
      <c r="BL26" s="34">
        <f t="shared" si="2"/>
        <v>3.0596784307631442</v>
      </c>
      <c r="BM26" s="34">
        <f>VLOOKUP($AX26&amp;"_"&amp;$BC$14,データシート1!$A:$BT,MATCH($BC$12&amp;"_"&amp;BM$20,データシート1!$A$1:$BT$1,0),0)</f>
        <v>1.1824480305054537</v>
      </c>
      <c r="BN26" s="34">
        <f>VLOOKUP($AX26&amp;"_"&amp;$BC$14,データシート1!$A:$BT,MATCH($BC$12&amp;"_"&amp;BN$20,データシート1!$A$1:$BT$1,0),0)</f>
        <v>1.8772304002576903</v>
      </c>
      <c r="BO26" s="34">
        <f>VLOOKUP($AX26&amp;"_"&amp;$BC$14,データシート1!$A:$BT,MATCH($BC$12&amp;"_"&amp;BO$20,データシート1!$A$1:$BT$1,0),0)</f>
        <v>7.8939369201333598E-2</v>
      </c>
      <c r="BP26" s="34">
        <f>VLOOKUP($AX26&amp;"_"&amp;$BC$14,データシート1!$A:$BT,MATCH($BC$12&amp;"_"&amp;BP$20,データシート1!$A$1:$BT$1,0),0)</f>
        <v>0</v>
      </c>
      <c r="BQ26" s="34">
        <f>VLOOKUP($AX26&amp;"_"&amp;$BC$14,データシート1!$A:$BT,MATCH($BC$12&amp;"_"&amp;BQ$20,データシート1!$A$1:$BT$1,0),0)</f>
        <v>0.12703544384240631</v>
      </c>
      <c r="BR26" s="35">
        <f t="shared" si="3"/>
        <v>9.503661820675088</v>
      </c>
      <c r="BT26" s="121" t="str">
        <f t="shared" si="4"/>
        <v>島牧村</v>
      </c>
      <c r="BU26" s="33">
        <f t="shared" si="25"/>
        <v>9.503661820675088</v>
      </c>
      <c r="BV26" s="59">
        <f t="shared" si="16"/>
        <v>8.9344043219116598E-2</v>
      </c>
      <c r="BW26" s="59">
        <f t="shared" si="5"/>
        <v>0</v>
      </c>
      <c r="BX26" s="59">
        <f t="shared" si="5"/>
        <v>1.0028101181591829E-2</v>
      </c>
      <c r="BY26" s="59">
        <f t="shared" si="5"/>
        <v>7.9315942037524775E-2</v>
      </c>
      <c r="BZ26" s="59">
        <f t="shared" si="5"/>
        <v>0.20888726877975317</v>
      </c>
      <c r="CA26" s="59">
        <f t="shared" si="5"/>
        <v>0.35814816515145365</v>
      </c>
      <c r="CB26" s="59">
        <f t="shared" si="5"/>
        <v>0.33025352324053209</v>
      </c>
      <c r="CC26" s="59">
        <f t="shared" si="5"/>
        <v>0.32194731762307188</v>
      </c>
      <c r="CD26" s="59">
        <f t="shared" si="5"/>
        <v>0.12442025535179019</v>
      </c>
      <c r="CE26" s="59">
        <f t="shared" si="5"/>
        <v>0.19752706227128167</v>
      </c>
      <c r="CF26" s="59">
        <f t="shared" si="5"/>
        <v>8.3062056174602154E-3</v>
      </c>
      <c r="CG26" s="59">
        <f t="shared" si="5"/>
        <v>0</v>
      </c>
      <c r="CH26" s="59">
        <f t="shared" si="5"/>
        <v>1.3366999609144595E-2</v>
      </c>
      <c r="CI26" s="122">
        <f t="shared" si="6"/>
        <v>1</v>
      </c>
      <c r="CK26" s="123" t="str">
        <f t="shared" si="7"/>
        <v>島牧村</v>
      </c>
      <c r="CL26" s="124">
        <f t="shared" si="17"/>
        <v>0.84909557244626344</v>
      </c>
      <c r="CM26" s="65">
        <f t="shared" si="18"/>
        <v>0</v>
      </c>
      <c r="CN26" s="66">
        <f t="shared" si="19"/>
        <v>0</v>
      </c>
      <c r="CO26" s="65">
        <f t="shared" si="20"/>
        <v>0</v>
      </c>
      <c r="CP26" s="66">
        <f t="shared" si="8"/>
        <v>9.5303682333361006E-2</v>
      </c>
      <c r="CQ26" s="65">
        <f t="shared" si="21"/>
        <v>0</v>
      </c>
      <c r="CR26" s="66">
        <f t="shared" si="9"/>
        <v>0.75379189011290249</v>
      </c>
      <c r="CS26" s="65">
        <f t="shared" si="22"/>
        <v>0</v>
      </c>
      <c r="CT26" s="66">
        <f t="shared" si="10"/>
        <v>1.9851939611272356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47360</v>
      </c>
      <c r="AY27" s="18" t="str">
        <f>IF(IFERROR(比較地域マスタ!$Z12,"")=0,"",IFERROR(比較地域マスタ!$Z12,""))</f>
        <v>伊是名村</v>
      </c>
      <c r="BB27" s="110" t="str">
        <f t="shared" si="0"/>
        <v>47360</v>
      </c>
      <c r="BC27" s="1031" t="str">
        <f t="shared" si="0"/>
        <v>伊是名村</v>
      </c>
      <c r="BD27" s="34">
        <f t="shared" si="14"/>
        <v>15.755618317266357</v>
      </c>
      <c r="BE27" s="34">
        <f t="shared" si="15"/>
        <v>3.2056358336833779</v>
      </c>
      <c r="BF27" s="34">
        <f>VLOOKUP($AX27&amp;"_"&amp;$BC$14,データシート1!$A:$BT,MATCH($BC$12&amp;"_"&amp;BF$20,データシート1!$A$1:$BT$1,0),0)</f>
        <v>0</v>
      </c>
      <c r="BG27" s="34">
        <f>VLOOKUP($AX27&amp;"_"&amp;$BC$14,データシート1!$A:$BT,MATCH($BC$12&amp;"_"&amp;BG$20,データシート1!$A$1:$BT$1,0),0)</f>
        <v>0.25339347109818888</v>
      </c>
      <c r="BH27" s="34">
        <f>VLOOKUP($AX27&amp;"_"&amp;$BC$14,データシート1!$A:$BT,MATCH($BC$12&amp;"_"&amp;BH$20,データシート1!$A$1:$BT$1,0),0)</f>
        <v>2.952242362585189</v>
      </c>
      <c r="BI27" s="34">
        <f>VLOOKUP($AX27&amp;"_"&amp;$BC$14,データシート1!$A:$BT,MATCH($BC$12&amp;"_"&amp;BI$20,データシート1!$A$1:$BT$1,0),0)</f>
        <v>2.1219247532850076</v>
      </c>
      <c r="BJ27" s="34">
        <f>VLOOKUP($AX27&amp;"_"&amp;$BC$14,データシート1!$A:$BT,MATCH($BC$12&amp;"_"&amp;BJ$20,データシート1!$A$1:$BT$1,0),0)</f>
        <v>2.4020431378373672</v>
      </c>
      <c r="BK27" s="34">
        <f t="shared" si="1"/>
        <v>7.8954638646006057</v>
      </c>
      <c r="BL27" s="34">
        <f t="shared" si="2"/>
        <v>4.257783365540555</v>
      </c>
      <c r="BM27" s="34">
        <f>VLOOKUP($AX27&amp;"_"&amp;$BC$14,データシート1!$A:$BT,MATCH($BC$12&amp;"_"&amp;BM$20,データシート1!$A$1:$BT$1,0),0)</f>
        <v>1.0655623631221558</v>
      </c>
      <c r="BN27" s="34">
        <f>VLOOKUP($AX27&amp;"_"&amp;$BC$14,データシート1!$A:$BT,MATCH($BC$12&amp;"_"&amp;BN$20,データシート1!$A$1:$BT$1,0),0)</f>
        <v>3.1922210024183992</v>
      </c>
      <c r="BO27" s="34">
        <f>VLOOKUP($AX27&amp;"_"&amp;$BC$14,データシート1!$A:$BT,MATCH($BC$12&amp;"_"&amp;BO$20,データシート1!$A$1:$BT$1,0),0)</f>
        <v>7.6779046227628406E-2</v>
      </c>
      <c r="BP27" s="34">
        <f>VLOOKUP($AX27&amp;"_"&amp;$BC$14,データシート1!$A:$BT,MATCH($BC$12&amp;"_"&amp;BP$20,データシート1!$A$1:$BT$1,0),0)</f>
        <v>3.5609014528324225</v>
      </c>
      <c r="BQ27" s="34">
        <f>VLOOKUP($AX27&amp;"_"&amp;$BC$14,データシート1!$A:$BT,MATCH($BC$12&amp;"_"&amp;BQ$20,データシート1!$A$1:$BT$1,0),0)</f>
        <v>0.13055072785999999</v>
      </c>
      <c r="BR27" s="35">
        <f t="shared" si="3"/>
        <v>15.755618317266357</v>
      </c>
      <c r="BT27" s="121" t="str">
        <f t="shared" si="4"/>
        <v>伊是名村</v>
      </c>
      <c r="BU27" s="33">
        <f t="shared" si="25"/>
        <v>15.755618317266357</v>
      </c>
      <c r="BV27" s="59">
        <f t="shared" si="16"/>
        <v>0.20345985597850941</v>
      </c>
      <c r="BW27" s="59">
        <f t="shared" si="5"/>
        <v>0</v>
      </c>
      <c r="BX27" s="59">
        <f t="shared" si="5"/>
        <v>1.608273734458892E-2</v>
      </c>
      <c r="BY27" s="59">
        <f t="shared" si="5"/>
        <v>0.18737711863392048</v>
      </c>
      <c r="BZ27" s="59">
        <f t="shared" si="5"/>
        <v>0.13467733925488792</v>
      </c>
      <c r="CA27" s="59">
        <f t="shared" si="5"/>
        <v>0.15245629143002293</v>
      </c>
      <c r="CB27" s="59">
        <f t="shared" si="5"/>
        <v>0.50112053399694756</v>
      </c>
      <c r="CC27" s="59">
        <f t="shared" si="5"/>
        <v>0.27023905249561109</v>
      </c>
      <c r="CD27" s="59">
        <f t="shared" si="5"/>
        <v>6.763062811406273E-2</v>
      </c>
      <c r="CE27" s="59">
        <f t="shared" si="5"/>
        <v>0.20260842438154839</v>
      </c>
      <c r="CF27" s="59">
        <f t="shared" si="5"/>
        <v>4.8731217449896804E-3</v>
      </c>
      <c r="CG27" s="59">
        <f t="shared" si="5"/>
        <v>0.22600835975634681</v>
      </c>
      <c r="CH27" s="59">
        <f t="shared" si="5"/>
        <v>8.2859793396322188E-3</v>
      </c>
      <c r="CI27" s="122">
        <f t="shared" si="6"/>
        <v>1</v>
      </c>
      <c r="CK27" s="123" t="str">
        <f t="shared" si="7"/>
        <v>伊是名村</v>
      </c>
      <c r="CL27" s="124">
        <f t="shared" si="17"/>
        <v>3.2056358336833779</v>
      </c>
      <c r="CM27" s="65">
        <f t="shared" si="18"/>
        <v>0</v>
      </c>
      <c r="CN27" s="66">
        <f t="shared" si="19"/>
        <v>0</v>
      </c>
      <c r="CO27" s="65">
        <f t="shared" si="20"/>
        <v>0</v>
      </c>
      <c r="CP27" s="66">
        <f t="shared" si="8"/>
        <v>0.25339347109818888</v>
      </c>
      <c r="CQ27" s="65">
        <f t="shared" si="21"/>
        <v>0</v>
      </c>
      <c r="CR27" s="66">
        <f t="shared" si="9"/>
        <v>2.952242362585189</v>
      </c>
      <c r="CS27" s="65">
        <f t="shared" si="22"/>
        <v>0</v>
      </c>
      <c r="CT27" s="66">
        <f t="shared" si="10"/>
        <v>2.1219247532850076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07548</v>
      </c>
      <c r="AY28" s="18" t="str">
        <f>IF(IFERROR(比較地域マスタ!$Z13,"")=0,"",IFERROR(比較地域マスタ!$Z13,""))</f>
        <v>葛尾村</v>
      </c>
      <c r="BB28" s="110" t="str">
        <f t="shared" si="0"/>
        <v>07548</v>
      </c>
      <c r="BC28" s="1031" t="str">
        <f t="shared" si="0"/>
        <v>葛尾村</v>
      </c>
      <c r="BD28" s="34">
        <f t="shared" si="14"/>
        <v>6.9982763721070924</v>
      </c>
      <c r="BE28" s="34">
        <f t="shared" si="15"/>
        <v>0.9660023189460929</v>
      </c>
      <c r="BF28" s="34">
        <f>VLOOKUP($AX28&amp;"_"&amp;$BC$14,データシート1!$A:$BT,MATCH($BC$12&amp;"_"&amp;BF$20,データシート1!$A$1:$BT$1,0),0)</f>
        <v>0</v>
      </c>
      <c r="BG28" s="34">
        <f>VLOOKUP($AX28&amp;"_"&amp;$BC$14,データシート1!$A:$BT,MATCH($BC$12&amp;"_"&amp;BG$20,データシート1!$A$1:$BT$1,0),0)</f>
        <v>0.14857509777362304</v>
      </c>
      <c r="BH28" s="34">
        <f>VLOOKUP($AX28&amp;"_"&amp;$BC$14,データシート1!$A:$BT,MATCH($BC$12&amp;"_"&amp;BH$20,データシート1!$A$1:$BT$1,0),0)</f>
        <v>0.8174272211724698</v>
      </c>
      <c r="BI28" s="34">
        <f>VLOOKUP($AX28&amp;"_"&amp;$BC$14,データシート1!$A:$BT,MATCH($BC$12&amp;"_"&amp;BI$20,データシート1!$A$1:$BT$1,0),0)</f>
        <v>0.90809328663973132</v>
      </c>
      <c r="BJ28" s="34">
        <f>VLOOKUP($AX28&amp;"_"&amp;$BC$14,データシート1!$A:$BT,MATCH($BC$12&amp;"_"&amp;BJ$20,データシート1!$A$1:$BT$1,0),0)</f>
        <v>1.8056411577474523</v>
      </c>
      <c r="BK28" s="34">
        <f t="shared" si="1"/>
        <v>3.2514667075243109</v>
      </c>
      <c r="BL28" s="34">
        <f t="shared" si="2"/>
        <v>3.1735199191487338</v>
      </c>
      <c r="BM28" s="34">
        <f>VLOOKUP($AX28&amp;"_"&amp;$BC$14,データシート1!$A:$BT,MATCH($BC$12&amp;"_"&amp;BM$20,データシート1!$A$1:$BT$1,0),0)</f>
        <v>0.91062089705592408</v>
      </c>
      <c r="BN28" s="34">
        <f>VLOOKUP($AX28&amp;"_"&amp;$BC$14,データシート1!$A:$BT,MATCH($BC$12&amp;"_"&amp;BN$20,データシート1!$A$1:$BT$1,0),0)</f>
        <v>2.2628990220928098</v>
      </c>
      <c r="BO28" s="34">
        <f>VLOOKUP($AX28&amp;"_"&amp;$BC$14,データシート1!$A:$BT,MATCH($BC$12&amp;"_"&amp;BO$20,データシート1!$A$1:$BT$1,0),0)</f>
        <v>7.7946788375577197E-2</v>
      </c>
      <c r="BP28" s="34">
        <f>VLOOKUP($AX28&amp;"_"&amp;$BC$14,データシート1!$A:$BT,MATCH($BC$12&amp;"_"&amp;BP$20,データシート1!$A$1:$BT$1,0),0)</f>
        <v>0</v>
      </c>
      <c r="BQ28" s="34">
        <f>VLOOKUP($AX28&amp;"_"&amp;$BC$14,データシート1!$A:$BT,MATCH($BC$12&amp;"_"&amp;BQ$20,データシート1!$A$1:$BT$1,0),0)</f>
        <v>6.7072901249504865E-2</v>
      </c>
      <c r="BR28" s="35">
        <f t="shared" si="3"/>
        <v>6.9982763721070924</v>
      </c>
      <c r="BT28" s="121" t="str">
        <f t="shared" si="4"/>
        <v>葛尾村</v>
      </c>
      <c r="BU28" s="33">
        <f t="shared" si="25"/>
        <v>6.9982763721070924</v>
      </c>
      <c r="BV28" s="59">
        <f t="shared" si="16"/>
        <v>0.13803431982141651</v>
      </c>
      <c r="BW28" s="59">
        <f t="shared" si="5"/>
        <v>0</v>
      </c>
      <c r="BX28" s="59">
        <f t="shared" si="5"/>
        <v>2.1230241544303138E-2</v>
      </c>
      <c r="BY28" s="59">
        <f t="shared" si="5"/>
        <v>0.11680407827711337</v>
      </c>
      <c r="BZ28" s="59">
        <f t="shared" si="5"/>
        <v>0.12975956340608422</v>
      </c>
      <c r="CA28" s="59">
        <f t="shared" si="5"/>
        <v>0.258012267841288</v>
      </c>
      <c r="CB28" s="59">
        <f t="shared" si="5"/>
        <v>0.46460964595276988</v>
      </c>
      <c r="CC28" s="59">
        <f t="shared" si="5"/>
        <v>0.45347164793282191</v>
      </c>
      <c r="CD28" s="59">
        <f t="shared" si="5"/>
        <v>0.13012073954172057</v>
      </c>
      <c r="CE28" s="59">
        <f t="shared" si="5"/>
        <v>0.32335090839110137</v>
      </c>
      <c r="CF28" s="59">
        <f t="shared" si="5"/>
        <v>1.1137998019947934E-2</v>
      </c>
      <c r="CG28" s="59">
        <f t="shared" si="5"/>
        <v>0</v>
      </c>
      <c r="CH28" s="59">
        <f t="shared" si="5"/>
        <v>9.5842029784413991E-3</v>
      </c>
      <c r="CI28" s="122">
        <f t="shared" si="6"/>
        <v>1</v>
      </c>
      <c r="CK28" s="123" t="str">
        <f t="shared" si="7"/>
        <v>葛尾村</v>
      </c>
      <c r="CL28" s="124">
        <f t="shared" si="17"/>
        <v>0.9660023189460929</v>
      </c>
      <c r="CM28" s="65">
        <f t="shared" si="18"/>
        <v>0</v>
      </c>
      <c r="CN28" s="66">
        <f t="shared" si="19"/>
        <v>0</v>
      </c>
      <c r="CO28" s="65">
        <f t="shared" si="20"/>
        <v>0</v>
      </c>
      <c r="CP28" s="66">
        <f t="shared" si="8"/>
        <v>0.14857509777362304</v>
      </c>
      <c r="CQ28" s="65">
        <f t="shared" si="21"/>
        <v>0</v>
      </c>
      <c r="CR28" s="66">
        <f t="shared" si="9"/>
        <v>0.8174272211724698</v>
      </c>
      <c r="CS28" s="65">
        <f t="shared" si="22"/>
        <v>0</v>
      </c>
      <c r="CT28" s="66">
        <f t="shared" si="10"/>
        <v>0.90809328663973132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01472</v>
      </c>
      <c r="AY29" s="18" t="str">
        <f>IF(IFERROR(比較地域マスタ!$Z14,"")=0,"",IFERROR(比較地域マスタ!$Z14,""))</f>
        <v>幌加内町</v>
      </c>
      <c r="BB29" s="110" t="str">
        <f t="shared" si="0"/>
        <v>01472</v>
      </c>
      <c r="BC29" s="1031" t="str">
        <f t="shared" si="0"/>
        <v>幌加内町</v>
      </c>
      <c r="BD29" s="34">
        <f t="shared" si="14"/>
        <v>14.240265249266654</v>
      </c>
      <c r="BE29" s="34">
        <f t="shared" si="15"/>
        <v>5.1312253696664101</v>
      </c>
      <c r="BF29" s="34">
        <f>VLOOKUP($AX29&amp;"_"&amp;$BC$14,データシート1!$A:$BT,MATCH($BC$12&amp;"_"&amp;BF$20,データシート1!$A$1:$BT$1,0),0)</f>
        <v>2.1331386942381436</v>
      </c>
      <c r="BG29" s="34">
        <f>VLOOKUP($AX29&amp;"_"&amp;$BC$14,データシート1!$A:$BT,MATCH($BC$12&amp;"_"&amp;BG$20,データシート1!$A$1:$BT$1,0),0)</f>
        <v>0.20462261206868687</v>
      </c>
      <c r="BH29" s="34">
        <f>VLOOKUP($AX29&amp;"_"&amp;$BC$14,データシート1!$A:$BT,MATCH($BC$12&amp;"_"&amp;BH$20,データシート1!$A$1:$BT$1,0),0)</f>
        <v>2.79346406335958</v>
      </c>
      <c r="BI29" s="34">
        <f>VLOOKUP($AX29&amp;"_"&amp;$BC$14,データシート1!$A:$BT,MATCH($BC$12&amp;"_"&amp;BI$20,データシート1!$A$1:$BT$1,0),0)</f>
        <v>2.1483605880691998</v>
      </c>
      <c r="BJ29" s="34">
        <f>VLOOKUP($AX29&amp;"_"&amp;$BC$14,データシート1!$A:$BT,MATCH($BC$12&amp;"_"&amp;BJ$20,データシート1!$A$1:$BT$1,0),0)</f>
        <v>3.1709485796887455</v>
      </c>
      <c r="BK29" s="34">
        <f t="shared" si="1"/>
        <v>3.6119152404422978</v>
      </c>
      <c r="BL29" s="34">
        <f t="shared" si="2"/>
        <v>3.5341436133889133</v>
      </c>
      <c r="BM29" s="34">
        <f>VLOOKUP($AX29&amp;"_"&amp;$BC$14,データシート1!$A:$BT,MATCH($BC$12&amp;"_"&amp;BM$20,データシート1!$A$1:$BT$1,0),0)</f>
        <v>1.0900268051326136</v>
      </c>
      <c r="BN29" s="34">
        <f>VLOOKUP($AX29&amp;"_"&amp;$BC$14,データシート1!$A:$BT,MATCH($BC$12&amp;"_"&amp;BN$20,データシート1!$A$1:$BT$1,0),0)</f>
        <v>2.4441168082562998</v>
      </c>
      <c r="BO29" s="34">
        <f>VLOOKUP($AX29&amp;"_"&amp;$BC$14,データシート1!$A:$BT,MATCH($BC$12&amp;"_"&amp;BO$20,データシート1!$A$1:$BT$1,0),0)</f>
        <v>7.7771627053384806E-2</v>
      </c>
      <c r="BP29" s="34">
        <f>VLOOKUP($AX29&amp;"_"&amp;$BC$14,データシート1!$A:$BT,MATCH($BC$12&amp;"_"&amp;BP$20,データシート1!$A$1:$BT$1,0),0)</f>
        <v>0</v>
      </c>
      <c r="BQ29" s="34">
        <f>VLOOKUP($AX29&amp;"_"&amp;$BC$14,データシート1!$A:$BT,MATCH($BC$12&amp;"_"&amp;BQ$20,データシート1!$A$1:$BT$1,0),0)</f>
        <v>0.17781547140000001</v>
      </c>
      <c r="BR29" s="35">
        <f t="shared" si="3"/>
        <v>14.240265249266654</v>
      </c>
      <c r="BT29" s="121" t="str">
        <f t="shared" si="4"/>
        <v>幌加内町</v>
      </c>
      <c r="BU29" s="33">
        <f t="shared" si="25"/>
        <v>14.240265249266654</v>
      </c>
      <c r="BV29" s="59">
        <f t="shared" si="16"/>
        <v>0.36033214830255061</v>
      </c>
      <c r="BW29" s="59">
        <f t="shared" si="5"/>
        <v>0.14979627534311526</v>
      </c>
      <c r="BX29" s="59">
        <f t="shared" si="5"/>
        <v>1.4369297796557864E-2</v>
      </c>
      <c r="BY29" s="59">
        <f t="shared" si="5"/>
        <v>0.19616657516287753</v>
      </c>
      <c r="BZ29" s="59">
        <f t="shared" si="5"/>
        <v>0.15086520865050854</v>
      </c>
      <c r="CA29" s="59">
        <f t="shared" si="5"/>
        <v>0.22267482551647297</v>
      </c>
      <c r="CB29" s="59">
        <f t="shared" si="5"/>
        <v>0.25364100859204886</v>
      </c>
      <c r="CC29" s="59">
        <f t="shared" si="5"/>
        <v>0.24817961965778093</v>
      </c>
      <c r="CD29" s="59">
        <f t="shared" si="5"/>
        <v>7.6545400387731388E-2</v>
      </c>
      <c r="CE29" s="59">
        <f t="shared" si="5"/>
        <v>0.17163421927004954</v>
      </c>
      <c r="CF29" s="59">
        <f t="shared" si="5"/>
        <v>5.4613889342679123E-3</v>
      </c>
      <c r="CG29" s="59">
        <f t="shared" si="5"/>
        <v>0</v>
      </c>
      <c r="CH29" s="59">
        <f t="shared" si="5"/>
        <v>1.2486808938418978E-2</v>
      </c>
      <c r="CI29" s="122">
        <f t="shared" si="6"/>
        <v>1</v>
      </c>
      <c r="CK29" s="123" t="str">
        <f t="shared" si="7"/>
        <v>幌加内町</v>
      </c>
      <c r="CL29" s="124">
        <f t="shared" si="17"/>
        <v>5.1312253696664101</v>
      </c>
      <c r="CM29" s="65">
        <f t="shared" si="18"/>
        <v>0</v>
      </c>
      <c r="CN29" s="66">
        <f t="shared" si="19"/>
        <v>2.1331386942381436</v>
      </c>
      <c r="CO29" s="65">
        <f t="shared" si="20"/>
        <v>0</v>
      </c>
      <c r="CP29" s="66">
        <f t="shared" si="8"/>
        <v>0.20462261206868687</v>
      </c>
      <c r="CQ29" s="65">
        <f t="shared" si="21"/>
        <v>0</v>
      </c>
      <c r="CR29" s="66">
        <f t="shared" si="9"/>
        <v>2.79346406335958</v>
      </c>
      <c r="CS29" s="65">
        <f t="shared" si="22"/>
        <v>0</v>
      </c>
      <c r="CT29" s="66">
        <f t="shared" si="10"/>
        <v>2.1483605880691998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02343</v>
      </c>
      <c r="AY30" s="18" t="str">
        <f>IF(IFERROR(比較地域マスタ!$Z15,"")=0,"",IFERROR(比較地域マスタ!$Z15,""))</f>
        <v>西目屋村</v>
      </c>
      <c r="BB30" s="110" t="str">
        <f t="shared" si="0"/>
        <v>02343</v>
      </c>
      <c r="BC30" s="1031" t="str">
        <f t="shared" si="0"/>
        <v>西目屋村</v>
      </c>
      <c r="BD30" s="34">
        <f t="shared" si="14"/>
        <v>11.503533865284773</v>
      </c>
      <c r="BE30" s="34">
        <f t="shared" si="15"/>
        <v>4.4837857284900799</v>
      </c>
      <c r="BF30" s="34">
        <f>VLOOKUP($AX30&amp;"_"&amp;$BC$14,データシート1!$A:$BT,MATCH($BC$12&amp;"_"&amp;BF$20,データシート1!$A$1:$BT$1,0),0)</f>
        <v>0</v>
      </c>
      <c r="BG30" s="34">
        <f>VLOOKUP($AX30&amp;"_"&amp;$BC$14,データシート1!$A:$BT,MATCH($BC$12&amp;"_"&amp;BG$20,データシート1!$A$1:$BT$1,0),0)</f>
        <v>0.2062053579577634</v>
      </c>
      <c r="BH30" s="34">
        <f>VLOOKUP($AX30&amp;"_"&amp;$BC$14,データシート1!$A:$BT,MATCH($BC$12&amp;"_"&amp;BH$20,データシート1!$A$1:$BT$1,0),0)</f>
        <v>4.2775803705323163</v>
      </c>
      <c r="BI30" s="34">
        <f>VLOOKUP($AX30&amp;"_"&amp;$BC$14,データシート1!$A:$BT,MATCH($BC$12&amp;"_"&amp;BI$20,データシート1!$A$1:$BT$1,0),0)</f>
        <v>1.3565765450259968</v>
      </c>
      <c r="BJ30" s="34">
        <f>VLOOKUP($AX30&amp;"_"&amp;$BC$14,データシート1!$A:$BT,MATCH($BC$12&amp;"_"&amp;BJ$20,データシート1!$A$1:$BT$1,0),0)</f>
        <v>2.5405865948765753</v>
      </c>
      <c r="BK30" s="34">
        <f t="shared" si="1"/>
        <v>2.9977051654927624</v>
      </c>
      <c r="BL30" s="34">
        <f t="shared" si="2"/>
        <v>2.9217435387686983</v>
      </c>
      <c r="BM30" s="34">
        <f>VLOOKUP($AX30&amp;"_"&amp;$BC$14,データシート1!$A:$BT,MATCH($BC$12&amp;"_"&amp;BM$20,データシート1!$A$1:$BT$1,0),0)</f>
        <v>1.0166334791012406</v>
      </c>
      <c r="BN30" s="34">
        <f>VLOOKUP($AX30&amp;"_"&amp;$BC$14,データシート1!$A:$BT,MATCH($BC$12&amp;"_"&amp;BN$20,データシート1!$A$1:$BT$1,0),0)</f>
        <v>1.9051100596674577</v>
      </c>
      <c r="BO30" s="34">
        <f>VLOOKUP($AX30&amp;"_"&amp;$BC$14,データシート1!$A:$BT,MATCH($BC$12&amp;"_"&amp;BO$20,データシート1!$A$1:$BT$1,0),0)</f>
        <v>7.5961626724064299E-2</v>
      </c>
      <c r="BP30" s="34">
        <f>VLOOKUP($AX30&amp;"_"&amp;$BC$14,データシート1!$A:$BT,MATCH($BC$12&amp;"_"&amp;BP$20,データシート1!$A$1:$BT$1,0),0)</f>
        <v>0</v>
      </c>
      <c r="BQ30" s="34">
        <f>VLOOKUP($AX30&amp;"_"&amp;$BC$14,データシート1!$A:$BT,MATCH($BC$12&amp;"_"&amp;BQ$20,データシート1!$A$1:$BT$1,0),0)</f>
        <v>0.1248798313993575</v>
      </c>
      <c r="BR30" s="35">
        <f t="shared" si="3"/>
        <v>11.503533865284773</v>
      </c>
      <c r="BT30" s="121" t="str">
        <f t="shared" si="4"/>
        <v>西目屋村</v>
      </c>
      <c r="BU30" s="33">
        <f t="shared" si="25"/>
        <v>11.503533865284773</v>
      </c>
      <c r="BV30" s="59">
        <f t="shared" si="16"/>
        <v>0.38977463629860692</v>
      </c>
      <c r="BW30" s="59">
        <f t="shared" si="5"/>
        <v>0</v>
      </c>
      <c r="BX30" s="59">
        <f t="shared" si="5"/>
        <v>1.7925392350958122E-2</v>
      </c>
      <c r="BY30" s="59">
        <f t="shared" si="5"/>
        <v>0.37184924394764873</v>
      </c>
      <c r="BZ30" s="59">
        <f t="shared" si="5"/>
        <v>0.11792693974847654</v>
      </c>
      <c r="CA30" s="59">
        <f t="shared" si="5"/>
        <v>0.22085270705757012</v>
      </c>
      <c r="CB30" s="59">
        <f t="shared" si="5"/>
        <v>0.26058993702267452</v>
      </c>
      <c r="CC30" s="59">
        <f t="shared" si="5"/>
        <v>0.25398660733167405</v>
      </c>
      <c r="CD30" s="59">
        <f t="shared" si="5"/>
        <v>8.8375754008011828E-2</v>
      </c>
      <c r="CE30" s="59">
        <f t="shared" si="5"/>
        <v>0.16561085332366224</v>
      </c>
      <c r="CF30" s="59">
        <f t="shared" si="5"/>
        <v>6.6033296910004667E-3</v>
      </c>
      <c r="CG30" s="59">
        <f t="shared" si="5"/>
        <v>0</v>
      </c>
      <c r="CH30" s="59">
        <f t="shared" si="5"/>
        <v>1.0855779872671854E-2</v>
      </c>
      <c r="CI30" s="122">
        <f t="shared" si="6"/>
        <v>1</v>
      </c>
      <c r="CK30" s="123" t="str">
        <f t="shared" si="7"/>
        <v>西目屋村</v>
      </c>
      <c r="CL30" s="124">
        <f t="shared" si="17"/>
        <v>4.4837857284900799</v>
      </c>
      <c r="CM30" s="65">
        <f t="shared" si="18"/>
        <v>0</v>
      </c>
      <c r="CN30" s="66">
        <f t="shared" si="19"/>
        <v>0</v>
      </c>
      <c r="CO30" s="65">
        <f t="shared" si="20"/>
        <v>0</v>
      </c>
      <c r="CP30" s="66">
        <f t="shared" si="8"/>
        <v>0.2062053579577634</v>
      </c>
      <c r="CQ30" s="65">
        <f t="shared" si="21"/>
        <v>0</v>
      </c>
      <c r="CR30" s="66">
        <f t="shared" si="9"/>
        <v>4.2775803705323163</v>
      </c>
      <c r="CS30" s="65">
        <f t="shared" si="22"/>
        <v>0</v>
      </c>
      <c r="CT30" s="66">
        <f t="shared" si="10"/>
        <v>1.3565765450259968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29452</v>
      </c>
      <c r="AY31" s="18" t="str">
        <f>IF(IFERROR(比較地域マスタ!$Z16,"")=0,"",IFERROR(比較地域マスタ!$Z16,""))</f>
        <v>川上村</v>
      </c>
      <c r="BB31" s="110" t="str">
        <f t="shared" si="0"/>
        <v>29452</v>
      </c>
      <c r="BC31" s="1031" t="str">
        <f t="shared" si="0"/>
        <v>川上村</v>
      </c>
      <c r="BD31" s="34">
        <f t="shared" si="14"/>
        <v>8.3862948732195406</v>
      </c>
      <c r="BE31" s="34">
        <f t="shared" si="15"/>
        <v>1.77689870593652</v>
      </c>
      <c r="BF31" s="34">
        <f>VLOOKUP($AX31&amp;"_"&amp;$BC$14,データシート1!$A:$BT,MATCH($BC$12&amp;"_"&amp;BF$20,データシート1!$A$1:$BT$1,0),0)</f>
        <v>0.47334291143164897</v>
      </c>
      <c r="BG31" s="34">
        <f>VLOOKUP($AX31&amp;"_"&amp;$BC$14,データシート1!$A:$BT,MATCH($BC$12&amp;"_"&amp;BG$20,データシート1!$A$1:$BT$1,0),0)</f>
        <v>0.17965346957739653</v>
      </c>
      <c r="BH31" s="34">
        <f>VLOOKUP($AX31&amp;"_"&amp;$BC$14,データシート1!$A:$BT,MATCH($BC$12&amp;"_"&amp;BH$20,データシート1!$A$1:$BT$1,0),0)</f>
        <v>1.1239023249274744</v>
      </c>
      <c r="BI31" s="34">
        <f>VLOOKUP($AX31&amp;"_"&amp;$BC$14,データシート1!$A:$BT,MATCH($BC$12&amp;"_"&amp;BI$20,データシート1!$A$1:$BT$1,0),0)</f>
        <v>1.1575812850994576</v>
      </c>
      <c r="BJ31" s="34">
        <f>VLOOKUP($AX31&amp;"_"&amp;$BC$14,データシート1!$A:$BT,MATCH($BC$12&amp;"_"&amp;BJ$20,データシート1!$A$1:$BT$1,0),0)</f>
        <v>1.7862336100515732</v>
      </c>
      <c r="BK31" s="34">
        <f t="shared" si="1"/>
        <v>3.6655812721319898</v>
      </c>
      <c r="BL31" s="34">
        <f t="shared" si="2"/>
        <v>3.5905538391262843</v>
      </c>
      <c r="BM31" s="34">
        <f>VLOOKUP($AX31&amp;"_"&amp;$BC$14,データシート1!$A:$BT,MATCH($BC$12&amp;"_"&amp;BM$20,データシート1!$A$1:$BT$1,0),0)</f>
        <v>1.3183615972302185</v>
      </c>
      <c r="BN31" s="34">
        <f>VLOOKUP($AX31&amp;"_"&amp;$BC$14,データシート1!$A:$BT,MATCH($BC$12&amp;"_"&amp;BN$20,データシート1!$A$1:$BT$1,0),0)</f>
        <v>2.2721922418960658</v>
      </c>
      <c r="BO31" s="34">
        <f>VLOOKUP($AX31&amp;"_"&amp;$BC$14,データシート1!$A:$BT,MATCH($BC$12&amp;"_"&amp;BO$20,データシート1!$A$1:$BT$1,0),0)</f>
        <v>7.5027433005705399E-2</v>
      </c>
      <c r="BP31" s="34">
        <f>VLOOKUP($AX31&amp;"_"&amp;$BC$14,データシート1!$A:$BT,MATCH($BC$12&amp;"_"&amp;BP$20,データシート1!$A$1:$BT$1,0),0)</f>
        <v>0</v>
      </c>
      <c r="BQ31" s="34">
        <f>VLOOKUP($AX31&amp;"_"&amp;$BC$14,データシート1!$A:$BT,MATCH($BC$12&amp;"_"&amp;BQ$20,データシート1!$A$1:$BT$1,0),0)</f>
        <v>0</v>
      </c>
      <c r="BR31" s="35">
        <f t="shared" si="3"/>
        <v>8.3862948732195406</v>
      </c>
      <c r="BT31" s="121" t="str">
        <f t="shared" si="4"/>
        <v>川上村</v>
      </c>
      <c r="BU31" s="33">
        <f t="shared" si="25"/>
        <v>8.3862948732195406</v>
      </c>
      <c r="BV31" s="59">
        <f t="shared" si="16"/>
        <v>0.21188125779011152</v>
      </c>
      <c r="BW31" s="59">
        <f t="shared" si="5"/>
        <v>5.6442435972911389E-2</v>
      </c>
      <c r="BX31" s="59">
        <f t="shared" si="5"/>
        <v>2.1422269583090233E-2</v>
      </c>
      <c r="BY31" s="59">
        <f t="shared" si="5"/>
        <v>0.13401655223410988</v>
      </c>
      <c r="BZ31" s="59">
        <f t="shared" si="5"/>
        <v>0.13803250453260729</v>
      </c>
      <c r="CA31" s="59">
        <f t="shared" si="5"/>
        <v>0.21299437201470942</v>
      </c>
      <c r="CB31" s="59">
        <f t="shared" si="5"/>
        <v>0.4370918656625718</v>
      </c>
      <c r="CC31" s="59">
        <f t="shared" si="5"/>
        <v>0.42814543173198161</v>
      </c>
      <c r="CD31" s="59">
        <f t="shared" si="5"/>
        <v>0.15720429786462933</v>
      </c>
      <c r="CE31" s="59">
        <f t="shared" si="5"/>
        <v>0.2709411338673523</v>
      </c>
      <c r="CF31" s="59">
        <f t="shared" si="5"/>
        <v>8.9464339305901364E-3</v>
      </c>
      <c r="CG31" s="59">
        <f t="shared" si="5"/>
        <v>0</v>
      </c>
      <c r="CH31" s="59">
        <f t="shared" si="5"/>
        <v>0</v>
      </c>
      <c r="CI31" s="122">
        <f t="shared" si="6"/>
        <v>1</v>
      </c>
      <c r="CK31" s="123" t="str">
        <f t="shared" si="7"/>
        <v>川上村</v>
      </c>
      <c r="CL31" s="124">
        <f t="shared" si="17"/>
        <v>1.77689870593652</v>
      </c>
      <c r="CM31" s="65">
        <f t="shared" si="18"/>
        <v>0</v>
      </c>
      <c r="CN31" s="66">
        <f t="shared" si="19"/>
        <v>0.47334291143164897</v>
      </c>
      <c r="CO31" s="65">
        <f t="shared" si="20"/>
        <v>0</v>
      </c>
      <c r="CP31" s="66">
        <f t="shared" si="8"/>
        <v>0.17965346957739653</v>
      </c>
      <c r="CQ31" s="65">
        <f t="shared" si="21"/>
        <v>0</v>
      </c>
      <c r="CR31" s="66">
        <f t="shared" si="9"/>
        <v>1.1239023249274744</v>
      </c>
      <c r="CS31" s="65">
        <f t="shared" si="22"/>
        <v>0</v>
      </c>
      <c r="CT31" s="66">
        <f t="shared" si="10"/>
        <v>1.1575812850994576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29446</v>
      </c>
      <c r="AY32" s="18" t="str">
        <f>IF(IFERROR(比較地域マスタ!$Z17,"")=0,"",IFERROR(比較地域マスタ!$Z17,""))</f>
        <v>天川村</v>
      </c>
      <c r="AZ32" s="16"/>
      <c r="BA32" s="16"/>
      <c r="BB32" s="110" t="str">
        <f t="shared" si="0"/>
        <v>29446</v>
      </c>
      <c r="BC32" s="1031" t="str">
        <f t="shared" si="0"/>
        <v>天川村</v>
      </c>
      <c r="BD32" s="34">
        <f t="shared" si="14"/>
        <v>9.2557038842461257</v>
      </c>
      <c r="BE32" s="34">
        <f t="shared" si="15"/>
        <v>1.3827644101568339</v>
      </c>
      <c r="BF32" s="34">
        <f>VLOOKUP($AX32&amp;"_"&amp;$BC$14,データシート1!$A:$BT,MATCH($BC$12&amp;"_"&amp;BF$20,データシート1!$A$1:$BT$1,0),0)</f>
        <v>0</v>
      </c>
      <c r="BG32" s="34">
        <f>VLOOKUP($AX32&amp;"_"&amp;$BC$14,データシート1!$A:$BT,MATCH($BC$12&amp;"_"&amp;BG$20,データシート1!$A$1:$BT$1,0),0)</f>
        <v>0.23004407689788578</v>
      </c>
      <c r="BH32" s="34">
        <f>VLOOKUP($AX32&amp;"_"&amp;$BC$14,データシート1!$A:$BT,MATCH($BC$12&amp;"_"&amp;BH$20,データシート1!$A$1:$BT$1,0),0)</f>
        <v>1.1527203332589482</v>
      </c>
      <c r="BI32" s="34">
        <f>VLOOKUP($AX32&amp;"_"&amp;$BC$14,データシート1!$A:$BT,MATCH($BC$12&amp;"_"&amp;BI$20,データシート1!$A$1:$BT$1,0),0)</f>
        <v>2.1885060937122058</v>
      </c>
      <c r="BJ32" s="34">
        <f>VLOOKUP($AX32&amp;"_"&amp;$BC$14,データシート1!$A:$BT,MATCH($BC$12&amp;"_"&amp;BJ$20,データシート1!$A$1:$BT$1,0),0)</f>
        <v>1.5330852706138005</v>
      </c>
      <c r="BK32" s="34">
        <f t="shared" si="1"/>
        <v>3.9217654507370909</v>
      </c>
      <c r="BL32" s="34">
        <f t="shared" si="2"/>
        <v>3.845745436905629</v>
      </c>
      <c r="BM32" s="34">
        <f>VLOOKUP($AX32&amp;"_"&amp;$BC$14,データシート1!$A:$BT,MATCH($BC$12&amp;"_"&amp;BM$20,データシート1!$A$1:$BT$1,0),0)</f>
        <v>1.1878845731744441</v>
      </c>
      <c r="BN32" s="34">
        <f>VLOOKUP($AX32&amp;"_"&amp;$BC$14,データシート1!$A:$BT,MATCH($BC$12&amp;"_"&amp;BN$20,データシート1!$A$1:$BT$1,0),0)</f>
        <v>2.6578608637311851</v>
      </c>
      <c r="BO32" s="34">
        <f>VLOOKUP($AX32&amp;"_"&amp;$BC$14,データシート1!$A:$BT,MATCH($BC$12&amp;"_"&amp;BO$20,データシート1!$A$1:$BT$1,0),0)</f>
        <v>7.60200138314618E-2</v>
      </c>
      <c r="BP32" s="34">
        <f>VLOOKUP($AX32&amp;"_"&amp;$BC$14,データシート1!$A:$BT,MATCH($BC$12&amp;"_"&amp;BP$20,データシート1!$A$1:$BT$1,0),0)</f>
        <v>0</v>
      </c>
      <c r="BQ32" s="34">
        <f>VLOOKUP($AX32&amp;"_"&amp;$BC$14,データシート1!$A:$BT,MATCH($BC$12&amp;"_"&amp;BQ$20,データシート1!$A$1:$BT$1,0),0)</f>
        <v>0.22958265902619379</v>
      </c>
      <c r="BR32" s="35">
        <f t="shared" si="3"/>
        <v>9.2557038842461257</v>
      </c>
      <c r="BS32" s="21"/>
      <c r="BT32" s="121" t="str">
        <f t="shared" si="4"/>
        <v>天川村</v>
      </c>
      <c r="BU32" s="33">
        <f t="shared" si="25"/>
        <v>9.2557038842461257</v>
      </c>
      <c r="BV32" s="59">
        <f t="shared" si="16"/>
        <v>0.14939592141775393</v>
      </c>
      <c r="BW32" s="59">
        <f t="shared" si="5"/>
        <v>0</v>
      </c>
      <c r="BX32" s="59">
        <f t="shared" si="5"/>
        <v>2.4854303873035239E-2</v>
      </c>
      <c r="BY32" s="59">
        <f t="shared" si="5"/>
        <v>0.12454161754471868</v>
      </c>
      <c r="BZ32" s="59">
        <f t="shared" si="5"/>
        <v>0.23644945009932747</v>
      </c>
      <c r="CA32" s="59">
        <f t="shared" si="5"/>
        <v>0.16563681053185184</v>
      </c>
      <c r="CB32" s="59">
        <f t="shared" si="5"/>
        <v>0.42371336635047474</v>
      </c>
      <c r="CC32" s="59">
        <f t="shared" si="5"/>
        <v>0.41550005110377014</v>
      </c>
      <c r="CD32" s="59">
        <f t="shared" si="5"/>
        <v>0.12834081427305696</v>
      </c>
      <c r="CE32" s="59">
        <f t="shared" si="5"/>
        <v>0.2871592368307132</v>
      </c>
      <c r="CF32" s="59">
        <f t="shared" si="5"/>
        <v>8.2133152467046121E-3</v>
      </c>
      <c r="CG32" s="59">
        <f t="shared" si="5"/>
        <v>0</v>
      </c>
      <c r="CH32" s="59">
        <f t="shared" si="5"/>
        <v>2.4804451600591935E-2</v>
      </c>
      <c r="CI32" s="122">
        <f t="shared" si="6"/>
        <v>1</v>
      </c>
      <c r="CJ32" s="16"/>
      <c r="CK32" s="123" t="str">
        <f t="shared" si="7"/>
        <v>天川村</v>
      </c>
      <c r="CL32" s="124">
        <f t="shared" si="17"/>
        <v>1.3827644101568339</v>
      </c>
      <c r="CM32" s="65">
        <f t="shared" si="18"/>
        <v>0</v>
      </c>
      <c r="CN32" s="66">
        <f t="shared" si="19"/>
        <v>0</v>
      </c>
      <c r="CO32" s="65">
        <f t="shared" si="20"/>
        <v>0</v>
      </c>
      <c r="CP32" s="66">
        <f t="shared" si="8"/>
        <v>0.23004407689788578</v>
      </c>
      <c r="CQ32" s="65">
        <f t="shared" si="21"/>
        <v>0</v>
      </c>
      <c r="CR32" s="66">
        <f t="shared" si="9"/>
        <v>1.1527203332589482</v>
      </c>
      <c r="CS32" s="65">
        <f t="shared" si="22"/>
        <v>0</v>
      </c>
      <c r="CT32" s="66">
        <f t="shared" si="10"/>
        <v>2.1885060937122058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04302</v>
      </c>
      <c r="AY33" s="18" t="str">
        <f>IF(IFERROR(比較地域マスタ!$Z18,"")=0,"",IFERROR(比較地域マスタ!$Z18,""))</f>
        <v>七ヶ宿町</v>
      </c>
      <c r="BB33" s="110" t="str">
        <f t="shared" si="0"/>
        <v>04302</v>
      </c>
      <c r="BC33" s="1031" t="str">
        <f t="shared" si="0"/>
        <v>七ヶ宿町</v>
      </c>
      <c r="BD33" s="34">
        <f t="shared" si="14"/>
        <v>10.266421218772058</v>
      </c>
      <c r="BE33" s="34">
        <f t="shared" si="15"/>
        <v>3.3613920871633294</v>
      </c>
      <c r="BF33" s="34">
        <f>VLOOKUP($AX33&amp;"_"&amp;$BC$14,データシート1!$A:$BT,MATCH($BC$12&amp;"_"&amp;BF$20,データシート1!$A$1:$BT$1,0),0)</f>
        <v>1.4373403099715696</v>
      </c>
      <c r="BG33" s="34">
        <f>VLOOKUP($AX33&amp;"_"&amp;$BC$14,データシート1!$A:$BT,MATCH($BC$12&amp;"_"&amp;BG$20,データシート1!$A$1:$BT$1,0),0)</f>
        <v>0.13963280532612088</v>
      </c>
      <c r="BH33" s="34">
        <f>VLOOKUP($AX33&amp;"_"&amp;$BC$14,データシート1!$A:$BT,MATCH($BC$12&amp;"_"&amp;BH$20,データシート1!$A$1:$BT$1,0),0)</f>
        <v>1.7844189718656387</v>
      </c>
      <c r="BI33" s="34">
        <f>VLOOKUP($AX33&amp;"_"&amp;$BC$14,データシート1!$A:$BT,MATCH($BC$12&amp;"_"&amp;BI$20,データシート1!$A$1:$BT$1,0),0)</f>
        <v>1.828277451976926</v>
      </c>
      <c r="BJ33" s="34">
        <f>VLOOKUP($AX33&amp;"_"&amp;$BC$14,データシート1!$A:$BT,MATCH($BC$12&amp;"_"&amp;BJ$20,データシート1!$A$1:$BT$1,0),0)</f>
        <v>1.7964827118749398</v>
      </c>
      <c r="BK33" s="34">
        <f t="shared" si="1"/>
        <v>2.8607531356624936</v>
      </c>
      <c r="BL33" s="34">
        <f t="shared" si="2"/>
        <v>2.7857257026567881</v>
      </c>
      <c r="BM33" s="34">
        <f>VLOOKUP($AX33&amp;"_"&amp;$BC$14,データシート1!$A:$BT,MATCH($BC$12&amp;"_"&amp;BM$20,データシート1!$A$1:$BT$1,0),0)</f>
        <v>1.0478935994479364</v>
      </c>
      <c r="BN33" s="34">
        <f>VLOOKUP($AX33&amp;"_"&amp;$BC$14,データシート1!$A:$BT,MATCH($BC$12&amp;"_"&amp;BN$20,データシート1!$A$1:$BT$1,0),0)</f>
        <v>1.737832103208852</v>
      </c>
      <c r="BO33" s="34">
        <f>VLOOKUP($AX33&amp;"_"&amp;$BC$14,データシート1!$A:$BT,MATCH($BC$12&amp;"_"&amp;BO$20,データシート1!$A$1:$BT$1,0),0)</f>
        <v>7.5027433005705399E-2</v>
      </c>
      <c r="BP33" s="34">
        <f>VLOOKUP($AX33&amp;"_"&amp;$BC$14,データシート1!$A:$BT,MATCH($BC$12&amp;"_"&amp;BP$20,データシート1!$A$1:$BT$1,0),0)</f>
        <v>0</v>
      </c>
      <c r="BQ33" s="34">
        <f>VLOOKUP($AX33&amp;"_"&amp;$BC$14,データシート1!$A:$BT,MATCH($BC$12&amp;"_"&amp;BQ$20,データシート1!$A$1:$BT$1,0),0)</f>
        <v>0.41951583209436871</v>
      </c>
      <c r="BR33" s="35">
        <f t="shared" si="3"/>
        <v>10.266421218772058</v>
      </c>
      <c r="BT33" s="121" t="str">
        <f t="shared" si="4"/>
        <v>七ヶ宿町</v>
      </c>
      <c r="BU33" s="33">
        <f t="shared" si="25"/>
        <v>10.266421218772058</v>
      </c>
      <c r="BV33" s="59">
        <f t="shared" si="16"/>
        <v>0.32741614780202616</v>
      </c>
      <c r="BW33" s="59">
        <f t="shared" si="5"/>
        <v>0.14000402665569633</v>
      </c>
      <c r="BX33" s="59">
        <f t="shared" si="5"/>
        <v>1.3600923082213261E-2</v>
      </c>
      <c r="BY33" s="59">
        <f t="shared" si="5"/>
        <v>0.17381119806411652</v>
      </c>
      <c r="BZ33" s="59">
        <f t="shared" si="5"/>
        <v>0.17808323007767668</v>
      </c>
      <c r="CA33" s="59">
        <f t="shared" si="5"/>
        <v>0.17498626576806409</v>
      </c>
      <c r="CB33" s="59">
        <f t="shared" si="5"/>
        <v>0.27865144773444833</v>
      </c>
      <c r="CC33" s="59">
        <f t="shared" si="5"/>
        <v>0.27134340616797548</v>
      </c>
      <c r="CD33" s="59">
        <f t="shared" si="5"/>
        <v>0.10206999860203207</v>
      </c>
      <c r="CE33" s="59">
        <f t="shared" si="5"/>
        <v>0.16927340756594342</v>
      </c>
      <c r="CF33" s="59">
        <f t="shared" si="5"/>
        <v>7.3080415664728837E-3</v>
      </c>
      <c r="CG33" s="59">
        <f t="shared" si="5"/>
        <v>0</v>
      </c>
      <c r="CH33" s="59">
        <f t="shared" si="5"/>
        <v>4.0862908617784729E-2</v>
      </c>
      <c r="CI33" s="122">
        <f t="shared" si="6"/>
        <v>1</v>
      </c>
      <c r="CK33" s="123" t="str">
        <f t="shared" si="7"/>
        <v>七ヶ宿町</v>
      </c>
      <c r="CL33" s="124">
        <f t="shared" si="17"/>
        <v>3.3613920871633294</v>
      </c>
      <c r="CM33" s="65">
        <f t="shared" si="18"/>
        <v>0</v>
      </c>
      <c r="CN33" s="66">
        <f t="shared" si="19"/>
        <v>1.4373403099715696</v>
      </c>
      <c r="CO33" s="65">
        <f t="shared" si="20"/>
        <v>0</v>
      </c>
      <c r="CP33" s="66">
        <f t="shared" si="8"/>
        <v>0.13963280532612088</v>
      </c>
      <c r="CQ33" s="65">
        <f t="shared" si="21"/>
        <v>0</v>
      </c>
      <c r="CR33" s="66">
        <f t="shared" si="9"/>
        <v>1.7844189718656387</v>
      </c>
      <c r="CS33" s="65">
        <f t="shared" si="22"/>
        <v>0</v>
      </c>
      <c r="CT33" s="66">
        <f t="shared" si="10"/>
        <v>1.828277451976926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47357</v>
      </c>
      <c r="AY34" s="18" t="str">
        <f>IF(IFERROR(比較地域マスタ!$Z19,"")=0,"",IFERROR(比較地域マスタ!$Z19,""))</f>
        <v>南大東村</v>
      </c>
      <c r="BB34" s="110" t="str">
        <f t="shared" si="0"/>
        <v>47357</v>
      </c>
      <c r="BC34" s="1031" t="str">
        <f t="shared" si="0"/>
        <v>南大東村</v>
      </c>
      <c r="BD34" s="34">
        <f t="shared" si="14"/>
        <v>17.615376426751084</v>
      </c>
      <c r="BE34" s="34">
        <f t="shared" si="15"/>
        <v>6.5503288788137013</v>
      </c>
      <c r="BF34" s="34">
        <f>VLOOKUP($AX34&amp;"_"&amp;$BC$14,データシート1!$A:$BT,MATCH($BC$12&amp;"_"&amp;BF$20,データシート1!$A$1:$BT$1,0),0)</f>
        <v>4.0343388537024767</v>
      </c>
      <c r="BG34" s="34">
        <f>VLOOKUP($AX34&amp;"_"&amp;$BC$14,データシート1!$A:$BT,MATCH($BC$12&amp;"_"&amp;BG$20,データシート1!$A$1:$BT$1,0),0)</f>
        <v>0.24832560167622514</v>
      </c>
      <c r="BH34" s="34">
        <f>VLOOKUP($AX34&amp;"_"&amp;$BC$14,データシート1!$A:$BT,MATCH($BC$12&amp;"_"&amp;BH$20,データシート1!$A$1:$BT$1,0),0)</f>
        <v>2.2676644234350003</v>
      </c>
      <c r="BI34" s="34">
        <f>VLOOKUP($AX34&amp;"_"&amp;$BC$14,データシート1!$A:$BT,MATCH($BC$12&amp;"_"&amp;BI$20,データシート1!$A$1:$BT$1,0),0)</f>
        <v>2.0221998301541193</v>
      </c>
      <c r="BJ34" s="34">
        <f>VLOOKUP($AX34&amp;"_"&amp;$BC$14,データシート1!$A:$BT,MATCH($BC$12&amp;"_"&amp;BJ$20,データシート1!$A$1:$BT$1,0),0)</f>
        <v>2.219819175656601</v>
      </c>
      <c r="BK34" s="34">
        <f t="shared" si="1"/>
        <v>6.423471094526664</v>
      </c>
      <c r="BL34" s="34">
        <f t="shared" si="2"/>
        <v>5.8782535851687712</v>
      </c>
      <c r="BM34" s="34">
        <f>VLOOKUP($AX34&amp;"_"&amp;$BC$14,データシート1!$A:$BT,MATCH($BC$12&amp;"_"&amp;BM$20,データシート1!$A$1:$BT$1,0),0)</f>
        <v>0.98537335875454479</v>
      </c>
      <c r="BN34" s="34">
        <f>VLOOKUP($AX34&amp;"_"&amp;$BC$14,データシート1!$A:$BT,MATCH($BC$12&amp;"_"&amp;BN$20,データシート1!$A$1:$BT$1,0),0)</f>
        <v>4.8928802264142268</v>
      </c>
      <c r="BO34" s="34">
        <f>VLOOKUP($AX34&amp;"_"&amp;$BC$14,データシート1!$A:$BT,MATCH($BC$12&amp;"_"&amp;BO$20,データシート1!$A$1:$BT$1,0),0)</f>
        <v>7.1816142098846403E-2</v>
      </c>
      <c r="BP34" s="34">
        <f>VLOOKUP($AX34&amp;"_"&amp;$BC$14,データシート1!$A:$BT,MATCH($BC$12&amp;"_"&amp;BP$20,データシート1!$A$1:$BT$1,0),0)</f>
        <v>0.47340136725904647</v>
      </c>
      <c r="BQ34" s="34">
        <f>VLOOKUP($AX34&amp;"_"&amp;$BC$14,データシート1!$A:$BT,MATCH($BC$12&amp;"_"&amp;BQ$20,データシート1!$A$1:$BT$1,0),0)</f>
        <v>0.39955744759999989</v>
      </c>
      <c r="BR34" s="35">
        <f t="shared" si="3"/>
        <v>17.615376426751084</v>
      </c>
      <c r="BT34" s="121" t="str">
        <f t="shared" si="4"/>
        <v>南大東村</v>
      </c>
      <c r="BU34" s="33">
        <f t="shared" si="25"/>
        <v>17.615376426751084</v>
      </c>
      <c r="BV34" s="59">
        <f t="shared" si="16"/>
        <v>0.37185290397009246</v>
      </c>
      <c r="BW34" s="59">
        <f t="shared" si="5"/>
        <v>0.22902370951186965</v>
      </c>
      <c r="BX34" s="59">
        <f t="shared" si="5"/>
        <v>1.4097093111170342E-2</v>
      </c>
      <c r="BY34" s="59">
        <f t="shared" si="5"/>
        <v>0.12873210134705251</v>
      </c>
      <c r="BZ34" s="59">
        <f t="shared" si="5"/>
        <v>0.11479742363513526</v>
      </c>
      <c r="CA34" s="59">
        <f t="shared" si="5"/>
        <v>0.12601599431537192</v>
      </c>
      <c r="CB34" s="59">
        <f t="shared" si="5"/>
        <v>0.36465136701659379</v>
      </c>
      <c r="CC34" s="59">
        <f t="shared" si="5"/>
        <v>0.33370014030707462</v>
      </c>
      <c r="CD34" s="59">
        <f t="shared" si="5"/>
        <v>5.593825160943685E-2</v>
      </c>
      <c r="CE34" s="59">
        <f t="shared" si="5"/>
        <v>0.27776188869763779</v>
      </c>
      <c r="CF34" s="59">
        <f t="shared" si="5"/>
        <v>4.0769007916166295E-3</v>
      </c>
      <c r="CG34" s="59">
        <f t="shared" si="5"/>
        <v>2.6874325917902561E-2</v>
      </c>
      <c r="CH34" s="59">
        <f t="shared" si="5"/>
        <v>2.2682311062806666E-2</v>
      </c>
      <c r="CI34" s="122">
        <f t="shared" si="6"/>
        <v>1</v>
      </c>
      <c r="CK34" s="123" t="str">
        <f t="shared" si="7"/>
        <v>南大東村</v>
      </c>
      <c r="CL34" s="124">
        <f t="shared" si="17"/>
        <v>6.5503288788137013</v>
      </c>
      <c r="CM34" s="65">
        <f t="shared" si="18"/>
        <v>0</v>
      </c>
      <c r="CN34" s="66">
        <f t="shared" si="19"/>
        <v>4.0343388537024767</v>
      </c>
      <c r="CO34" s="65">
        <f t="shared" si="20"/>
        <v>0</v>
      </c>
      <c r="CP34" s="66">
        <f t="shared" si="8"/>
        <v>0.24832560167622514</v>
      </c>
      <c r="CQ34" s="65">
        <f t="shared" si="21"/>
        <v>0</v>
      </c>
      <c r="CR34" s="66">
        <f t="shared" si="9"/>
        <v>2.2676644234350003</v>
      </c>
      <c r="CS34" s="65">
        <f t="shared" si="22"/>
        <v>0</v>
      </c>
      <c r="CT34" s="66">
        <f t="shared" si="10"/>
        <v>2.0221998301541193</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0.22700000000000001</v>
      </c>
      <c r="DC34" s="962">
        <f>VLOOKUP($AX34&amp;"_"&amp;$CW$14,データシート1!$A:$BT,MATCH($CW$12&amp;"_"&amp;DC$20,データシート1!$A$1:$BT$1,0),0)</f>
        <v>0</v>
      </c>
      <c r="DD34" s="961">
        <f t="shared" si="11"/>
        <v>0.22700000000000001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1</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0</v>
      </c>
      <c r="DR34" s="127">
        <f t="shared" si="13"/>
        <v>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39305</v>
      </c>
      <c r="AY35" s="18" t="str">
        <f>IF(IFERROR(比較地域マスタ!$Z20,"")=0,"",IFERROR(比較地域マスタ!$Z20,""))</f>
        <v>北川村</v>
      </c>
      <c r="BB35" s="110" t="str">
        <f t="shared" si="0"/>
        <v>39305</v>
      </c>
      <c r="BC35" s="1031" t="str">
        <f t="shared" si="0"/>
        <v>北川村</v>
      </c>
      <c r="BD35" s="34">
        <f t="shared" si="14"/>
        <v>9.8608516307755387</v>
      </c>
      <c r="BE35" s="34">
        <f t="shared" si="15"/>
        <v>3.1074366457502327</v>
      </c>
      <c r="BF35" s="34">
        <f>VLOOKUP($AX35&amp;"_"&amp;$BC$14,データシート1!$A:$BT,MATCH($BC$12&amp;"_"&amp;BF$20,データシート1!$A$1:$BT$1,0),0)</f>
        <v>0</v>
      </c>
      <c r="BG35" s="34">
        <f>VLOOKUP($AX35&amp;"_"&amp;$BC$14,データシート1!$A:$BT,MATCH($BC$12&amp;"_"&amp;BG$20,データシート1!$A$1:$BT$1,0),0)</f>
        <v>0.35042109915104364</v>
      </c>
      <c r="BH35" s="34">
        <f>VLOOKUP($AX35&amp;"_"&amp;$BC$14,データシート1!$A:$BT,MATCH($BC$12&amp;"_"&amp;BH$20,データシート1!$A$1:$BT$1,0),0)</f>
        <v>2.757015546599189</v>
      </c>
      <c r="BI35" s="34">
        <f>VLOOKUP($AX35&amp;"_"&amp;$BC$14,データシート1!$A:$BT,MATCH($BC$12&amp;"_"&amp;BI$20,データシート1!$A$1:$BT$1,0),0)</f>
        <v>1.1309746057682488</v>
      </c>
      <c r="BJ35" s="34">
        <f>VLOOKUP($AX35&amp;"_"&amp;$BC$14,データシート1!$A:$BT,MATCH($BC$12&amp;"_"&amp;BJ$20,データシート1!$A$1:$BT$1,0),0)</f>
        <v>1.47929324670494</v>
      </c>
      <c r="BK35" s="34">
        <f t="shared" si="1"/>
        <v>3.864250690749949</v>
      </c>
      <c r="BL35" s="34">
        <f t="shared" si="2"/>
        <v>3.7929016455102822</v>
      </c>
      <c r="BM35" s="34">
        <f>VLOOKUP($AX35&amp;"_"&amp;$BC$14,データシート1!$A:$BT,MATCH($BC$12&amp;"_"&amp;BM$20,データシート1!$A$1:$BT$1,0),0)</f>
        <v>1.0560484134514223</v>
      </c>
      <c r="BN35" s="34">
        <f>VLOOKUP($AX35&amp;"_"&amp;$BC$14,データシート1!$A:$BT,MATCH($BC$12&amp;"_"&amp;BN$20,データシート1!$A$1:$BT$1,0),0)</f>
        <v>2.7368532320588601</v>
      </c>
      <c r="BO35" s="34">
        <f>VLOOKUP($AX35&amp;"_"&amp;$BC$14,データシート1!$A:$BT,MATCH($BC$12&amp;"_"&amp;BO$20,データシート1!$A$1:$BT$1,0),0)</f>
        <v>7.1349045239666897E-2</v>
      </c>
      <c r="BP35" s="34">
        <f>VLOOKUP($AX35&amp;"_"&amp;$BC$14,データシート1!$A:$BT,MATCH($BC$12&amp;"_"&amp;BP$20,データシート1!$A$1:$BT$1,0),0)</f>
        <v>0</v>
      </c>
      <c r="BQ35" s="34">
        <f>VLOOKUP($AX35&amp;"_"&amp;$BC$14,データシート1!$A:$BT,MATCH($BC$12&amp;"_"&amp;BQ$20,データシート1!$A$1:$BT$1,0),0)</f>
        <v>0.27889644180216833</v>
      </c>
      <c r="BR35" s="35">
        <f t="shared" si="3"/>
        <v>9.8608516307755387</v>
      </c>
      <c r="BT35" s="121" t="str">
        <f t="shared" si="4"/>
        <v>北川村</v>
      </c>
      <c r="BU35" s="33">
        <f t="shared" si="25"/>
        <v>9.8608516307755387</v>
      </c>
      <c r="BV35" s="59">
        <f t="shared" si="16"/>
        <v>0.31512862804384761</v>
      </c>
      <c r="BW35" s="59">
        <f t="shared" si="5"/>
        <v>0</v>
      </c>
      <c r="BX35" s="59">
        <f t="shared" si="5"/>
        <v>3.5536595851152021E-2</v>
      </c>
      <c r="BY35" s="59">
        <f t="shared" si="5"/>
        <v>0.27959203219269557</v>
      </c>
      <c r="BZ35" s="59">
        <f t="shared" si="5"/>
        <v>0.11469340054143981</v>
      </c>
      <c r="CA35" s="59">
        <f t="shared" si="5"/>
        <v>0.15001678375203342</v>
      </c>
      <c r="CB35" s="59">
        <f t="shared" si="5"/>
        <v>0.39187798736264245</v>
      </c>
      <c r="CC35" s="59">
        <f t="shared" si="5"/>
        <v>0.38464240083206458</v>
      </c>
      <c r="CD35" s="59">
        <f t="shared" si="5"/>
        <v>0.10709505152227566</v>
      </c>
      <c r="CE35" s="59">
        <f t="shared" si="5"/>
        <v>0.27754734930978892</v>
      </c>
      <c r="CF35" s="59">
        <f t="shared" si="5"/>
        <v>7.2355865305779293E-3</v>
      </c>
      <c r="CG35" s="59">
        <f t="shared" si="5"/>
        <v>0</v>
      </c>
      <c r="CH35" s="59">
        <f t="shared" si="5"/>
        <v>2.8283200300036723E-2</v>
      </c>
      <c r="CI35" s="122">
        <f t="shared" si="6"/>
        <v>1</v>
      </c>
      <c r="CK35" s="123" t="str">
        <f t="shared" si="7"/>
        <v>北川村</v>
      </c>
      <c r="CL35" s="124">
        <f t="shared" si="17"/>
        <v>3.1074366457502327</v>
      </c>
      <c r="CM35" s="65">
        <f t="shared" si="18"/>
        <v>0</v>
      </c>
      <c r="CN35" s="66">
        <f t="shared" si="19"/>
        <v>0</v>
      </c>
      <c r="CO35" s="65">
        <f t="shared" si="20"/>
        <v>0</v>
      </c>
      <c r="CP35" s="66">
        <f t="shared" si="8"/>
        <v>0.35042109915104364</v>
      </c>
      <c r="CQ35" s="65">
        <f t="shared" si="21"/>
        <v>0</v>
      </c>
      <c r="CR35" s="66">
        <f t="shared" si="9"/>
        <v>2.757015546599189</v>
      </c>
      <c r="CS35" s="65">
        <f t="shared" si="22"/>
        <v>0</v>
      </c>
      <c r="CT35" s="66">
        <f t="shared" si="10"/>
        <v>1.1309746057682488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47359</v>
      </c>
      <c r="AY36" s="18" t="str">
        <f>IF(IFERROR(比較地域マスタ!$Z21,"")=0,"",IFERROR(比較地域マスタ!$Z21,""))</f>
        <v>伊平屋村</v>
      </c>
      <c r="BB36" s="110" t="str">
        <f t="shared" si="0"/>
        <v>47359</v>
      </c>
      <c r="BC36" s="1031" t="str">
        <f t="shared" si="0"/>
        <v>伊平屋村</v>
      </c>
      <c r="BD36" s="34">
        <f t="shared" si="14"/>
        <v>12.014355286121049</v>
      </c>
      <c r="BE36" s="34">
        <f t="shared" si="15"/>
        <v>0.49432505223400769</v>
      </c>
      <c r="BF36" s="34">
        <f>VLOOKUP($AX36&amp;"_"&amp;$BC$14,データシート1!$A:$BT,MATCH($BC$12&amp;"_"&amp;BF$20,データシート1!$A$1:$BT$1,0),0)</f>
        <v>0</v>
      </c>
      <c r="BG36" s="34">
        <f>VLOOKUP($AX36&amp;"_"&amp;$BC$14,データシート1!$A:$BT,MATCH($BC$12&amp;"_"&amp;BG$20,データシート1!$A$1:$BT$1,0),0)</f>
        <v>0.15203608265891333</v>
      </c>
      <c r="BH36" s="34">
        <f>VLOOKUP($AX36&amp;"_"&amp;$BC$14,データシート1!$A:$BT,MATCH($BC$12&amp;"_"&amp;BH$20,データシート1!$A$1:$BT$1,0),0)</f>
        <v>0.34228896957509436</v>
      </c>
      <c r="BI36" s="34">
        <f>VLOOKUP($AX36&amp;"_"&amp;$BC$14,データシート1!$A:$BT,MATCH($BC$12&amp;"_"&amp;BI$20,データシート1!$A$1:$BT$1,0),0)</f>
        <v>2.3269148730540552</v>
      </c>
      <c r="BJ36" s="34">
        <f>VLOOKUP($AX36&amp;"_"&amp;$BC$14,データシート1!$A:$BT,MATCH($BC$12&amp;"_"&amp;BJ$20,データシート1!$A$1:$BT$1,0),0)</f>
        <v>1.9680187915522702</v>
      </c>
      <c r="BK36" s="34">
        <f t="shared" si="1"/>
        <v>7.004130696880714</v>
      </c>
      <c r="BL36" s="34">
        <f t="shared" si="2"/>
        <v>3.9886632207409232</v>
      </c>
      <c r="BM36" s="34">
        <f>VLOOKUP($AX36&amp;"_"&amp;$BC$14,データシート1!$A:$BT,MATCH($BC$12&amp;"_"&amp;BM$20,データシート1!$A$1:$BT$1,0),0)</f>
        <v>0.99624644409252583</v>
      </c>
      <c r="BN36" s="34">
        <f>VLOOKUP($AX36&amp;"_"&amp;$BC$14,データシート1!$A:$BT,MATCH($BC$12&amp;"_"&amp;BN$20,データシート1!$A$1:$BT$1,0),0)</f>
        <v>2.9924167766483976</v>
      </c>
      <c r="BO36" s="34">
        <f>VLOOKUP($AX36&amp;"_"&amp;$BC$14,データシート1!$A:$BT,MATCH($BC$12&amp;"_"&amp;BO$20,データシート1!$A$1:$BT$1,0),0)</f>
        <v>7.0356464413910497E-2</v>
      </c>
      <c r="BP36" s="34">
        <f>VLOOKUP($AX36&amp;"_"&amp;$BC$14,データシート1!$A:$BT,MATCH($BC$12&amp;"_"&amp;BP$20,データシート1!$A$1:$BT$1,0),0)</f>
        <v>2.9451110117258805</v>
      </c>
      <c r="BQ36" s="34">
        <f>VLOOKUP($AX36&amp;"_"&amp;$BC$14,データシート1!$A:$BT,MATCH($BC$12&amp;"_"&amp;BQ$20,データシート1!$A$1:$BT$1,0),0)</f>
        <v>0.22096587240000001</v>
      </c>
      <c r="BR36" s="35">
        <f t="shared" si="3"/>
        <v>12.014355286121049</v>
      </c>
      <c r="BT36" s="121" t="str">
        <f t="shared" si="4"/>
        <v>伊平屋村</v>
      </c>
      <c r="BU36" s="33">
        <f t="shared" si="25"/>
        <v>12.014355286121049</v>
      </c>
      <c r="BV36" s="59">
        <f t="shared" si="16"/>
        <v>4.1144534222743577E-2</v>
      </c>
      <c r="BW36" s="59">
        <f t="shared" si="5"/>
        <v>0</v>
      </c>
      <c r="BX36" s="59">
        <f t="shared" si="5"/>
        <v>1.2654535265370836E-2</v>
      </c>
      <c r="BY36" s="59">
        <f t="shared" si="5"/>
        <v>2.8489998957372743E-2</v>
      </c>
      <c r="BZ36" s="59">
        <f t="shared" si="5"/>
        <v>0.19367788097144931</v>
      </c>
      <c r="CA36" s="59">
        <f t="shared" si="5"/>
        <v>0.16380560959652327</v>
      </c>
      <c r="CB36" s="59">
        <f t="shared" si="5"/>
        <v>0.58298015416373339</v>
      </c>
      <c r="CC36" s="59">
        <f t="shared" si="5"/>
        <v>0.33199144904168237</v>
      </c>
      <c r="CD36" s="59">
        <f t="shared" si="5"/>
        <v>8.2921340377155914E-2</v>
      </c>
      <c r="CE36" s="59">
        <f t="shared" si="5"/>
        <v>0.24907010866452647</v>
      </c>
      <c r="CF36" s="59">
        <f t="shared" si="5"/>
        <v>5.8560332817180873E-3</v>
      </c>
      <c r="CG36" s="59">
        <f t="shared" si="5"/>
        <v>0.24513267184033294</v>
      </c>
      <c r="CH36" s="59">
        <f t="shared" si="5"/>
        <v>1.8391821045550334E-2</v>
      </c>
      <c r="CI36" s="122">
        <f t="shared" si="6"/>
        <v>1</v>
      </c>
      <c r="CK36" s="123" t="str">
        <f t="shared" si="7"/>
        <v>伊平屋村</v>
      </c>
      <c r="CL36" s="124">
        <f t="shared" si="17"/>
        <v>0.49432505223400769</v>
      </c>
      <c r="CM36" s="65">
        <f t="shared" si="18"/>
        <v>0</v>
      </c>
      <c r="CN36" s="66">
        <f t="shared" si="19"/>
        <v>0</v>
      </c>
      <c r="CO36" s="65">
        <f t="shared" si="20"/>
        <v>0</v>
      </c>
      <c r="CP36" s="66">
        <f t="shared" si="8"/>
        <v>0.15203608265891333</v>
      </c>
      <c r="CQ36" s="65">
        <f t="shared" si="21"/>
        <v>0</v>
      </c>
      <c r="CR36" s="66">
        <f t="shared" si="9"/>
        <v>0.34228896957509436</v>
      </c>
      <c r="CS36" s="65">
        <f t="shared" si="22"/>
        <v>0</v>
      </c>
      <c r="CT36" s="66">
        <f t="shared" si="10"/>
        <v>2.3269148730540552</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07446</v>
      </c>
      <c r="AY37" s="18" t="str">
        <f>IF(IFERROR(比較地域マスタ!$Z22,"")=0,"",IFERROR(比較地域マスタ!$Z22,""))</f>
        <v>昭和村</v>
      </c>
      <c r="BB37" s="110" t="str">
        <f t="shared" si="0"/>
        <v>07446</v>
      </c>
      <c r="BC37" s="1031" t="str">
        <f t="shared" si="0"/>
        <v>昭和村</v>
      </c>
      <c r="BD37" s="34">
        <f t="shared" si="14"/>
        <v>7.9206737255140833</v>
      </c>
      <c r="BE37" s="34">
        <f t="shared" si="15"/>
        <v>1.1421617448901953</v>
      </c>
      <c r="BF37" s="34">
        <f>VLOOKUP($AX37&amp;"_"&amp;$BC$14,データシート1!$A:$BT,MATCH($BC$12&amp;"_"&amp;BF$20,データシート1!$A$1:$BT$1,0),0)</f>
        <v>0</v>
      </c>
      <c r="BG37" s="34">
        <f>VLOOKUP($AX37&amp;"_"&amp;$BC$14,データシート1!$A:$BT,MATCH($BC$12&amp;"_"&amp;BG$20,データシート1!$A$1:$BT$1,0),0)</f>
        <v>9.5854901789434219E-2</v>
      </c>
      <c r="BH37" s="34">
        <f>VLOOKUP($AX37&amp;"_"&amp;$BC$14,データシート1!$A:$BT,MATCH($BC$12&amp;"_"&amp;BH$20,データシート1!$A$1:$BT$1,0),0)</f>
        <v>1.0463068431007612</v>
      </c>
      <c r="BI37" s="34">
        <f>VLOOKUP($AX37&amp;"_"&amp;$BC$14,データシート1!$A:$BT,MATCH($BC$12&amp;"_"&amp;BI$20,データシート1!$A$1:$BT$1,0),0)</f>
        <v>1.0822481635295431</v>
      </c>
      <c r="BJ37" s="34">
        <f>VLOOKUP($AX37&amp;"_"&amp;$BC$14,データシート1!$A:$BT,MATCH($BC$12&amp;"_"&amp;BJ$20,データシート1!$A$1:$BT$1,0),0)</f>
        <v>2.4328638757018304</v>
      </c>
      <c r="BK37" s="34">
        <f t="shared" si="1"/>
        <v>3.0858349806901457</v>
      </c>
      <c r="BL37" s="34">
        <f t="shared" si="2"/>
        <v>3.0174052908203506</v>
      </c>
      <c r="BM37" s="34">
        <f>VLOOKUP($AX37&amp;"_"&amp;$BC$14,データシート1!$A:$BT,MATCH($BC$12&amp;"_"&amp;BM$20,データシート1!$A$1:$BT$1,0),0)</f>
        <v>0.8195588073503316</v>
      </c>
      <c r="BN37" s="34">
        <f>VLOOKUP($AX37&amp;"_"&amp;$BC$14,データシート1!$A:$BT,MATCH($BC$12&amp;"_"&amp;BN$20,データシート1!$A$1:$BT$1,0),0)</f>
        <v>2.1978464834700189</v>
      </c>
      <c r="BO37" s="34">
        <f>VLOOKUP($AX37&amp;"_"&amp;$BC$14,データシート1!$A:$BT,MATCH($BC$12&amp;"_"&amp;BO$20,データシート1!$A$1:$BT$1,0),0)</f>
        <v>6.8429689869795099E-2</v>
      </c>
      <c r="BP37" s="34">
        <f>VLOOKUP($AX37&amp;"_"&amp;$BC$14,データシート1!$A:$BT,MATCH($BC$12&amp;"_"&amp;BP$20,データシート1!$A$1:$BT$1,0),0)</f>
        <v>0</v>
      </c>
      <c r="BQ37" s="34">
        <f>VLOOKUP($AX37&amp;"_"&amp;$BC$14,データシート1!$A:$BT,MATCH($BC$12&amp;"_"&amp;BQ$20,データシート1!$A$1:$BT$1,0),0)</f>
        <v>0.1775649607023691</v>
      </c>
      <c r="BR37" s="35">
        <f t="shared" si="3"/>
        <v>7.9206737255140833</v>
      </c>
      <c r="BT37" s="121" t="str">
        <f t="shared" si="4"/>
        <v>昭和村</v>
      </c>
      <c r="BU37" s="33">
        <f t="shared" si="25"/>
        <v>7.9206737255140833</v>
      </c>
      <c r="BV37" s="59">
        <f t="shared" si="16"/>
        <v>0.14420007495209183</v>
      </c>
      <c r="BW37" s="59">
        <f t="shared" si="5"/>
        <v>0</v>
      </c>
      <c r="BX37" s="59">
        <f t="shared" si="5"/>
        <v>1.210186217880258E-2</v>
      </c>
      <c r="BY37" s="59">
        <f t="shared" si="5"/>
        <v>0.13209821277328926</v>
      </c>
      <c r="BZ37" s="59">
        <f t="shared" si="5"/>
        <v>0.13663587227982943</v>
      </c>
      <c r="CA37" s="59">
        <f t="shared" si="5"/>
        <v>0.30715365384450649</v>
      </c>
      <c r="CB37" s="59">
        <f t="shared" si="5"/>
        <v>0.38959248766301918</v>
      </c>
      <c r="CC37" s="59">
        <f t="shared" si="5"/>
        <v>0.38095311022605072</v>
      </c>
      <c r="CD37" s="59">
        <f t="shared" si="5"/>
        <v>0.10347084550527158</v>
      </c>
      <c r="CE37" s="59">
        <f t="shared" si="5"/>
        <v>0.27748226472077914</v>
      </c>
      <c r="CF37" s="59">
        <f t="shared" si="5"/>
        <v>8.6393774369684373E-3</v>
      </c>
      <c r="CG37" s="59">
        <f t="shared" si="5"/>
        <v>0</v>
      </c>
      <c r="CH37" s="59">
        <f t="shared" si="5"/>
        <v>2.2417911260553081E-2</v>
      </c>
      <c r="CI37" s="122">
        <f t="shared" si="6"/>
        <v>1</v>
      </c>
      <c r="CK37" s="123" t="str">
        <f t="shared" si="7"/>
        <v>昭和村</v>
      </c>
      <c r="CL37" s="124">
        <f t="shared" si="17"/>
        <v>1.1421617448901953</v>
      </c>
      <c r="CM37" s="65">
        <f t="shared" si="18"/>
        <v>0</v>
      </c>
      <c r="CN37" s="66">
        <f t="shared" si="19"/>
        <v>0</v>
      </c>
      <c r="CO37" s="65">
        <f t="shared" si="20"/>
        <v>0</v>
      </c>
      <c r="CP37" s="66">
        <f t="shared" si="8"/>
        <v>9.5854901789434219E-2</v>
      </c>
      <c r="CQ37" s="65">
        <f t="shared" si="21"/>
        <v>0</v>
      </c>
      <c r="CR37" s="66">
        <f t="shared" si="9"/>
        <v>1.0463068431007612</v>
      </c>
      <c r="CS37" s="65">
        <f t="shared" si="22"/>
        <v>0</v>
      </c>
      <c r="CT37" s="66">
        <f t="shared" si="10"/>
        <v>1.0822481635295431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26364</v>
      </c>
      <c r="AY38" s="18" t="str">
        <f>IF(IFERROR(比較地域マスタ!$Z23,"")=0,"",IFERROR(比較地域マスタ!$Z23,""))</f>
        <v>笠置町</v>
      </c>
      <c r="BB38" s="110" t="str">
        <f t="shared" si="0"/>
        <v>26364</v>
      </c>
      <c r="BC38" s="1031" t="str">
        <f t="shared" si="0"/>
        <v>笠置町</v>
      </c>
      <c r="BD38" s="34">
        <f t="shared" si="14"/>
        <v>5.5344677976300245</v>
      </c>
      <c r="BE38" s="34">
        <f t="shared" si="15"/>
        <v>0.56417947476441666</v>
      </c>
      <c r="BF38" s="34">
        <f>VLOOKUP($AX38&amp;"_"&amp;$BC$14,データシート1!$A:$BT,MATCH($BC$12&amp;"_"&amp;BF$20,データシート1!$A$1:$BT$1,0),0)</f>
        <v>0.37448832464232051</v>
      </c>
      <c r="BG38" s="34">
        <f>VLOOKUP($AX38&amp;"_"&amp;$BC$14,データシート1!$A:$BT,MATCH($BC$12&amp;"_"&amp;BG$20,データシート1!$A$1:$BT$1,0),0)</f>
        <v>0.15936460415509038</v>
      </c>
      <c r="BH38" s="34">
        <f>VLOOKUP($AX38&amp;"_"&amp;$BC$14,データシート1!$A:$BT,MATCH($BC$12&amp;"_"&amp;BH$20,データシート1!$A$1:$BT$1,0),0)</f>
        <v>3.0326545967005753E-2</v>
      </c>
      <c r="BI38" s="34">
        <f>VLOOKUP($AX38&amp;"_"&amp;$BC$14,データシート1!$A:$BT,MATCH($BC$12&amp;"_"&amp;BI$20,データシート1!$A$1:$BT$1,0),0)</f>
        <v>1.0178902387951063</v>
      </c>
      <c r="BJ38" s="34">
        <f>VLOOKUP($AX38&amp;"_"&amp;$BC$14,データシート1!$A:$BT,MATCH($BC$12&amp;"_"&amp;BJ$20,データシート1!$A$1:$BT$1,0),0)</f>
        <v>1.3444781311460887</v>
      </c>
      <c r="BK38" s="34">
        <f t="shared" si="1"/>
        <v>2.607919952924413</v>
      </c>
      <c r="BL38" s="34">
        <f t="shared" si="2"/>
        <v>2.5372715529735155</v>
      </c>
      <c r="BM38" s="34">
        <f>VLOOKUP($AX38&amp;"_"&amp;$BC$14,データシート1!$A:$BT,MATCH($BC$12&amp;"_"&amp;BM$20,データシート1!$A$1:$BT$1,0),0)</f>
        <v>1.0968224834688518</v>
      </c>
      <c r="BN38" s="34">
        <f>VLOOKUP($AX38&amp;"_"&amp;$BC$14,データシート1!$A:$BT,MATCH($BC$12&amp;"_"&amp;BN$20,データシート1!$A$1:$BT$1,0),0)</f>
        <v>1.4404490695046634</v>
      </c>
      <c r="BO38" s="34">
        <f>VLOOKUP($AX38&amp;"_"&amp;$BC$14,データシート1!$A:$BT,MATCH($BC$12&amp;"_"&amp;BO$20,データシート1!$A$1:$BT$1,0),0)</f>
        <v>7.0648399950897695E-2</v>
      </c>
      <c r="BP38" s="34">
        <f>VLOOKUP($AX38&amp;"_"&amp;$BC$14,データシート1!$A:$BT,MATCH($BC$12&amp;"_"&amp;BP$20,データシート1!$A$1:$BT$1,0),0)</f>
        <v>0</v>
      </c>
      <c r="BQ38" s="34">
        <f>VLOOKUP($AX38&amp;"_"&amp;$BC$14,データシート1!$A:$BT,MATCH($BC$12&amp;"_"&amp;BQ$20,データシート1!$A$1:$BT$1,0),0)</f>
        <v>0</v>
      </c>
      <c r="BR38" s="35">
        <f t="shared" si="3"/>
        <v>5.5344677976300245</v>
      </c>
      <c r="BT38" s="121" t="str">
        <f t="shared" si="4"/>
        <v>笠置町</v>
      </c>
      <c r="BU38" s="33">
        <f t="shared" si="25"/>
        <v>5.5344677976300245</v>
      </c>
      <c r="BV38" s="59">
        <f t="shared" si="16"/>
        <v>0.10193924608360901</v>
      </c>
      <c r="BW38" s="59">
        <f t="shared" si="5"/>
        <v>6.7664740013969243E-2</v>
      </c>
      <c r="BX38" s="59">
        <f t="shared" si="5"/>
        <v>2.8794928434371533E-2</v>
      </c>
      <c r="BY38" s="59">
        <f t="shared" si="5"/>
        <v>5.4795776352682402E-3</v>
      </c>
      <c r="BZ38" s="59">
        <f t="shared" si="5"/>
        <v>0.18391835963540853</v>
      </c>
      <c r="CA38" s="59">
        <f t="shared" si="5"/>
        <v>0.24292816948394252</v>
      </c>
      <c r="CB38" s="59">
        <f t="shared" si="5"/>
        <v>0.47121422479703995</v>
      </c>
      <c r="CC38" s="59">
        <f t="shared" si="5"/>
        <v>0.45844905883453302</v>
      </c>
      <c r="CD38" s="59">
        <f t="shared" si="5"/>
        <v>0.19818029909552176</v>
      </c>
      <c r="CE38" s="59">
        <f t="shared" si="5"/>
        <v>0.2602687597390112</v>
      </c>
      <c r="CF38" s="59">
        <f t="shared" si="5"/>
        <v>1.2765165962506968E-2</v>
      </c>
      <c r="CG38" s="59">
        <f t="shared" si="5"/>
        <v>0</v>
      </c>
      <c r="CH38" s="59">
        <f t="shared" si="5"/>
        <v>0</v>
      </c>
      <c r="CI38" s="122">
        <f t="shared" si="6"/>
        <v>1</v>
      </c>
      <c r="CK38" s="123" t="str">
        <f t="shared" si="7"/>
        <v>笠置町</v>
      </c>
      <c r="CL38" s="124">
        <f t="shared" si="17"/>
        <v>0.56417947476441666</v>
      </c>
      <c r="CM38" s="65">
        <f t="shared" si="18"/>
        <v>0</v>
      </c>
      <c r="CN38" s="66">
        <f t="shared" si="19"/>
        <v>0.37448832464232051</v>
      </c>
      <c r="CO38" s="65">
        <f t="shared" si="20"/>
        <v>0</v>
      </c>
      <c r="CP38" s="66">
        <f t="shared" si="8"/>
        <v>0.15936460415509038</v>
      </c>
      <c r="CQ38" s="65">
        <f t="shared" si="21"/>
        <v>0</v>
      </c>
      <c r="CR38" s="66">
        <f t="shared" si="9"/>
        <v>3.0326545967005753E-2</v>
      </c>
      <c r="CS38" s="65">
        <f t="shared" si="22"/>
        <v>0</v>
      </c>
      <c r="CT38" s="66">
        <f t="shared" si="10"/>
        <v>1.0178902387951063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20413</v>
      </c>
      <c r="AY39" s="18" t="str">
        <f>IF(IFERROR(比較地域マスタ!$Z24,"")=0,"",IFERROR(比較地域マスタ!$Z24,""))</f>
        <v>天龍村</v>
      </c>
      <c r="BB39" s="110" t="str">
        <f t="shared" si="0"/>
        <v>20413</v>
      </c>
      <c r="BC39" s="1031" t="str">
        <f t="shared" si="0"/>
        <v>天龍村</v>
      </c>
      <c r="BD39" s="34">
        <f t="shared" si="14"/>
        <v>8.3476468384216354</v>
      </c>
      <c r="BE39" s="34">
        <f t="shared" si="15"/>
        <v>1.1418627888038446</v>
      </c>
      <c r="BF39" s="34">
        <f>VLOOKUP($AX39&amp;"_"&amp;$BC$14,データシート1!$A:$BT,MATCH($BC$12&amp;"_"&amp;BF$20,データシート1!$A$1:$BT$1,0),0)</f>
        <v>0</v>
      </c>
      <c r="BG39" s="34">
        <f>VLOOKUP($AX39&amp;"_"&amp;$BC$14,データシート1!$A:$BT,MATCH($BC$12&amp;"_"&amp;BG$20,データシート1!$A$1:$BT$1,0),0)</f>
        <v>0.20818716090697387</v>
      </c>
      <c r="BH39" s="34">
        <f>VLOOKUP($AX39&amp;"_"&amp;$BC$14,データシート1!$A:$BT,MATCH($BC$12&amp;"_"&amp;BH$20,データシート1!$A$1:$BT$1,0),0)</f>
        <v>0.93367562789687075</v>
      </c>
      <c r="BI39" s="34">
        <f>VLOOKUP($AX39&amp;"_"&amp;$BC$14,データシート1!$A:$BT,MATCH($BC$12&amp;"_"&amp;BI$20,データシート1!$A$1:$BT$1,0),0)</f>
        <v>1.4783488773774132</v>
      </c>
      <c r="BJ39" s="34">
        <f>VLOOKUP($AX39&amp;"_"&amp;$BC$14,データシート1!$A:$BT,MATCH($BC$12&amp;"_"&amp;BJ$20,データシート1!$A$1:$BT$1,0),0)</f>
        <v>2.5247759692859622</v>
      </c>
      <c r="BK39" s="34">
        <f t="shared" si="1"/>
        <v>3.0085024891703998</v>
      </c>
      <c r="BL39" s="34">
        <f t="shared" si="2"/>
        <v>2.9403647348375919</v>
      </c>
      <c r="BM39" s="34">
        <f>VLOOKUP($AX39&amp;"_"&amp;$BC$14,データシート1!$A:$BT,MATCH($BC$12&amp;"_"&amp;BM$20,データシート1!$A$1:$BT$1,0),0)</f>
        <v>0.96090891674408696</v>
      </c>
      <c r="BN39" s="34">
        <f>VLOOKUP($AX39&amp;"_"&amp;$BC$14,データシート1!$A:$BT,MATCH($BC$12&amp;"_"&amp;BN$20,データシート1!$A$1:$BT$1,0),0)</f>
        <v>1.9794558180935049</v>
      </c>
      <c r="BO39" s="34">
        <f>VLOOKUP($AX39&amp;"_"&amp;$BC$14,データシート1!$A:$BT,MATCH($BC$12&amp;"_"&amp;BO$20,データシート1!$A$1:$BT$1,0),0)</f>
        <v>6.8137754332807901E-2</v>
      </c>
      <c r="BP39" s="34">
        <f>VLOOKUP($AX39&amp;"_"&amp;$BC$14,データシート1!$A:$BT,MATCH($BC$12&amp;"_"&amp;BP$20,データシート1!$A$1:$BT$1,0),0)</f>
        <v>0</v>
      </c>
      <c r="BQ39" s="34">
        <f>VLOOKUP($AX39&amp;"_"&amp;$BC$14,データシート1!$A:$BT,MATCH($BC$12&amp;"_"&amp;BQ$20,データシート1!$A$1:$BT$1,0),0)</f>
        <v>0.194156713784015</v>
      </c>
      <c r="BR39" s="35">
        <f t="shared" si="3"/>
        <v>8.3476468384216354</v>
      </c>
      <c r="BT39" s="121" t="str">
        <f t="shared" si="4"/>
        <v>天龍村</v>
      </c>
      <c r="BU39" s="33">
        <f t="shared" si="25"/>
        <v>8.3476468384216354</v>
      </c>
      <c r="BV39" s="59">
        <f t="shared" si="16"/>
        <v>0.13678858376569114</v>
      </c>
      <c r="BW39" s="59">
        <f t="shared" si="5"/>
        <v>0</v>
      </c>
      <c r="BX39" s="59">
        <f t="shared" si="5"/>
        <v>2.4939622499211729E-2</v>
      </c>
      <c r="BY39" s="59">
        <f t="shared" si="5"/>
        <v>0.1118489612664794</v>
      </c>
      <c r="BZ39" s="59">
        <f t="shared" si="5"/>
        <v>0.17709767866233042</v>
      </c>
      <c r="CA39" s="59">
        <f t="shared" si="5"/>
        <v>0.30245361575015361</v>
      </c>
      <c r="CB39" s="59">
        <f t="shared" si="5"/>
        <v>0.36040126605778217</v>
      </c>
      <c r="CC39" s="59">
        <f t="shared" si="5"/>
        <v>0.35223875563398332</v>
      </c>
      <c r="CD39" s="59">
        <f t="shared" si="5"/>
        <v>0.11511135237793249</v>
      </c>
      <c r="CE39" s="59">
        <f t="shared" si="5"/>
        <v>0.23712740325605083</v>
      </c>
      <c r="CF39" s="59">
        <f t="shared" si="5"/>
        <v>8.1625104237988255E-3</v>
      </c>
      <c r="CG39" s="59">
        <f t="shared" si="5"/>
        <v>0</v>
      </c>
      <c r="CH39" s="59">
        <f t="shared" si="5"/>
        <v>2.3258855764042595E-2</v>
      </c>
      <c r="CI39" s="122">
        <f t="shared" si="6"/>
        <v>1</v>
      </c>
      <c r="CK39" s="123" t="str">
        <f t="shared" si="7"/>
        <v>天龍村</v>
      </c>
      <c r="CL39" s="124">
        <f t="shared" si="17"/>
        <v>1.1418627888038446</v>
      </c>
      <c r="CM39" s="65">
        <f t="shared" si="18"/>
        <v>0</v>
      </c>
      <c r="CN39" s="66">
        <f t="shared" si="19"/>
        <v>0</v>
      </c>
      <c r="CO39" s="65">
        <f t="shared" si="20"/>
        <v>0</v>
      </c>
      <c r="CP39" s="66">
        <f t="shared" si="8"/>
        <v>0.20818716090697387</v>
      </c>
      <c r="CQ39" s="65">
        <f t="shared" si="21"/>
        <v>0</v>
      </c>
      <c r="CR39" s="66">
        <f t="shared" si="9"/>
        <v>0.93367562789687075</v>
      </c>
      <c r="CS39" s="65">
        <f t="shared" si="22"/>
        <v>0</v>
      </c>
      <c r="CT39" s="66">
        <f t="shared" si="10"/>
        <v>1.4783488773774132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47375</v>
      </c>
      <c r="AY40" s="18" t="str">
        <f>IF(IFERROR(比較地域マスタ!$Z25,"")=0,"",IFERROR(比較地域マスタ!$Z25,""))</f>
        <v>多良間村</v>
      </c>
      <c r="BB40" s="110" t="str">
        <f t="shared" si="0"/>
        <v>47375</v>
      </c>
      <c r="BC40" s="1031" t="str">
        <f t="shared" si="0"/>
        <v>多良間村</v>
      </c>
      <c r="BD40" s="34">
        <f t="shared" si="14"/>
        <v>9.938064356531962</v>
      </c>
      <c r="BE40" s="34">
        <f t="shared" si="15"/>
        <v>2.050759966183163</v>
      </c>
      <c r="BF40" s="34">
        <f>VLOOKUP($AX40&amp;"_"&amp;$BC$14,データシート1!$A:$BT,MATCH($BC$12&amp;"_"&amp;BF$20,データシート1!$A$1:$BT$1,0),0)</f>
        <v>1.4939588528440242</v>
      </c>
      <c r="BG40" s="34">
        <f>VLOOKUP($AX40&amp;"_"&amp;$BC$14,データシート1!$A:$BT,MATCH($BC$12&amp;"_"&amp;BG$20,データシート1!$A$1:$BT$1,0),0)</f>
        <v>8.6153780173384223E-2</v>
      </c>
      <c r="BH40" s="34">
        <f>VLOOKUP($AX40&amp;"_"&amp;$BC$14,データシート1!$A:$BT,MATCH($BC$12&amp;"_"&amp;BH$20,データシート1!$A$1:$BT$1,0),0)</f>
        <v>0.4706473331657548</v>
      </c>
      <c r="BI40" s="34">
        <f>VLOOKUP($AX40&amp;"_"&amp;$BC$14,データシート1!$A:$BT,MATCH($BC$12&amp;"_"&amp;BI$20,データシート1!$A$1:$BT$1,0),0)</f>
        <v>1.3961489238324329</v>
      </c>
      <c r="BJ40" s="34">
        <f>VLOOKUP($AX40&amp;"_"&amp;$BC$14,データシート1!$A:$BT,MATCH($BC$12&amp;"_"&amp;BJ$20,データシート1!$A$1:$BT$1,0),0)</f>
        <v>1.7692290146277985</v>
      </c>
      <c r="BK40" s="34">
        <f t="shared" si="1"/>
        <v>4.5882504618885669</v>
      </c>
      <c r="BL40" s="34">
        <f t="shared" si="2"/>
        <v>3.9637798843647052</v>
      </c>
      <c r="BM40" s="34">
        <f>VLOOKUP($AX40&amp;"_"&amp;$BC$14,データシート1!$A:$BT,MATCH($BC$12&amp;"_"&amp;BM$20,データシート1!$A$1:$BT$1,0),0)</f>
        <v>0.55316821656979265</v>
      </c>
      <c r="BN40" s="34">
        <f>VLOOKUP($AX40&amp;"_"&amp;$BC$14,データシート1!$A:$BT,MATCH($BC$12&amp;"_"&amp;BN$20,データシート1!$A$1:$BT$1,0),0)</f>
        <v>3.4106116677949125</v>
      </c>
      <c r="BO40" s="34">
        <f>VLOOKUP($AX40&amp;"_"&amp;$BC$14,データシート1!$A:$BT,MATCH($BC$12&amp;"_"&amp;BO$20,データシート1!$A$1:$BT$1,0),0)</f>
        <v>6.3758721278000197E-2</v>
      </c>
      <c r="BP40" s="34">
        <f>VLOOKUP($AX40&amp;"_"&amp;$BC$14,データシート1!$A:$BT,MATCH($BC$12&amp;"_"&amp;BP$20,データシート1!$A$1:$BT$1,0),0)</f>
        <v>0.56071185624586151</v>
      </c>
      <c r="BQ40" s="34">
        <f>VLOOKUP($AX40&amp;"_"&amp;$BC$14,データシート1!$A:$BT,MATCH($BC$12&amp;"_"&amp;BQ$20,データシート1!$A$1:$BT$1,0),0)</f>
        <v>0.13367598999999999</v>
      </c>
      <c r="BR40" s="35">
        <f t="shared" si="3"/>
        <v>9.938064356531962</v>
      </c>
      <c r="BT40" s="121" t="str">
        <f t="shared" si="4"/>
        <v>多良間村</v>
      </c>
      <c r="BU40" s="33">
        <f t="shared" si="25"/>
        <v>9.938064356531962</v>
      </c>
      <c r="BV40" s="59">
        <f t="shared" si="16"/>
        <v>0.20635406379062801</v>
      </c>
      <c r="BW40" s="59">
        <f t="shared" si="5"/>
        <v>0.15032694489064102</v>
      </c>
      <c r="BX40" s="59">
        <f t="shared" si="5"/>
        <v>8.6690704630784758E-3</v>
      </c>
      <c r="BY40" s="59">
        <f t="shared" si="5"/>
        <v>4.7358048436908523E-2</v>
      </c>
      <c r="BZ40" s="59">
        <f t="shared" si="5"/>
        <v>0.14048499524102903</v>
      </c>
      <c r="CA40" s="59">
        <f t="shared" si="5"/>
        <v>0.1780255139387322</v>
      </c>
      <c r="CB40" s="59">
        <f t="shared" si="5"/>
        <v>0.46168451896498952</v>
      </c>
      <c r="CC40" s="59">
        <f t="shared" si="5"/>
        <v>0.39884828092901647</v>
      </c>
      <c r="CD40" s="59">
        <f t="shared" si="5"/>
        <v>5.5661565142332108E-2</v>
      </c>
      <c r="CE40" s="59">
        <f t="shared" si="5"/>
        <v>0.34318671578668436</v>
      </c>
      <c r="CF40" s="59">
        <f t="shared" si="5"/>
        <v>6.415607606333691E-3</v>
      </c>
      <c r="CG40" s="59">
        <f t="shared" si="5"/>
        <v>5.6420630429639358E-2</v>
      </c>
      <c r="CH40" s="59">
        <f t="shared" si="5"/>
        <v>1.3450908064621172E-2</v>
      </c>
      <c r="CI40" s="122">
        <f t="shared" si="6"/>
        <v>1</v>
      </c>
      <c r="CK40" s="123" t="str">
        <f t="shared" si="7"/>
        <v>多良間村</v>
      </c>
      <c r="CL40" s="124">
        <f t="shared" si="17"/>
        <v>2.050759966183163</v>
      </c>
      <c r="CM40" s="65">
        <f t="shared" si="18"/>
        <v>0</v>
      </c>
      <c r="CN40" s="66">
        <f t="shared" si="19"/>
        <v>1.4939588528440242</v>
      </c>
      <c r="CO40" s="65">
        <f t="shared" si="20"/>
        <v>0</v>
      </c>
      <c r="CP40" s="66">
        <f t="shared" si="8"/>
        <v>8.6153780173384223E-2</v>
      </c>
      <c r="CQ40" s="65">
        <f t="shared" si="21"/>
        <v>0</v>
      </c>
      <c r="CR40" s="66">
        <f t="shared" si="9"/>
        <v>0.4706473331657548</v>
      </c>
      <c r="CS40" s="65">
        <f t="shared" si="22"/>
        <v>0</v>
      </c>
      <c r="CT40" s="66">
        <f t="shared" si="10"/>
        <v>1.3961489238324329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0.3</v>
      </c>
      <c r="DC40" s="962">
        <f>VLOOKUP($AX40&amp;"_"&amp;$CW$14,データシート1!$A:$BT,MATCH($CW$12&amp;"_"&amp;DC$20,データシート1!$A$1:$BT$1,0),0)</f>
        <v>0</v>
      </c>
      <c r="DD40" s="961">
        <f t="shared" si="11"/>
        <v>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01485</v>
      </c>
      <c r="AY41" s="18" t="str">
        <f>IF(IFERROR(比較地域マスタ!$Z26,"")=0,"",IFERROR(比較地域マスタ!$Z26,""))</f>
        <v>初山別村</v>
      </c>
      <c r="BB41" s="110" t="str">
        <f t="shared" si="0"/>
        <v>01485</v>
      </c>
      <c r="BC41" s="1031" t="str">
        <f t="shared" si="0"/>
        <v>初山別村</v>
      </c>
      <c r="BD41" s="34">
        <f t="shared" si="14"/>
        <v>10.723862315480044</v>
      </c>
      <c r="BE41" s="34">
        <f t="shared" si="15"/>
        <v>4.2633294276635274</v>
      </c>
      <c r="BF41" s="34">
        <f>VLOOKUP($AX41&amp;"_"&amp;$BC$14,データシート1!$A:$BT,MATCH($BC$12&amp;"_"&amp;BF$20,データシート1!$A$1:$BT$1,0),0)</f>
        <v>0</v>
      </c>
      <c r="BG41" s="34">
        <f>VLOOKUP($AX41&amp;"_"&amp;$BC$14,データシート1!$A:$BT,MATCH($BC$12&amp;"_"&amp;BG$20,データシート1!$A$1:$BT$1,0),0)</f>
        <v>9.5303682333361006E-2</v>
      </c>
      <c r="BH41" s="34">
        <f>VLOOKUP($AX41&amp;"_"&amp;$BC$14,データシート1!$A:$BT,MATCH($BC$12&amp;"_"&amp;BH$20,データシート1!$A$1:$BT$1,0),0)</f>
        <v>4.1680257453301666</v>
      </c>
      <c r="BI41" s="34">
        <f>VLOOKUP($AX41&amp;"_"&amp;$BC$14,データシート1!$A:$BT,MATCH($BC$12&amp;"_"&amp;BI$20,データシート1!$A$1:$BT$1,0),0)</f>
        <v>1.4503700172619072</v>
      </c>
      <c r="BJ41" s="34">
        <f>VLOOKUP($AX41&amp;"_"&amp;$BC$14,データシート1!$A:$BT,MATCH($BC$12&amp;"_"&amp;BJ$20,データシート1!$A$1:$BT$1,0),0)</f>
        <v>2.3364884271390758</v>
      </c>
      <c r="BK41" s="34">
        <f t="shared" si="1"/>
        <v>2.6736744434155333</v>
      </c>
      <c r="BL41" s="34">
        <f t="shared" si="2"/>
        <v>2.6086895928821869</v>
      </c>
      <c r="BM41" s="34">
        <f>VLOOKUP($AX41&amp;"_"&amp;$BC$14,データシート1!$A:$BT,MATCH($BC$12&amp;"_"&amp;BM$20,データシート1!$A$1:$BT$1,0),0)</f>
        <v>0.88479731937821882</v>
      </c>
      <c r="BN41" s="34">
        <f>VLOOKUP($AX41&amp;"_"&amp;$BC$14,データシート1!$A:$BT,MATCH($BC$12&amp;"_"&amp;BN$20,データシート1!$A$1:$BT$1,0),0)</f>
        <v>1.7238922735039681</v>
      </c>
      <c r="BO41" s="34">
        <f>VLOOKUP($AX41&amp;"_"&amp;$BC$14,データシート1!$A:$BT,MATCH($BC$12&amp;"_"&amp;BO$20,データシート1!$A$1:$BT$1,0),0)</f>
        <v>6.4984850533346294E-2</v>
      </c>
      <c r="BP41" s="34">
        <f>VLOOKUP($AX41&amp;"_"&amp;$BC$14,データシート1!$A:$BT,MATCH($BC$12&amp;"_"&amp;BP$20,データシート1!$A$1:$BT$1,0),0)</f>
        <v>0</v>
      </c>
      <c r="BQ41" s="34">
        <f>VLOOKUP($AX41&amp;"_"&amp;$BC$14,データシート1!$A:$BT,MATCH($BC$12&amp;"_"&amp;BQ$20,データシート1!$A$1:$BT$1,0),0)</f>
        <v>0</v>
      </c>
      <c r="BR41" s="35">
        <f t="shared" si="3"/>
        <v>10.723862315480044</v>
      </c>
      <c r="BT41" s="121" t="str">
        <f t="shared" si="4"/>
        <v>初山別村</v>
      </c>
      <c r="BU41" s="33">
        <f t="shared" si="25"/>
        <v>10.723862315480044</v>
      </c>
      <c r="BV41" s="59">
        <f t="shared" si="16"/>
        <v>0.39755540515559884</v>
      </c>
      <c r="BW41" s="59">
        <f t="shared" si="5"/>
        <v>0</v>
      </c>
      <c r="BX41" s="59">
        <f t="shared" si="5"/>
        <v>8.8870669474923059E-3</v>
      </c>
      <c r="BY41" s="59">
        <f t="shared" si="5"/>
        <v>0.38866833820810653</v>
      </c>
      <c r="BZ41" s="59">
        <f t="shared" si="5"/>
        <v>0.13524698234592941</v>
      </c>
      <c r="CA41" s="59">
        <f t="shared" si="5"/>
        <v>0.21787751077019352</v>
      </c>
      <c r="CB41" s="59">
        <f t="shared" si="5"/>
        <v>0.24932010172827818</v>
      </c>
      <c r="CC41" s="59">
        <f t="shared" si="5"/>
        <v>0.24326026539118348</v>
      </c>
      <c r="CD41" s="59">
        <f t="shared" si="5"/>
        <v>8.2507336755060875E-2</v>
      </c>
      <c r="CE41" s="59">
        <f t="shared" si="5"/>
        <v>0.16075292863612262</v>
      </c>
      <c r="CF41" s="59">
        <f t="shared" si="5"/>
        <v>6.0598363370946828E-3</v>
      </c>
      <c r="CG41" s="59">
        <f t="shared" si="5"/>
        <v>0</v>
      </c>
      <c r="CH41" s="59">
        <f t="shared" si="5"/>
        <v>0</v>
      </c>
      <c r="CI41" s="122">
        <f t="shared" si="6"/>
        <v>1</v>
      </c>
      <c r="CK41" s="123" t="str">
        <f t="shared" si="7"/>
        <v>初山別村</v>
      </c>
      <c r="CL41" s="124">
        <f t="shared" si="17"/>
        <v>4.2633294276635274</v>
      </c>
      <c r="CM41" s="65">
        <f t="shared" si="18"/>
        <v>0</v>
      </c>
      <c r="CN41" s="66">
        <f t="shared" si="19"/>
        <v>0</v>
      </c>
      <c r="CO41" s="65">
        <f t="shared" si="20"/>
        <v>0</v>
      </c>
      <c r="CP41" s="66">
        <f t="shared" si="8"/>
        <v>9.5303682333361006E-2</v>
      </c>
      <c r="CQ41" s="65">
        <f t="shared" si="21"/>
        <v>0</v>
      </c>
      <c r="CR41" s="66">
        <f t="shared" si="9"/>
        <v>4.1680257453301666</v>
      </c>
      <c r="CS41" s="65">
        <f t="shared" si="22"/>
        <v>0</v>
      </c>
      <c r="CT41" s="66">
        <f t="shared" si="10"/>
        <v>1.4503700172619072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10366</v>
      </c>
      <c r="AY42" s="18" t="str">
        <f>IF(IFERROR(比較地域マスタ!$Z27,"")=0,"",IFERROR(比較地域マスタ!$Z27,""))</f>
        <v>上野村</v>
      </c>
      <c r="BB42" s="110" t="str">
        <f t="shared" si="0"/>
        <v>10366</v>
      </c>
      <c r="BC42" s="1031" t="str">
        <f t="shared" si="0"/>
        <v>上野村</v>
      </c>
      <c r="BD42" s="34">
        <f t="shared" si="14"/>
        <v>8.8096063443837771</v>
      </c>
      <c r="BE42" s="34">
        <f t="shared" si="15"/>
        <v>2.3582672960006752</v>
      </c>
      <c r="BF42" s="34">
        <f>VLOOKUP($AX42&amp;"_"&amp;$BC$14,データシート1!$A:$BT,MATCH($BC$12&amp;"_"&amp;BF$20,データシート1!$A$1:$BT$1,0),0)</f>
        <v>0.17160294003844059</v>
      </c>
      <c r="BG42" s="34">
        <f>VLOOKUP($AX42&amp;"_"&amp;$BC$14,データシート1!$A:$BT,MATCH($BC$12&amp;"_"&amp;BG$20,データシート1!$A$1:$BT$1,0),0)</f>
        <v>8.701199065538788E-2</v>
      </c>
      <c r="BH42" s="34">
        <f>VLOOKUP($AX42&amp;"_"&amp;$BC$14,データシート1!$A:$BT,MATCH($BC$12&amp;"_"&amp;BH$20,データシート1!$A$1:$BT$1,0),0)</f>
        <v>2.0996523653068468</v>
      </c>
      <c r="BI42" s="34">
        <f>VLOOKUP($AX42&amp;"_"&amp;$BC$14,データシート1!$A:$BT,MATCH($BC$12&amp;"_"&amp;BI$20,データシート1!$A$1:$BT$1,0),0)</f>
        <v>1.7300325750874521</v>
      </c>
      <c r="BJ42" s="34">
        <f>VLOOKUP($AX42&amp;"_"&amp;$BC$14,データシート1!$A:$BT,MATCH($BC$12&amp;"_"&amp;BJ$20,データシート1!$A$1:$BT$1,0),0)</f>
        <v>1.640151451813729</v>
      </c>
      <c r="BK42" s="34">
        <f t="shared" si="1"/>
        <v>3.081155021481921</v>
      </c>
      <c r="BL42" s="34">
        <f t="shared" si="2"/>
        <v>3.0147104932636388</v>
      </c>
      <c r="BM42" s="34">
        <f>VLOOKUP($AX42&amp;"_"&amp;$BC$14,データシート1!$A:$BT,MATCH($BC$12&amp;"_"&amp;BM$20,データシート1!$A$1:$BT$1,0),0)</f>
        <v>0.96090891674408696</v>
      </c>
      <c r="BN42" s="34">
        <f>VLOOKUP($AX42&amp;"_"&amp;$BC$14,データシート1!$A:$BT,MATCH($BC$12&amp;"_"&amp;BN$20,データシート1!$A$1:$BT$1,0),0)</f>
        <v>2.0538015765195521</v>
      </c>
      <c r="BO42" s="34">
        <f>VLOOKUP($AX42&amp;"_"&amp;$BC$14,データシート1!$A:$BT,MATCH($BC$12&amp;"_"&amp;BO$20,データシート1!$A$1:$BT$1,0),0)</f>
        <v>6.6444528218282201E-2</v>
      </c>
      <c r="BP42" s="34">
        <f>VLOOKUP($AX42&amp;"_"&amp;$BC$14,データシート1!$A:$BT,MATCH($BC$12&amp;"_"&amp;BP$20,データシート1!$A$1:$BT$1,0),0)</f>
        <v>0</v>
      </c>
      <c r="BQ42" s="34">
        <f>VLOOKUP($AX42&amp;"_"&amp;$BC$14,データシート1!$A:$BT,MATCH($BC$12&amp;"_"&amp;BQ$20,データシート1!$A$1:$BT$1,0),0)</f>
        <v>0</v>
      </c>
      <c r="BR42" s="35">
        <f t="shared" si="3"/>
        <v>8.8096063443837771</v>
      </c>
      <c r="BT42" s="121" t="str">
        <f t="shared" si="4"/>
        <v>上野村</v>
      </c>
      <c r="BU42" s="33">
        <f t="shared" si="25"/>
        <v>8.8096063443837771</v>
      </c>
      <c r="BV42" s="59">
        <f t="shared" si="16"/>
        <v>0.26769269860782113</v>
      </c>
      <c r="BW42" s="59">
        <f t="shared" si="5"/>
        <v>1.9479070157072273E-2</v>
      </c>
      <c r="BX42" s="59">
        <f t="shared" si="5"/>
        <v>9.8769442417661491E-3</v>
      </c>
      <c r="BY42" s="59">
        <f t="shared" si="5"/>
        <v>0.23833668420898271</v>
      </c>
      <c r="BZ42" s="59">
        <f t="shared" si="5"/>
        <v>0.19638023623954176</v>
      </c>
      <c r="CA42" s="59">
        <f t="shared" ref="CA42:CH68" si="32">BJ42/$BR42</f>
        <v>0.18617760972479139</v>
      </c>
      <c r="CB42" s="59">
        <f t="shared" si="32"/>
        <v>0.34974945542784575</v>
      </c>
      <c r="CC42" s="59">
        <f t="shared" si="32"/>
        <v>0.34220717423833025</v>
      </c>
      <c r="CD42" s="59">
        <f t="shared" si="32"/>
        <v>0.10907512540065734</v>
      </c>
      <c r="CE42" s="59">
        <f t="shared" si="32"/>
        <v>0.23313204883767294</v>
      </c>
      <c r="CF42" s="59">
        <f t="shared" si="32"/>
        <v>7.5422811895155036E-3</v>
      </c>
      <c r="CG42" s="59">
        <f t="shared" si="32"/>
        <v>0</v>
      </c>
      <c r="CH42" s="59">
        <f t="shared" si="32"/>
        <v>0</v>
      </c>
      <c r="CI42" s="122">
        <f t="shared" si="6"/>
        <v>1</v>
      </c>
      <c r="CK42" s="123" t="str">
        <f t="shared" si="7"/>
        <v>上野村</v>
      </c>
      <c r="CL42" s="124">
        <f t="shared" si="17"/>
        <v>2.3582672960006752</v>
      </c>
      <c r="CM42" s="65">
        <f t="shared" si="18"/>
        <v>0</v>
      </c>
      <c r="CN42" s="66">
        <f t="shared" si="19"/>
        <v>0.17160294003844059</v>
      </c>
      <c r="CO42" s="65">
        <f t="shared" si="20"/>
        <v>0</v>
      </c>
      <c r="CP42" s="66">
        <f t="shared" si="8"/>
        <v>8.701199065538788E-2</v>
      </c>
      <c r="CQ42" s="65">
        <f t="shared" si="21"/>
        <v>0</v>
      </c>
      <c r="CR42" s="66">
        <f t="shared" si="9"/>
        <v>2.0996523653068468</v>
      </c>
      <c r="CS42" s="65">
        <f t="shared" si="22"/>
        <v>0</v>
      </c>
      <c r="CT42" s="66">
        <f t="shared" si="10"/>
        <v>1.7300325750874521</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45403</v>
      </c>
      <c r="AY43" s="18" t="str">
        <f>IF(IFERROR(比較地域マスタ!$Z28,"")=0,"",IFERROR(比較地域マスタ!$Z28,""))</f>
        <v>西米良村</v>
      </c>
      <c r="AZ43" s="23"/>
      <c r="BB43" s="110" t="str">
        <f t="shared" si="0"/>
        <v>45403</v>
      </c>
      <c r="BC43" s="1031" t="str">
        <f t="shared" si="0"/>
        <v>西米良村</v>
      </c>
      <c r="BD43" s="34">
        <f t="shared" si="14"/>
        <v>6.4986613599440037</v>
      </c>
      <c r="BE43" s="34">
        <f t="shared" si="15"/>
        <v>0.94428014300318697</v>
      </c>
      <c r="BF43" s="34">
        <f>VLOOKUP($AX43&amp;"_"&amp;$BC$14,データシート1!$A:$BT,MATCH($BC$12&amp;"_"&amp;BF$20,データシート1!$A$1:$BT$1,0),0)</f>
        <v>0</v>
      </c>
      <c r="BG43" s="34">
        <f>VLOOKUP($AX43&amp;"_"&amp;$BC$14,データシート1!$A:$BT,MATCH($BC$12&amp;"_"&amp;BG$20,データシート1!$A$1:$BT$1,0),0)</f>
        <v>0.22118190341504154</v>
      </c>
      <c r="BH43" s="34">
        <f>VLOOKUP($AX43&amp;"_"&amp;$BC$14,データシート1!$A:$BT,MATCH($BC$12&amp;"_"&amp;BH$20,データシート1!$A$1:$BT$1,0),0)</f>
        <v>0.72309823958814545</v>
      </c>
      <c r="BI43" s="34">
        <f>VLOOKUP($AX43&amp;"_"&amp;$BC$14,データシート1!$A:$BT,MATCH($BC$12&amp;"_"&amp;BI$20,データシート1!$A$1:$BT$1,0),0)</f>
        <v>1.3552472446973223</v>
      </c>
      <c r="BJ43" s="34">
        <f>VLOOKUP($AX43&amp;"_"&amp;$BC$14,データシート1!$A:$BT,MATCH($BC$12&amp;"_"&amp;BJ$20,データシート1!$A$1:$BT$1,0),0)</f>
        <v>0.97877076879797542</v>
      </c>
      <c r="BK43" s="34">
        <f t="shared" si="1"/>
        <v>3.2203632034455185</v>
      </c>
      <c r="BL43" s="34">
        <f t="shared" si="2"/>
        <v>3.1569548048119027</v>
      </c>
      <c r="BM43" s="34">
        <f>VLOOKUP($AX43&amp;"_"&amp;$BC$14,データシート1!$A:$BT,MATCH($BC$12&amp;"_"&amp;BM$20,データシート1!$A$1:$BT$1,0),0)</f>
        <v>0.94052188173537232</v>
      </c>
      <c r="BN43" s="34">
        <f>VLOOKUP($AX43&amp;"_"&amp;$BC$14,データシート1!$A:$BT,MATCH($BC$12&amp;"_"&amp;BN$20,データシート1!$A$1:$BT$1,0),0)</f>
        <v>2.2164329230765305</v>
      </c>
      <c r="BO43" s="34">
        <f>VLOOKUP($AX43&amp;"_"&amp;$BC$14,データシート1!$A:$BT,MATCH($BC$12&amp;"_"&amp;BO$20,データシート1!$A$1:$BT$1,0),0)</f>
        <v>6.3408398633615595E-2</v>
      </c>
      <c r="BP43" s="34">
        <f>VLOOKUP($AX43&amp;"_"&amp;$BC$14,データシート1!$A:$BT,MATCH($BC$12&amp;"_"&amp;BP$20,データシート1!$A$1:$BT$1,0),0)</f>
        <v>0</v>
      </c>
      <c r="BQ43" s="34">
        <f>VLOOKUP($AX43&amp;"_"&amp;$BC$14,データシート1!$A:$BT,MATCH($BC$12&amp;"_"&amp;BQ$20,データシート1!$A$1:$BT$1,0),0)</f>
        <v>0</v>
      </c>
      <c r="BR43" s="35">
        <f t="shared" si="3"/>
        <v>6.4986613599440037</v>
      </c>
      <c r="BT43" s="121" t="str">
        <f t="shared" si="4"/>
        <v>西米良村</v>
      </c>
      <c r="BU43" s="33">
        <f t="shared" si="25"/>
        <v>6.4986613599440037</v>
      </c>
      <c r="BV43" s="59">
        <f t="shared" si="16"/>
        <v>0.14530379268928753</v>
      </c>
      <c r="BW43" s="59">
        <f t="shared" si="16"/>
        <v>0</v>
      </c>
      <c r="BX43" s="59">
        <f t="shared" si="16"/>
        <v>3.4034994464913523E-2</v>
      </c>
      <c r="BY43" s="59">
        <f t="shared" si="16"/>
        <v>0.11126879822437402</v>
      </c>
      <c r="BZ43" s="59">
        <f t="shared" si="16"/>
        <v>0.20854252431903914</v>
      </c>
      <c r="CA43" s="59">
        <f t="shared" si="32"/>
        <v>0.15061113583035032</v>
      </c>
      <c r="CB43" s="59">
        <f t="shared" si="32"/>
        <v>0.49554254716132295</v>
      </c>
      <c r="CC43" s="59">
        <f t="shared" si="32"/>
        <v>0.48578539947788646</v>
      </c>
      <c r="CD43" s="59">
        <f t="shared" si="32"/>
        <v>0.14472547954760276</v>
      </c>
      <c r="CE43" s="59">
        <f t="shared" si="32"/>
        <v>0.34105991993028373</v>
      </c>
      <c r="CF43" s="59">
        <f t="shared" si="32"/>
        <v>9.7571476834364488E-3</v>
      </c>
      <c r="CG43" s="59">
        <f t="shared" si="32"/>
        <v>0</v>
      </c>
      <c r="CH43" s="59">
        <f t="shared" si="32"/>
        <v>0</v>
      </c>
      <c r="CI43" s="122">
        <f t="shared" si="6"/>
        <v>1</v>
      </c>
      <c r="CJ43" s="23"/>
      <c r="CK43" s="123" t="str">
        <f t="shared" si="7"/>
        <v>西米良村</v>
      </c>
      <c r="CL43" s="124">
        <f t="shared" si="17"/>
        <v>0.94428014300318697</v>
      </c>
      <c r="CM43" s="65">
        <f t="shared" si="18"/>
        <v>0</v>
      </c>
      <c r="CN43" s="66">
        <f t="shared" si="19"/>
        <v>0</v>
      </c>
      <c r="CO43" s="65">
        <f t="shared" si="20"/>
        <v>0</v>
      </c>
      <c r="CP43" s="66">
        <f t="shared" si="8"/>
        <v>0.22118190341504154</v>
      </c>
      <c r="CQ43" s="65">
        <f t="shared" si="21"/>
        <v>0</v>
      </c>
      <c r="CR43" s="66">
        <f t="shared" si="9"/>
        <v>0.72309823958814545</v>
      </c>
      <c r="CS43" s="65">
        <f t="shared" si="22"/>
        <v>0</v>
      </c>
      <c r="CT43" s="66">
        <f t="shared" si="10"/>
        <v>1.3552472446973223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01562</v>
      </c>
      <c r="AY44" s="18" t="str">
        <f>IF(IFERROR(比較地域マスタ!$Z29,"")=0,"",IFERROR(比較地域マスタ!$Z29,""))</f>
        <v>西興部村</v>
      </c>
      <c r="BB44" s="110" t="str">
        <f t="shared" si="0"/>
        <v>01562</v>
      </c>
      <c r="BC44" s="1031" t="str">
        <f t="shared" si="0"/>
        <v>西興部村</v>
      </c>
      <c r="BD44" s="34">
        <f t="shared" si="14"/>
        <v>11.410338109033288</v>
      </c>
      <c r="BE44" s="34">
        <f t="shared" si="15"/>
        <v>4.7716319512943848</v>
      </c>
      <c r="BF44" s="34">
        <f>VLOOKUP($AX44&amp;"_"&amp;$BC$14,データシート1!$A:$BT,MATCH($BC$12&amp;"_"&amp;BF$20,データシート1!$A$1:$BT$1,0),0)</f>
        <v>3.0076918956760714</v>
      </c>
      <c r="BG44" s="34">
        <f>VLOOKUP($AX44&amp;"_"&amp;$BC$14,データシート1!$A:$BT,MATCH($BC$12&amp;"_"&amp;BG$20,データシート1!$A$1:$BT$1,0),0)</f>
        <v>0.12333417713729071</v>
      </c>
      <c r="BH44" s="34">
        <f>VLOOKUP($AX44&amp;"_"&amp;$BC$14,データシート1!$A:$BT,MATCH($BC$12&amp;"_"&amp;BH$20,データシート1!$A$1:$BT$1,0),0)</f>
        <v>1.6406058784810229</v>
      </c>
      <c r="BI44" s="34">
        <f>VLOOKUP($AX44&amp;"_"&amp;$BC$14,データシート1!$A:$BT,MATCH($BC$12&amp;"_"&amp;BI$20,データシート1!$A$1:$BT$1,0),0)</f>
        <v>1.7087171765866844</v>
      </c>
      <c r="BJ44" s="34">
        <f>VLOOKUP($AX44&amp;"_"&amp;$BC$14,データシート1!$A:$BT,MATCH($BC$12&amp;"_"&amp;BJ$20,データシート1!$A$1:$BT$1,0),0)</f>
        <v>2.8679077874470233</v>
      </c>
      <c r="BK44" s="34">
        <f t="shared" si="1"/>
        <v>1.9887978337838552</v>
      </c>
      <c r="BL44" s="34">
        <f t="shared" si="2"/>
        <v>1.9284839518423038</v>
      </c>
      <c r="BM44" s="34">
        <f>VLOOKUP($AX44&amp;"_"&amp;$BC$14,データシート1!$A:$BT,MATCH($BC$12&amp;"_"&amp;BM$20,データシート1!$A$1:$BT$1,0),0)</f>
        <v>0.86441028436950407</v>
      </c>
      <c r="BN44" s="34">
        <f>VLOOKUP($AX44&amp;"_"&amp;$BC$14,データシート1!$A:$BT,MATCH($BC$12&amp;"_"&amp;BN$20,データシート1!$A$1:$BT$1,0),0)</f>
        <v>1.0640736674727997</v>
      </c>
      <c r="BO44" s="34">
        <f>VLOOKUP($AX44&amp;"_"&amp;$BC$14,データシート1!$A:$BT,MATCH($BC$12&amp;"_"&amp;BO$20,データシート1!$A$1:$BT$1,0),0)</f>
        <v>6.0313881941551503E-2</v>
      </c>
      <c r="BP44" s="34">
        <f>VLOOKUP($AX44&amp;"_"&amp;$BC$14,データシート1!$A:$BT,MATCH($BC$12&amp;"_"&amp;BP$20,データシート1!$A$1:$BT$1,0),0)</f>
        <v>0</v>
      </c>
      <c r="BQ44" s="34">
        <f>VLOOKUP($AX44&amp;"_"&amp;$BC$14,データシート1!$A:$BT,MATCH($BC$12&amp;"_"&amp;BQ$20,データシート1!$A$1:$BT$1,0),0)</f>
        <v>7.3283359921339539E-2</v>
      </c>
      <c r="BR44" s="35">
        <f t="shared" si="3"/>
        <v>11.410338109033288</v>
      </c>
      <c r="BT44" s="121" t="str">
        <f t="shared" si="4"/>
        <v>西興部村</v>
      </c>
      <c r="BU44" s="33">
        <f t="shared" si="25"/>
        <v>11.410338109033288</v>
      </c>
      <c r="BV44" s="59">
        <f t="shared" si="16"/>
        <v>0.4181849745115615</v>
      </c>
      <c r="BW44" s="59">
        <f t="shared" si="16"/>
        <v>0.2635935821476626</v>
      </c>
      <c r="BX44" s="59">
        <f t="shared" si="16"/>
        <v>1.0808985321797785E-2</v>
      </c>
      <c r="BY44" s="59">
        <f t="shared" si="16"/>
        <v>0.14378240704210113</v>
      </c>
      <c r="BZ44" s="59">
        <f t="shared" si="16"/>
        <v>0.14975166907928297</v>
      </c>
      <c r="CA44" s="59">
        <f t="shared" si="32"/>
        <v>0.25134292779427547</v>
      </c>
      <c r="CB44" s="59">
        <f t="shared" si="32"/>
        <v>0.17429788800117782</v>
      </c>
      <c r="CC44" s="59">
        <f t="shared" si="32"/>
        <v>0.16901199012810758</v>
      </c>
      <c r="CD44" s="59">
        <f t="shared" si="32"/>
        <v>7.5756763393818399E-2</v>
      </c>
      <c r="CE44" s="59">
        <f t="shared" si="32"/>
        <v>9.3255226734289182E-2</v>
      </c>
      <c r="CF44" s="59">
        <f t="shared" si="32"/>
        <v>5.2858978730702518E-3</v>
      </c>
      <c r="CG44" s="59">
        <f t="shared" si="32"/>
        <v>0</v>
      </c>
      <c r="CH44" s="59">
        <f t="shared" si="32"/>
        <v>6.4225406137021369E-3</v>
      </c>
      <c r="CI44" s="122">
        <f t="shared" si="6"/>
        <v>1</v>
      </c>
      <c r="CK44" s="123" t="str">
        <f t="shared" si="7"/>
        <v>西興部村</v>
      </c>
      <c r="CL44" s="124">
        <f t="shared" si="17"/>
        <v>4.7716319512943848</v>
      </c>
      <c r="CM44" s="65">
        <f t="shared" si="18"/>
        <v>0</v>
      </c>
      <c r="CN44" s="66">
        <f t="shared" si="19"/>
        <v>3.0076918956760714</v>
      </c>
      <c r="CO44" s="65">
        <f t="shared" si="20"/>
        <v>0</v>
      </c>
      <c r="CP44" s="66">
        <f t="shared" si="8"/>
        <v>0.12333417713729071</v>
      </c>
      <c r="CQ44" s="65">
        <f t="shared" si="21"/>
        <v>0</v>
      </c>
      <c r="CR44" s="66">
        <f t="shared" si="9"/>
        <v>1.6406058784810229</v>
      </c>
      <c r="CS44" s="65">
        <f t="shared" si="22"/>
        <v>0</v>
      </c>
      <c r="CT44" s="66">
        <f t="shared" si="10"/>
        <v>1.7087171765866844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23563</v>
      </c>
      <c r="AY45" s="18" t="str">
        <f>IF(IFERROR(比較地域マスタ!$Z30,"")=0,"",IFERROR(比較地域マスタ!$Z30,""))</f>
        <v>豊根村</v>
      </c>
      <c r="BB45" s="110" t="str">
        <f t="shared" si="0"/>
        <v>23563</v>
      </c>
      <c r="BC45" s="1031" t="str">
        <f t="shared" si="0"/>
        <v>豊根村</v>
      </c>
      <c r="BD45" s="34">
        <f t="shared" si="14"/>
        <v>9.7629030952894826</v>
      </c>
      <c r="BE45" s="34">
        <f t="shared" si="15"/>
        <v>3.1438587185536204</v>
      </c>
      <c r="BF45" s="34">
        <f>VLOOKUP($AX45&amp;"_"&amp;$BC$14,データシート1!$A:$BT,MATCH($BC$12&amp;"_"&amp;BF$20,データシート1!$A$1:$BT$1,0),0)</f>
        <v>1.8460315074465369E-2</v>
      </c>
      <c r="BG45" s="34">
        <f>VLOOKUP($AX45&amp;"_"&amp;$BC$14,データシート1!$A:$BT,MATCH($BC$12&amp;"_"&amp;BG$20,データシート1!$A$1:$BT$1,0),0)</f>
        <v>0.27667016771676578</v>
      </c>
      <c r="BH45" s="34">
        <f>VLOOKUP($AX45&amp;"_"&amp;$BC$14,データシート1!$A:$BT,MATCH($BC$12&amp;"_"&amp;BH$20,データシート1!$A$1:$BT$1,0),0)</f>
        <v>2.8487282357623891</v>
      </c>
      <c r="BI45" s="34">
        <f>VLOOKUP($AX45&amp;"_"&amp;$BC$14,データシート1!$A:$BT,MATCH($BC$12&amp;"_"&amp;BI$20,データシート1!$A$1:$BT$1,0),0)</f>
        <v>1.5402907241705548</v>
      </c>
      <c r="BJ45" s="34">
        <f>VLOOKUP($AX45&amp;"_"&amp;$BC$14,データシート1!$A:$BT,MATCH($BC$12&amp;"_"&amp;BJ$20,データシート1!$A$1:$BT$1,0),0)</f>
        <v>1.2382939804733022</v>
      </c>
      <c r="BK45" s="34">
        <f t="shared" si="1"/>
        <v>3.8404596720920057</v>
      </c>
      <c r="BL45" s="34">
        <f t="shared" si="2"/>
        <v>3.7803209514726466</v>
      </c>
      <c r="BM45" s="34">
        <f>VLOOKUP($AX45&amp;"_"&amp;$BC$14,データシート1!$A:$BT,MATCH($BC$12&amp;"_"&amp;BM$20,データシート1!$A$1:$BT$1,0),0)</f>
        <v>1.0574075491186701</v>
      </c>
      <c r="BN45" s="34">
        <f>VLOOKUP($AX45&amp;"_"&amp;$BC$14,データシート1!$A:$BT,MATCH($BC$12&amp;"_"&amp;BN$20,データシート1!$A$1:$BT$1,0),0)</f>
        <v>2.7229134023539765</v>
      </c>
      <c r="BO45" s="34">
        <f>VLOOKUP($AX45&amp;"_"&amp;$BC$14,データシート1!$A:$BT,MATCH($BC$12&amp;"_"&amp;BO$20,データシート1!$A$1:$BT$1,0),0)</f>
        <v>6.0138720619359202E-2</v>
      </c>
      <c r="BP45" s="34">
        <f>VLOOKUP($AX45&amp;"_"&amp;$BC$14,データシート1!$A:$BT,MATCH($BC$12&amp;"_"&amp;BP$20,データシート1!$A$1:$BT$1,0),0)</f>
        <v>0</v>
      </c>
      <c r="BQ45" s="34">
        <f>VLOOKUP($AX45&amp;"_"&amp;$BC$14,データシート1!$A:$BT,MATCH($BC$12&amp;"_"&amp;BQ$20,データシート1!$A$1:$BT$1,0),0)</f>
        <v>0</v>
      </c>
      <c r="BR45" s="35">
        <f t="shared" si="3"/>
        <v>9.7629030952894826</v>
      </c>
      <c r="BT45" s="121" t="str">
        <f t="shared" si="4"/>
        <v>豊根村</v>
      </c>
      <c r="BU45" s="33">
        <f t="shared" si="25"/>
        <v>9.7629030952894826</v>
      </c>
      <c r="BV45" s="59">
        <f t="shared" si="16"/>
        <v>0.32202088742133528</v>
      </c>
      <c r="BW45" s="59">
        <f t="shared" si="16"/>
        <v>1.8908632907943452E-3</v>
      </c>
      <c r="BX45" s="59">
        <f t="shared" si="16"/>
        <v>2.8338923885279244E-2</v>
      </c>
      <c r="BY45" s="59">
        <f t="shared" si="16"/>
        <v>0.29179110024526167</v>
      </c>
      <c r="BZ45" s="59">
        <f t="shared" si="16"/>
        <v>0.15776974421816517</v>
      </c>
      <c r="CA45" s="59">
        <f t="shared" si="32"/>
        <v>0.12683665589908072</v>
      </c>
      <c r="CB45" s="59">
        <f t="shared" si="32"/>
        <v>0.39337271246141886</v>
      </c>
      <c r="CC45" s="59">
        <f t="shared" si="32"/>
        <v>0.38721279055782282</v>
      </c>
      <c r="CD45" s="59">
        <f t="shared" si="32"/>
        <v>0.10830872116602901</v>
      </c>
      <c r="CE45" s="59">
        <f t="shared" si="32"/>
        <v>0.2789040693917938</v>
      </c>
      <c r="CF45" s="59">
        <f t="shared" si="32"/>
        <v>6.1599219035960344E-3</v>
      </c>
      <c r="CG45" s="59">
        <f t="shared" si="32"/>
        <v>0</v>
      </c>
      <c r="CH45" s="59">
        <f t="shared" si="32"/>
        <v>0</v>
      </c>
      <c r="CI45" s="122">
        <f t="shared" si="6"/>
        <v>1</v>
      </c>
      <c r="CK45" s="123" t="str">
        <f t="shared" si="7"/>
        <v>豊根村</v>
      </c>
      <c r="CL45" s="124">
        <f t="shared" si="17"/>
        <v>3.1438587185536204</v>
      </c>
      <c r="CM45" s="65">
        <f t="shared" si="18"/>
        <v>0</v>
      </c>
      <c r="CN45" s="66">
        <f t="shared" si="19"/>
        <v>1.8460315074465369E-2</v>
      </c>
      <c r="CO45" s="65">
        <f t="shared" si="20"/>
        <v>0</v>
      </c>
      <c r="CP45" s="66">
        <f t="shared" si="8"/>
        <v>0.27667016771676578</v>
      </c>
      <c r="CQ45" s="65">
        <f t="shared" si="21"/>
        <v>0</v>
      </c>
      <c r="CR45" s="66">
        <f t="shared" si="9"/>
        <v>2.8487282357623891</v>
      </c>
      <c r="CS45" s="65">
        <f t="shared" si="22"/>
        <v>0</v>
      </c>
      <c r="CT45" s="66">
        <f t="shared" si="10"/>
        <v>1.5402907241705548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43511</v>
      </c>
      <c r="AY46" s="18" t="str">
        <f>IF(IFERROR(比較地域マスタ!$Z31,"")=0,"",IFERROR(比較地域マスタ!$Z31,""))</f>
        <v>五木村</v>
      </c>
      <c r="BB46" s="110" t="str">
        <f t="shared" si="0"/>
        <v>43511</v>
      </c>
      <c r="BC46" s="1031" t="str">
        <f t="shared" si="0"/>
        <v>五木村</v>
      </c>
      <c r="BD46" s="34">
        <f t="shared" si="14"/>
        <v>7.2541090982896703</v>
      </c>
      <c r="BE46" s="34">
        <f t="shared" si="15"/>
        <v>1.9618666223729324</v>
      </c>
      <c r="BF46" s="34">
        <f>VLOOKUP($AX46&amp;"_"&amp;$BC$14,データシート1!$A:$BT,MATCH($BC$12&amp;"_"&amp;BF$20,データシート1!$A$1:$BT$1,0),0)</f>
        <v>0.24141291561145994</v>
      </c>
      <c r="BG46" s="34">
        <f>VLOOKUP($AX46&amp;"_"&amp;$BC$14,データシート1!$A:$BT,MATCH($BC$12&amp;"_"&amp;BG$20,データシート1!$A$1:$BT$1,0),0)</f>
        <v>0.16768466902994664</v>
      </c>
      <c r="BH46" s="34">
        <f>VLOOKUP($AX46&amp;"_"&amp;$BC$14,データシート1!$A:$BT,MATCH($BC$12&amp;"_"&amp;BH$20,データシート1!$A$1:$BT$1,0),0)</f>
        <v>1.552769037731526</v>
      </c>
      <c r="BI46" s="34">
        <f>VLOOKUP($AX46&amp;"_"&amp;$BC$14,データシート1!$A:$BT,MATCH($BC$12&amp;"_"&amp;BI$20,データシート1!$A$1:$BT$1,0),0)</f>
        <v>0.94270318198378733</v>
      </c>
      <c r="BJ46" s="34">
        <f>VLOOKUP($AX46&amp;"_"&amp;$BC$14,データシート1!$A:$BT,MATCH($BC$12&amp;"_"&amp;BJ$20,データシート1!$A$1:$BT$1,0),0)</f>
        <v>0.8965014775160226</v>
      </c>
      <c r="BK46" s="34">
        <f t="shared" si="1"/>
        <v>3.2718494513421374</v>
      </c>
      <c r="BL46" s="34">
        <f t="shared" si="2"/>
        <v>3.2125281502263423</v>
      </c>
      <c r="BM46" s="34">
        <f>VLOOKUP($AX46&amp;"_"&amp;$BC$14,データシート1!$A:$BT,MATCH($BC$12&amp;"_"&amp;BM$20,データシート1!$A$1:$BT$1,0),0)</f>
        <v>0.87528336970748533</v>
      </c>
      <c r="BN46" s="34">
        <f>VLOOKUP($AX46&amp;"_"&amp;$BC$14,データシート1!$A:$BT,MATCH($BC$12&amp;"_"&amp;BN$20,データシート1!$A$1:$BT$1,0),0)</f>
        <v>2.3372447805188572</v>
      </c>
      <c r="BO46" s="34">
        <f>VLOOKUP($AX46&amp;"_"&amp;$BC$14,データシート1!$A:$BT,MATCH($BC$12&amp;"_"&amp;BO$20,データシート1!$A$1:$BT$1,0),0)</f>
        <v>5.9321301115795103E-2</v>
      </c>
      <c r="BP46" s="34">
        <f>VLOOKUP($AX46&amp;"_"&amp;$BC$14,データシート1!$A:$BT,MATCH($BC$12&amp;"_"&amp;BP$20,データシート1!$A$1:$BT$1,0),0)</f>
        <v>0</v>
      </c>
      <c r="BQ46" s="34">
        <f>VLOOKUP($AX46&amp;"_"&amp;$BC$14,データシート1!$A:$BT,MATCH($BC$12&amp;"_"&amp;BQ$20,データシート1!$A$1:$BT$1,0),0)</f>
        <v>0.18118836507479019</v>
      </c>
      <c r="BR46" s="35">
        <f t="shared" si="3"/>
        <v>7.2541090982896703</v>
      </c>
      <c r="BT46" s="121" t="str">
        <f t="shared" si="4"/>
        <v>五木村</v>
      </c>
      <c r="BU46" s="33">
        <f t="shared" si="25"/>
        <v>7.2541090982896703</v>
      </c>
      <c r="BV46" s="59">
        <f t="shared" si="16"/>
        <v>0.27044900976682157</v>
      </c>
      <c r="BW46" s="59">
        <f t="shared" si="16"/>
        <v>3.3279471309354693E-2</v>
      </c>
      <c r="BX46" s="59">
        <f t="shared" si="16"/>
        <v>2.3115818463425412E-2</v>
      </c>
      <c r="BY46" s="59">
        <f t="shared" si="16"/>
        <v>0.21405371999404149</v>
      </c>
      <c r="BZ46" s="59">
        <f t="shared" si="16"/>
        <v>0.1299543705795729</v>
      </c>
      <c r="CA46" s="59">
        <f t="shared" si="32"/>
        <v>0.12358533148162801</v>
      </c>
      <c r="CB46" s="59">
        <f t="shared" si="32"/>
        <v>0.45103394600359048</v>
      </c>
      <c r="CC46" s="59">
        <f t="shared" si="32"/>
        <v>0.44285633241768763</v>
      </c>
      <c r="CD46" s="59">
        <f t="shared" si="32"/>
        <v>0.12066035371784721</v>
      </c>
      <c r="CE46" s="59">
        <f t="shared" si="32"/>
        <v>0.3221959786998404</v>
      </c>
      <c r="CF46" s="59">
        <f t="shared" si="32"/>
        <v>8.1776135859028525E-3</v>
      </c>
      <c r="CG46" s="59">
        <f t="shared" si="32"/>
        <v>0</v>
      </c>
      <c r="CH46" s="59">
        <f t="shared" si="32"/>
        <v>2.4977342168386974E-2</v>
      </c>
      <c r="CI46" s="122">
        <f t="shared" si="6"/>
        <v>1</v>
      </c>
      <c r="CK46" s="123" t="str">
        <f t="shared" si="7"/>
        <v>五木村</v>
      </c>
      <c r="CL46" s="124">
        <f t="shared" si="17"/>
        <v>1.9618666223729324</v>
      </c>
      <c r="CM46" s="65">
        <f t="shared" si="18"/>
        <v>0</v>
      </c>
      <c r="CN46" s="66">
        <f t="shared" si="19"/>
        <v>0.24141291561145994</v>
      </c>
      <c r="CO46" s="65">
        <f t="shared" si="20"/>
        <v>0</v>
      </c>
      <c r="CP46" s="66">
        <f t="shared" si="8"/>
        <v>0.16768466902994664</v>
      </c>
      <c r="CQ46" s="65">
        <f t="shared" si="21"/>
        <v>0</v>
      </c>
      <c r="CR46" s="66">
        <f t="shared" si="9"/>
        <v>1.552769037731526</v>
      </c>
      <c r="CS46" s="65">
        <f t="shared" si="22"/>
        <v>0</v>
      </c>
      <c r="CT46" s="66">
        <f t="shared" si="10"/>
        <v>0.94270318198378733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20306</v>
      </c>
      <c r="AY47" s="18" t="str">
        <f>IF(IFERROR(比較地域マスタ!$Z32,"")=0,"",IFERROR(比較地域マスタ!$Z32,""))</f>
        <v>南相木村</v>
      </c>
      <c r="BB47" s="110" t="str">
        <f t="shared" si="0"/>
        <v>20306</v>
      </c>
      <c r="BC47" s="1031" t="str">
        <f t="shared" si="0"/>
        <v>南相木村</v>
      </c>
      <c r="BD47" s="34">
        <f t="shared" si="14"/>
        <v>5.6643507174788805</v>
      </c>
      <c r="BE47" s="34">
        <f t="shared" si="15"/>
        <v>0.28266653305898687</v>
      </c>
      <c r="BF47" s="34">
        <f>VLOOKUP($AX47&amp;"_"&amp;$BC$14,データシート1!$A:$BT,MATCH($BC$12&amp;"_"&amp;BF$20,データシート1!$A$1:$BT$1,0),0)</f>
        <v>0</v>
      </c>
      <c r="BG47" s="34">
        <f>VLOOKUP($AX47&amp;"_"&amp;$BC$14,データシート1!$A:$BT,MATCH($BC$12&amp;"_"&amp;BG$20,データシート1!$A$1:$BT$1,0),0)</f>
        <v>0.10760235282832357</v>
      </c>
      <c r="BH47" s="34">
        <f>VLOOKUP($AX47&amp;"_"&amp;$BC$14,データシート1!$A:$BT,MATCH($BC$12&amp;"_"&amp;BH$20,データシート1!$A$1:$BT$1,0),0)</f>
        <v>0.17506418023066328</v>
      </c>
      <c r="BI47" s="34">
        <f>VLOOKUP($AX47&amp;"_"&amp;$BC$14,データシート1!$A:$BT,MATCH($BC$12&amp;"_"&amp;BI$20,データシート1!$A$1:$BT$1,0),0)</f>
        <v>0.63897943804803792</v>
      </c>
      <c r="BJ47" s="34">
        <f>VLOOKUP($AX47&amp;"_"&amp;$BC$14,データシート1!$A:$BT,MATCH($BC$12&amp;"_"&amp;BJ$20,データシート1!$A$1:$BT$1,0),0)</f>
        <v>1.6219772893594664</v>
      </c>
      <c r="BK47" s="34">
        <f t="shared" si="1"/>
        <v>3.1207274570123897</v>
      </c>
      <c r="BL47" s="34">
        <f t="shared" si="2"/>
        <v>3.0641503499442742</v>
      </c>
      <c r="BM47" s="34">
        <f>VLOOKUP($AX47&amp;"_"&amp;$BC$14,データシート1!$A:$BT,MATCH($BC$12&amp;"_"&amp;BM$20,データシート1!$A$1:$BT$1,0),0)</f>
        <v>0.91741657539216237</v>
      </c>
      <c r="BN47" s="34">
        <f>VLOOKUP($AX47&amp;"_"&amp;$BC$14,データシート1!$A:$BT,MATCH($BC$12&amp;"_"&amp;BN$20,データシート1!$A$1:$BT$1,0),0)</f>
        <v>2.1467337745521116</v>
      </c>
      <c r="BO47" s="34">
        <f>VLOOKUP($AX47&amp;"_"&amp;$BC$14,データシート1!$A:$BT,MATCH($BC$12&amp;"_"&amp;BO$20,データシート1!$A$1:$BT$1,0),0)</f>
        <v>5.6577107068115598E-2</v>
      </c>
      <c r="BP47" s="34">
        <f>VLOOKUP($AX47&amp;"_"&amp;$BC$14,データシート1!$A:$BT,MATCH($BC$12&amp;"_"&amp;BP$20,データシート1!$A$1:$BT$1,0),0)</f>
        <v>0</v>
      </c>
      <c r="BQ47" s="34">
        <f>VLOOKUP($AX47&amp;"_"&amp;$BC$14,データシート1!$A:$BT,MATCH($BC$12&amp;"_"&amp;BQ$20,データシート1!$A$1:$BT$1,0),0)</f>
        <v>0</v>
      </c>
      <c r="BR47" s="35">
        <f t="shared" si="3"/>
        <v>5.6643507174788805</v>
      </c>
      <c r="BT47" s="121" t="str">
        <f t="shared" si="4"/>
        <v>南相木村</v>
      </c>
      <c r="BU47" s="33">
        <f t="shared" si="25"/>
        <v>5.6643507174788805</v>
      </c>
      <c r="BV47" s="59">
        <f t="shared" si="16"/>
        <v>4.9902724452909157E-2</v>
      </c>
      <c r="BW47" s="59">
        <f t="shared" si="16"/>
        <v>0</v>
      </c>
      <c r="BX47" s="59">
        <f t="shared" si="16"/>
        <v>1.8996414275035532E-2</v>
      </c>
      <c r="BY47" s="59">
        <f t="shared" si="16"/>
        <v>3.0906310177873621E-2</v>
      </c>
      <c r="BZ47" s="59">
        <f t="shared" si="16"/>
        <v>0.11280718124961696</v>
      </c>
      <c r="CA47" s="59">
        <f t="shared" si="32"/>
        <v>0.28634831603107103</v>
      </c>
      <c r="CB47" s="59">
        <f t="shared" si="32"/>
        <v>0.55094177826640289</v>
      </c>
      <c r="CC47" s="59">
        <f t="shared" si="32"/>
        <v>0.54095350072321835</v>
      </c>
      <c r="CD47" s="59">
        <f t="shared" si="32"/>
        <v>0.16196323659148193</v>
      </c>
      <c r="CE47" s="59">
        <f t="shared" si="32"/>
        <v>0.37899026413173642</v>
      </c>
      <c r="CF47" s="59">
        <f t="shared" si="32"/>
        <v>9.9882775431845497E-3</v>
      </c>
      <c r="CG47" s="59">
        <f t="shared" si="32"/>
        <v>0</v>
      </c>
      <c r="CH47" s="59">
        <f t="shared" si="32"/>
        <v>0</v>
      </c>
      <c r="CI47" s="122">
        <f t="shared" si="6"/>
        <v>1</v>
      </c>
      <c r="CK47" s="123" t="str">
        <f t="shared" si="7"/>
        <v>南相木村</v>
      </c>
      <c r="CL47" s="124">
        <f t="shared" si="17"/>
        <v>0.28266653305898687</v>
      </c>
      <c r="CM47" s="65">
        <f t="shared" si="18"/>
        <v>0</v>
      </c>
      <c r="CN47" s="66">
        <f t="shared" si="19"/>
        <v>0</v>
      </c>
      <c r="CO47" s="65">
        <f t="shared" si="20"/>
        <v>0</v>
      </c>
      <c r="CP47" s="66">
        <f t="shared" si="8"/>
        <v>0.10760235282832357</v>
      </c>
      <c r="CQ47" s="65">
        <f t="shared" si="21"/>
        <v>0</v>
      </c>
      <c r="CR47" s="66">
        <f t="shared" si="9"/>
        <v>0.17506418023066328</v>
      </c>
      <c r="CS47" s="65">
        <f t="shared" si="22"/>
        <v>0</v>
      </c>
      <c r="CT47" s="66">
        <f t="shared" si="10"/>
        <v>0.63897943804803792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20417</v>
      </c>
      <c r="AY48" s="18" t="str">
        <f>IF(IFERROR(比較地域マスタ!$Z33,"")=0,"",IFERROR(比較地域マスタ!$Z33,""))</f>
        <v>大鹿村</v>
      </c>
      <c r="BB48" s="110" t="str">
        <f t="shared" si="0"/>
        <v>20417</v>
      </c>
      <c r="BC48" s="1031" t="str">
        <f t="shared" si="0"/>
        <v>大鹿村</v>
      </c>
      <c r="BD48" s="34">
        <f t="shared" si="14"/>
        <v>7.062267164430482</v>
      </c>
      <c r="BE48" s="34">
        <f t="shared" si="15"/>
        <v>0.66327918994395074</v>
      </c>
      <c r="BF48" s="34">
        <f>VLOOKUP($AX48&amp;"_"&amp;$BC$14,データシート1!$A:$BT,MATCH($BC$12&amp;"_"&amp;BF$20,データシート1!$A$1:$BT$1,0),0)</f>
        <v>0.15149767456602647</v>
      </c>
      <c r="BG48" s="34">
        <f>VLOOKUP($AX48&amp;"_"&amp;$BC$14,データシート1!$A:$BT,MATCH($BC$12&amp;"_"&amp;BG$20,データシート1!$A$1:$BT$1,0),0)</f>
        <v>0.27836260840370664</v>
      </c>
      <c r="BH48" s="34">
        <f>VLOOKUP($AX48&amp;"_"&amp;$BC$14,データシート1!$A:$BT,MATCH($BC$12&amp;"_"&amp;BH$20,データシート1!$A$1:$BT$1,0),0)</f>
        <v>0.23341890697421769</v>
      </c>
      <c r="BI48" s="34">
        <f>VLOOKUP($AX48&amp;"_"&amp;$BC$14,データシート1!$A:$BT,MATCH($BC$12&amp;"_"&amp;BI$20,データシート1!$A$1:$BT$1,0),0)</f>
        <v>1.0359784971903099</v>
      </c>
      <c r="BJ48" s="34">
        <f>VLOOKUP($AX48&amp;"_"&amp;$BC$14,データシート1!$A:$BT,MATCH($BC$12&amp;"_"&amp;BJ$20,データシート1!$A$1:$BT$1,0),0)</f>
        <v>1.8094227779882728</v>
      </c>
      <c r="BK48" s="34">
        <f t="shared" si="1"/>
        <v>3.4150582858020355</v>
      </c>
      <c r="BL48" s="34">
        <f t="shared" si="2"/>
        <v>3.3601160177410483</v>
      </c>
      <c r="BM48" s="34">
        <f>VLOOKUP($AX48&amp;"_"&amp;$BC$14,データシート1!$A:$BT,MATCH($BC$12&amp;"_"&amp;BM$20,データシート1!$A$1:$BT$1,0),0)</f>
        <v>0.82771362135381754</v>
      </c>
      <c r="BN48" s="34">
        <f>VLOOKUP($AX48&amp;"_"&amp;$BC$14,データシート1!$A:$BT,MATCH($BC$12&amp;"_"&amp;BN$20,データシート1!$A$1:$BT$1,0),0)</f>
        <v>2.5324023963872309</v>
      </c>
      <c r="BO48" s="34">
        <f>VLOOKUP($AX48&amp;"_"&amp;$BC$14,データシート1!$A:$BT,MATCH($BC$12&amp;"_"&amp;BO$20,データシート1!$A$1:$BT$1,0),0)</f>
        <v>5.4942268060987301E-2</v>
      </c>
      <c r="BP48" s="34">
        <f>VLOOKUP($AX48&amp;"_"&amp;$BC$14,データシート1!$A:$BT,MATCH($BC$12&amp;"_"&amp;BP$20,データシート1!$A$1:$BT$1,0),0)</f>
        <v>0</v>
      </c>
      <c r="BQ48" s="34">
        <f>VLOOKUP($AX48&amp;"_"&amp;$BC$14,データシート1!$A:$BT,MATCH($BC$12&amp;"_"&amp;BQ$20,データシート1!$A$1:$BT$1,0),0)</f>
        <v>0.1385284135059133</v>
      </c>
      <c r="BR48" s="35">
        <f t="shared" si="3"/>
        <v>7.062267164430482</v>
      </c>
      <c r="BT48" s="121" t="str">
        <f t="shared" si="4"/>
        <v>大鹿村</v>
      </c>
      <c r="BU48" s="33">
        <f t="shared" si="25"/>
        <v>7.062267164430482</v>
      </c>
      <c r="BV48" s="59">
        <f t="shared" si="16"/>
        <v>9.3918733814630354E-2</v>
      </c>
      <c r="BW48" s="59">
        <f t="shared" si="16"/>
        <v>2.1451705385637815E-2</v>
      </c>
      <c r="BX48" s="59">
        <f t="shared" si="16"/>
        <v>3.9415474085389472E-2</v>
      </c>
      <c r="BY48" s="59">
        <f t="shared" si="16"/>
        <v>3.305155434360308E-2</v>
      </c>
      <c r="BZ48" s="59">
        <f t="shared" si="16"/>
        <v>0.14669205696551324</v>
      </c>
      <c r="CA48" s="59">
        <f t="shared" si="32"/>
        <v>0.25620990198466798</v>
      </c>
      <c r="CB48" s="59">
        <f t="shared" si="32"/>
        <v>0.48356401794060899</v>
      </c>
      <c r="CC48" s="59">
        <f t="shared" si="32"/>
        <v>0.47578432527509967</v>
      </c>
      <c r="CD48" s="59">
        <f t="shared" si="32"/>
        <v>0.11720225277268541</v>
      </c>
      <c r="CE48" s="59">
        <f t="shared" si="32"/>
        <v>0.35858207250241431</v>
      </c>
      <c r="CF48" s="59">
        <f t="shared" si="32"/>
        <v>7.7796926655093451E-3</v>
      </c>
      <c r="CG48" s="59">
        <f t="shared" si="32"/>
        <v>0</v>
      </c>
      <c r="CH48" s="59">
        <f t="shared" si="32"/>
        <v>1.9615289294579463E-2</v>
      </c>
      <c r="CI48" s="122">
        <f t="shared" si="6"/>
        <v>1</v>
      </c>
      <c r="CK48" s="123" t="str">
        <f t="shared" si="7"/>
        <v>大鹿村</v>
      </c>
      <c r="CL48" s="124">
        <f t="shared" si="17"/>
        <v>0.66327918994395074</v>
      </c>
      <c r="CM48" s="65">
        <f t="shared" si="18"/>
        <v>0</v>
      </c>
      <c r="CN48" s="66">
        <f t="shared" si="19"/>
        <v>0.15149767456602647</v>
      </c>
      <c r="CO48" s="65">
        <f t="shared" si="20"/>
        <v>0</v>
      </c>
      <c r="CP48" s="66">
        <f t="shared" si="8"/>
        <v>0.27836260840370664</v>
      </c>
      <c r="CQ48" s="65">
        <f t="shared" si="21"/>
        <v>0</v>
      </c>
      <c r="CR48" s="66">
        <f t="shared" si="9"/>
        <v>0.23341890697421769</v>
      </c>
      <c r="CS48" s="65">
        <f t="shared" si="22"/>
        <v>0</v>
      </c>
      <c r="CT48" s="66">
        <f t="shared" si="10"/>
        <v>1.0359784971903099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19364</v>
      </c>
      <c r="AY49" s="18" t="str">
        <f>IF(IFERROR(比較地域マスタ!$Z34,"")=0,"",IFERROR(比較地域マスタ!$Z34,""))</f>
        <v>早川町</v>
      </c>
      <c r="BB49" s="110" t="str">
        <f t="shared" si="0"/>
        <v>19364</v>
      </c>
      <c r="BC49" s="1031" t="str">
        <f t="shared" si="0"/>
        <v>早川町</v>
      </c>
      <c r="BD49" s="34">
        <f t="shared" si="14"/>
        <v>7.6978488837302299</v>
      </c>
      <c r="BE49" s="34">
        <f t="shared" si="15"/>
        <v>1.0368117918742572</v>
      </c>
      <c r="BF49" s="34">
        <f>VLOOKUP($AX49&amp;"_"&amp;$BC$14,データシート1!$A:$BT,MATCH($BC$12&amp;"_"&amp;BF$20,データシート1!$A$1:$BT$1,0),0)</f>
        <v>0</v>
      </c>
      <c r="BG49" s="34">
        <f>VLOOKUP($AX49&amp;"_"&amp;$BC$14,データシート1!$A:$BT,MATCH($BC$12&amp;"_"&amp;BG$20,データシート1!$A$1:$BT$1,0),0)</f>
        <v>0.71700415273435658</v>
      </c>
      <c r="BH49" s="34">
        <f>VLOOKUP($AX49&amp;"_"&amp;$BC$14,データシート1!$A:$BT,MATCH($BC$12&amp;"_"&amp;BH$20,データシート1!$A$1:$BT$1,0),0)</f>
        <v>0.31980763913990068</v>
      </c>
      <c r="BI49" s="34">
        <f>VLOOKUP($AX49&amp;"_"&amp;$BC$14,データシート1!$A:$BT,MATCH($BC$12&amp;"_"&amp;BI$20,データシート1!$A$1:$BT$1,0),0)</f>
        <v>1.7536469970270137</v>
      </c>
      <c r="BJ49" s="34">
        <f>VLOOKUP($AX49&amp;"_"&amp;$BC$14,データシート1!$A:$BT,MATCH($BC$12&amp;"_"&amp;BJ$20,データシート1!$A$1:$BT$1,0),0)</f>
        <v>1.5794138875789214</v>
      </c>
      <c r="BK49" s="34">
        <f t="shared" si="1"/>
        <v>3.1652249121632221</v>
      </c>
      <c r="BL49" s="34">
        <f t="shared" si="2"/>
        <v>3.1096987730282604</v>
      </c>
      <c r="BM49" s="34">
        <f>VLOOKUP($AX49&amp;"_"&amp;$BC$14,データシート1!$A:$BT,MATCH($BC$12&amp;"_"&amp;BM$20,データシート1!$A$1:$BT$1,0),0)</f>
        <v>0.93508533906638169</v>
      </c>
      <c r="BN49" s="34">
        <f>VLOOKUP($AX49&amp;"_"&amp;$BC$14,データシート1!$A:$BT,MATCH($BC$12&amp;"_"&amp;BN$20,データシート1!$A$1:$BT$1,0),0)</f>
        <v>2.1746134339618788</v>
      </c>
      <c r="BO49" s="34">
        <f>VLOOKUP($AX49&amp;"_"&amp;$BC$14,データシート1!$A:$BT,MATCH($BC$12&amp;"_"&amp;BO$20,データシート1!$A$1:$BT$1,0),0)</f>
        <v>5.5526139134961697E-2</v>
      </c>
      <c r="BP49" s="34">
        <f>VLOOKUP($AX49&amp;"_"&amp;$BC$14,データシート1!$A:$BT,MATCH($BC$12&amp;"_"&amp;BP$20,データシート1!$A$1:$BT$1,0),0)</f>
        <v>0</v>
      </c>
      <c r="BQ49" s="34">
        <f>VLOOKUP($AX49&amp;"_"&amp;$BC$14,データシート1!$A:$BT,MATCH($BC$12&amp;"_"&amp;BQ$20,データシート1!$A$1:$BT$1,0),0)</f>
        <v>0.16275129508681649</v>
      </c>
      <c r="BR49" s="35">
        <f t="shared" si="3"/>
        <v>7.6978488837302299</v>
      </c>
      <c r="BT49" s="121" t="str">
        <f t="shared" si="4"/>
        <v>早川町</v>
      </c>
      <c r="BU49" s="33">
        <f t="shared" si="25"/>
        <v>7.6978488837302299</v>
      </c>
      <c r="BV49" s="59">
        <f t="shared" si="16"/>
        <v>0.1346885094179503</v>
      </c>
      <c r="BW49" s="59">
        <f t="shared" si="16"/>
        <v>0</v>
      </c>
      <c r="BX49" s="59">
        <f t="shared" si="16"/>
        <v>9.3143443520926864E-2</v>
      </c>
      <c r="BY49" s="59">
        <f t="shared" si="16"/>
        <v>4.1545065897023434E-2</v>
      </c>
      <c r="BZ49" s="59">
        <f t="shared" si="16"/>
        <v>0.22781000556316844</v>
      </c>
      <c r="CA49" s="59">
        <f t="shared" si="32"/>
        <v>0.20517600584717738</v>
      </c>
      <c r="CB49" s="59">
        <f t="shared" si="32"/>
        <v>0.41118304086912849</v>
      </c>
      <c r="CC49" s="59">
        <f t="shared" si="32"/>
        <v>0.40396983884689613</v>
      </c>
      <c r="CD49" s="59">
        <f t="shared" si="32"/>
        <v>0.12147358998469418</v>
      </c>
      <c r="CE49" s="59">
        <f t="shared" si="32"/>
        <v>0.28249624886220198</v>
      </c>
      <c r="CF49" s="59">
        <f t="shared" si="32"/>
        <v>7.2132020222323194E-3</v>
      </c>
      <c r="CG49" s="59">
        <f t="shared" si="32"/>
        <v>0</v>
      </c>
      <c r="CH49" s="59">
        <f t="shared" si="32"/>
        <v>2.1142438302575554E-2</v>
      </c>
      <c r="CI49" s="122">
        <f t="shared" si="6"/>
        <v>1</v>
      </c>
      <c r="CK49" s="123" t="str">
        <f t="shared" si="7"/>
        <v>早川町</v>
      </c>
      <c r="CL49" s="124">
        <f t="shared" si="17"/>
        <v>1.0368117918742572</v>
      </c>
      <c r="CM49" s="65">
        <f t="shared" si="18"/>
        <v>0</v>
      </c>
      <c r="CN49" s="66">
        <f t="shared" si="19"/>
        <v>0</v>
      </c>
      <c r="CO49" s="65">
        <f t="shared" si="20"/>
        <v>0</v>
      </c>
      <c r="CP49" s="66">
        <f t="shared" si="8"/>
        <v>0.71700415273435658</v>
      </c>
      <c r="CQ49" s="65">
        <f t="shared" si="21"/>
        <v>0</v>
      </c>
      <c r="CR49" s="66">
        <f t="shared" si="9"/>
        <v>0.31980763913990068</v>
      </c>
      <c r="CS49" s="65">
        <f t="shared" si="22"/>
        <v>0</v>
      </c>
      <c r="CT49" s="66">
        <f t="shared" si="10"/>
        <v>1.7536469970270137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七ヶ宿町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七ヶ宿町</v>
      </c>
      <c r="AZ4" s="1038" t="str">
        <f>年度マスタ!$K4</f>
        <v>04302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07444</v>
      </c>
      <c r="AY13" s="18" t="str">
        <f>IF(IFERROR(比較地域マスタ!$Z6,"")=0,"",IFERROR(比較地域マスタ!$Z6,""))</f>
        <v>三島町</v>
      </c>
      <c r="BC13" s="844" t="str">
        <f t="shared" ref="BC13:BC59" si="0">AX13</f>
        <v>07444</v>
      </c>
      <c r="BD13" s="1031" t="str">
        <f>AY13</f>
        <v>三島町</v>
      </c>
      <c r="BE13" s="34">
        <f>VLOOKUP($BC13&amp;"_"&amp;$AZ$7,データシート1!$A:$BT,MATCH("cb_"&amp;BE$12,データシート1!$A$1:$BT$1,0),0)</f>
        <v>53.800000000000004</v>
      </c>
      <c r="BF13" s="34">
        <f>VLOOKUP($BC13&amp;"_"&amp;$AZ$7,データシート1!$A:$BT,MATCH("cb_"&amp;BF$12,データシート1!$A$1:$BT$1,0),0)</f>
        <v>183.60000000000002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237.40000000000003</v>
      </c>
      <c r="BL13" s="36"/>
      <c r="BM13" s="844" t="str">
        <f>AX13</f>
        <v>07444</v>
      </c>
      <c r="BN13" s="1031" t="str">
        <f>AY13</f>
        <v>三島町</v>
      </c>
      <c r="BO13" s="34">
        <f>BE13*VLOOKUP(BO$12,別紙!$B$4:$E$10,MATCH("設備利用率",別紙!$B$4:$E$4,0),0)/100*8760/10^3</f>
        <v>64.566456000000002</v>
      </c>
      <c r="BP13" s="34">
        <f>BF13*VLOOKUP(BP$12,別紙!$B$4:$E$10,MATCH("設備利用率",別紙!$B$4:$E$4,0),0)/100*8760/10^3</f>
        <v>242.85873599999999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307.42519199999998</v>
      </c>
      <c r="BV13" s="36"/>
      <c r="BW13" s="33" t="str">
        <f>AX13</f>
        <v>07444</v>
      </c>
      <c r="BX13" s="33" t="str">
        <f>AY13</f>
        <v>三島町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7139.3397650269144</v>
      </c>
      <c r="BZ13" s="36"/>
      <c r="CA13" s="33" t="str">
        <f>AX13</f>
        <v>07444</v>
      </c>
      <c r="CB13" s="33" t="str">
        <f>AY13</f>
        <v>三島町</v>
      </c>
      <c r="CC13" s="223">
        <f>BO13/$BY13</f>
        <v>9.0437572835919793E-3</v>
      </c>
      <c r="CD13" s="223">
        <f t="shared" ref="CD13:CH28" si="1">BP13/$BY13</f>
        <v>3.4016974117085527E-2</v>
      </c>
      <c r="CE13" s="223">
        <f t="shared" si="1"/>
        <v>0</v>
      </c>
      <c r="CF13" s="223">
        <f t="shared" si="1"/>
        <v>0</v>
      </c>
      <c r="CG13" s="223">
        <f t="shared" si="1"/>
        <v>0</v>
      </c>
      <c r="CH13" s="223">
        <f t="shared" si="1"/>
        <v>0</v>
      </c>
      <c r="CI13" s="223">
        <f>BU13/BY13</f>
        <v>4.3060731400677503E-2</v>
      </c>
      <c r="CK13" s="18" t="str">
        <f>AX13</f>
        <v>07444</v>
      </c>
      <c r="CL13" s="18" t="str">
        <f>AY13</f>
        <v>三島町</v>
      </c>
      <c r="CM13" s="18">
        <f>VLOOKUP($CK13&amp;"_"&amp;$AZ$7,データシート1!$A:$BT,MATCH("ca_太陽光発電（10kW未満）",データシート1!$A$1:$BT$1,0),0)</f>
        <v>10</v>
      </c>
      <c r="CN13" s="18">
        <f>VLOOKUP($CK13&amp;"_"&amp;$AZ$5,データシート1!$A:$BT,MATCH("ab_家庭",データシート1!$A$1:$BT$1,0),0)</f>
        <v>695</v>
      </c>
      <c r="CO13" s="223">
        <f>CM13/CN13</f>
        <v>1.4388489208633094E-2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01409</v>
      </c>
      <c r="AY14" s="18" t="str">
        <f>IF(IFERROR(比較地域マスタ!$Z7,"")=0,"",IFERROR(比較地域マスタ!$Z7,""))</f>
        <v>赤井川村</v>
      </c>
      <c r="BC14" s="844" t="str">
        <f t="shared" si="0"/>
        <v>01409</v>
      </c>
      <c r="BD14" s="1031" t="str">
        <f t="shared" ref="BD14:BD60" si="2">AY14</f>
        <v>赤井川村</v>
      </c>
      <c r="BE14" s="34">
        <f>VLOOKUP($BC14&amp;"_"&amp;$AZ$7,データシート1!$A:$BT,MATCH("cb_"&amp;BE$12,データシート1!$A$1:$BT$1,0),0)</f>
        <v>31.900000000000002</v>
      </c>
      <c r="BF14" s="34">
        <f>VLOOKUP($BC14&amp;"_"&amp;$AZ$7,データシート1!$A:$BT,MATCH("cb_"&amp;BF$12,データシート1!$A$1:$BT$1,0),0)</f>
        <v>2120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2151.9</v>
      </c>
      <c r="BL14" s="36"/>
      <c r="BM14" s="844" t="str">
        <f t="shared" ref="BM14:BM60" si="4">AX14</f>
        <v>01409</v>
      </c>
      <c r="BN14" s="1031" t="str">
        <f t="shared" ref="BN14:BN60" si="5">AY14</f>
        <v>赤井川村</v>
      </c>
      <c r="BO14" s="34">
        <f>BE14*VLOOKUP(BO$12,別紙!$B$4:$E$10,MATCH("設備利用率",別紙!$B$4:$E$4,0),0)/100*8760/10^3</f>
        <v>38.283828</v>
      </c>
      <c r="BP14" s="34">
        <f>BF14*VLOOKUP(BP$12,別紙!$B$4:$E$10,MATCH("設備利用率",別紙!$B$4:$E$4,0),0)/100*8760/10^3</f>
        <v>2804.2512000000002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2842.5350280000002</v>
      </c>
      <c r="BV14" s="36"/>
      <c r="BW14" s="33" t="str">
        <f t="shared" ref="BW14:BW60" si="7">AX14</f>
        <v>01409</v>
      </c>
      <c r="BX14" s="33" t="str">
        <f t="shared" ref="BX14:BX60" si="8">AY14</f>
        <v>赤井川村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6543.201605022502</v>
      </c>
      <c r="BZ14" s="36"/>
      <c r="CA14" s="33" t="str">
        <f t="shared" ref="CA14:CA60" si="9">AX14</f>
        <v>01409</v>
      </c>
      <c r="CB14" s="33" t="str">
        <f t="shared" ref="CB14:CB60" si="10">AY14</f>
        <v>赤井川村</v>
      </c>
      <c r="CC14" s="223">
        <f t="shared" ref="CC14:CC60" si="11">BO14/$BY14</f>
        <v>5.8509320529897295E-3</v>
      </c>
      <c r="CD14" s="223">
        <f t="shared" si="1"/>
        <v>0.4285747817776977</v>
      </c>
      <c r="CE14" s="223">
        <f t="shared" si="1"/>
        <v>0</v>
      </c>
      <c r="CF14" s="223">
        <f t="shared" si="1"/>
        <v>0</v>
      </c>
      <c r="CG14" s="223">
        <f t="shared" si="1"/>
        <v>0</v>
      </c>
      <c r="CH14" s="223">
        <f t="shared" si="1"/>
        <v>0</v>
      </c>
      <c r="CI14" s="223">
        <f t="shared" ref="CI14:CI60" si="12">BU14/BY14</f>
        <v>0.43442571383068745</v>
      </c>
      <c r="CK14" s="18" t="str">
        <f t="shared" ref="CK14:CK60" si="13">AX14</f>
        <v>01409</v>
      </c>
      <c r="CL14" s="18" t="str">
        <f t="shared" ref="CL14:CL60" si="14">AY14</f>
        <v>赤井川村</v>
      </c>
      <c r="CM14" s="18">
        <f>VLOOKUP($CK14&amp;"_"&amp;$AZ$7,データシート1!$A:$BT,MATCH("ca_太陽光発電（10kW未満）",データシート1!$A$1:$BT$1,0),0)</f>
        <v>6</v>
      </c>
      <c r="CN14" s="18">
        <f>VLOOKUP($CK14&amp;"_"&amp;$AZ$5,データシート1!$A:$BT,MATCH("ab_家庭",データシート1!$A$1:$BT$1,0),0)</f>
        <v>632</v>
      </c>
      <c r="CO14" s="223">
        <f t="shared" ref="CO14:CO60" si="15">CM14/CN14</f>
        <v>9.4936708860759497E-3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33643</v>
      </c>
      <c r="AY15" s="18" t="str">
        <f>IF(IFERROR(比較地域マスタ!$Z8,"")=0,"",IFERROR(比較地域マスタ!$Z8,""))</f>
        <v>西粟倉村</v>
      </c>
      <c r="BC15" s="844" t="str">
        <f t="shared" si="0"/>
        <v>33643</v>
      </c>
      <c r="BD15" s="1031" t="str">
        <f t="shared" si="2"/>
        <v>西粟倉村</v>
      </c>
      <c r="BE15" s="34">
        <f>VLOOKUP($BC15&amp;"_"&amp;$AZ$7,データシート1!$A:$BT,MATCH("cb_"&amp;BE$12,データシート1!$A$1:$BT$1,0),0)</f>
        <v>119.20000000000002</v>
      </c>
      <c r="BF15" s="34">
        <f>VLOOKUP($BC15&amp;"_"&amp;$AZ$7,データシート1!$A:$BT,MATCH("cb_"&amp;BF$12,データシート1!$A$1:$BT$1,0),0)</f>
        <v>180</v>
      </c>
      <c r="BG15" s="34">
        <f>VLOOKUP($BC15&amp;"_"&amp;$AZ$7,データシート1!$A:$BT,MATCH("cb_"&amp;BG$12,データシート1!$A$1:$BT$1,0),0)</f>
        <v>0</v>
      </c>
      <c r="BH15" s="34">
        <f>VLOOKUP($BC15&amp;"_"&amp;$AZ$7,データシート1!$A:$BT,MATCH("cb_"&amp;BH$12,データシート1!$A$1:$BT$1,0),0)</f>
        <v>495.5</v>
      </c>
      <c r="BI15" s="34">
        <f>VLOOKUP($BC15&amp;"_"&amp;$AZ$7,データシート1!$A:$BT,MATCH("cb_"&amp;BI$12,データシート1!$A$1:$BT$1,0),0)</f>
        <v>0</v>
      </c>
      <c r="BJ15" s="34">
        <f>VLOOKUP($BC15&amp;"_"&amp;$AZ$7,データシート1!$A:$BT,MATCH("cb_"&amp;BJ$12,データシート1!$A$1:$BT$1,0),0)</f>
        <v>0</v>
      </c>
      <c r="BK15" s="34">
        <f t="shared" si="3"/>
        <v>794.7</v>
      </c>
      <c r="BL15" s="36"/>
      <c r="BM15" s="844" t="str">
        <f t="shared" si="4"/>
        <v>33643</v>
      </c>
      <c r="BN15" s="1031" t="str">
        <f t="shared" si="5"/>
        <v>西粟倉村</v>
      </c>
      <c r="BO15" s="34">
        <f>BE15*VLOOKUP(BO$12,別紙!$B$4:$E$10,MATCH("設備利用率",別紙!$B$4:$E$4,0),0)/100*8760/10^3</f>
        <v>143.054304</v>
      </c>
      <c r="BP15" s="34">
        <f>BF15*VLOOKUP(BP$12,別紙!$B$4:$E$10,MATCH("設備利用率",別紙!$B$4:$E$4,0),0)/100*8760/10^3</f>
        <v>238.0968</v>
      </c>
      <c r="BQ15" s="34">
        <f>BG15*VLOOKUP(BQ$12,別紙!$B$4:$E$10,MATCH("設備利用率",別紙!$B$4:$E$4,0),0)/100*8760/10^3</f>
        <v>0</v>
      </c>
      <c r="BR15" s="34">
        <f>BH15*VLOOKUP(BR$12,別紙!$B$4:$E$10,MATCH("設備利用率",別紙!$B$4:$E$4,0),0)/100*8760/10^3</f>
        <v>2604.348</v>
      </c>
      <c r="BS15" s="34">
        <f>BI15*VLOOKUP(BS$12,別紙!$B$4:$E$10,MATCH("設備利用率",別紙!$B$4:$E$4,0),0)/100*8760/10^3</f>
        <v>0</v>
      </c>
      <c r="BT15" s="34">
        <f>BJ15*VLOOKUP(BT$12,別紙!$B$4:$E$10,MATCH("設備利用率",別紙!$B$4:$E$4,0),0)/100*8760/10^3</f>
        <v>0</v>
      </c>
      <c r="BU15" s="34">
        <f t="shared" si="6"/>
        <v>2985.499104</v>
      </c>
      <c r="BV15" s="36"/>
      <c r="BW15" s="33" t="str">
        <f t="shared" si="7"/>
        <v>33643</v>
      </c>
      <c r="BX15" s="33" t="str">
        <f t="shared" si="8"/>
        <v>西粟倉村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5070.9604743277632</v>
      </c>
      <c r="BZ15" s="36"/>
      <c r="CA15" s="33" t="str">
        <f t="shared" si="9"/>
        <v>33643</v>
      </c>
      <c r="CB15" s="33" t="str">
        <f t="shared" si="10"/>
        <v>西粟倉村</v>
      </c>
      <c r="CC15" s="223">
        <f t="shared" si="11"/>
        <v>2.821049478185178E-2</v>
      </c>
      <c r="CD15" s="223">
        <f t="shared" si="1"/>
        <v>4.6952998589791517E-2</v>
      </c>
      <c r="CE15" s="223">
        <f t="shared" si="1"/>
        <v>0</v>
      </c>
      <c r="CF15" s="223">
        <f t="shared" si="1"/>
        <v>0.51358081238944142</v>
      </c>
      <c r="CG15" s="223">
        <f t="shared" si="1"/>
        <v>0</v>
      </c>
      <c r="CH15" s="223">
        <f t="shared" si="1"/>
        <v>0</v>
      </c>
      <c r="CI15" s="223">
        <f t="shared" si="12"/>
        <v>0.58874430576108472</v>
      </c>
      <c r="CK15" s="18" t="str">
        <f t="shared" si="13"/>
        <v>33643</v>
      </c>
      <c r="CL15" s="18" t="str">
        <f t="shared" si="14"/>
        <v>西粟倉村</v>
      </c>
      <c r="CM15" s="18">
        <f>VLOOKUP($CK15&amp;"_"&amp;$AZ$7,データシート1!$A:$BT,MATCH("ca_太陽光発電（10kW未満）",データシート1!$A$1:$BT$1,0),0)</f>
        <v>23</v>
      </c>
      <c r="CN15" s="18">
        <f>VLOOKUP($CK15&amp;"_"&amp;$AZ$5,データシート1!$A:$BT,MATCH("ab_家庭",データシート1!$A$1:$BT$1,0),0)</f>
        <v>595</v>
      </c>
      <c r="CO15" s="223">
        <f t="shared" si="15"/>
        <v>3.8655462184873951E-2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01471</v>
      </c>
      <c r="AY16" s="18" t="str">
        <f>IF(IFERROR(比較地域マスタ!$Z9,"")=0,"",IFERROR(比較地域マスタ!$Z9,""))</f>
        <v>中川町</v>
      </c>
      <c r="BC16" s="844" t="str">
        <f t="shared" si="0"/>
        <v>01471</v>
      </c>
      <c r="BD16" s="1031" t="str">
        <f t="shared" si="2"/>
        <v>中川町</v>
      </c>
      <c r="BE16" s="34">
        <f>VLOOKUP($BC16&amp;"_"&amp;$AZ$7,データシート1!$A:$BT,MATCH("cb_"&amp;BE$12,データシート1!$A$1:$BT$1,0),0)</f>
        <v>53.800000000000004</v>
      </c>
      <c r="BF16" s="34">
        <f>VLOOKUP($BC16&amp;"_"&amp;$AZ$7,データシート1!$A:$BT,MATCH("cb_"&amp;BF$12,データシート1!$A$1:$BT$1,0),0)</f>
        <v>20.2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74</v>
      </c>
      <c r="BL16" s="36"/>
      <c r="BM16" s="844" t="str">
        <f t="shared" si="4"/>
        <v>01471</v>
      </c>
      <c r="BN16" s="1031" t="str">
        <f t="shared" si="5"/>
        <v>中川町</v>
      </c>
      <c r="BO16" s="34">
        <f>BE16*VLOOKUP(BO$12,別紙!$B$4:$E$10,MATCH("設備利用率",別紙!$B$4:$E$4,0),0)/100*8760/10^3</f>
        <v>64.566456000000002</v>
      </c>
      <c r="BP16" s="34">
        <f>BF16*VLOOKUP(BP$12,別紙!$B$4:$E$10,MATCH("設備利用率",別紙!$B$4:$E$4,0),0)/100*8760/10^3</f>
        <v>26.719751999999996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91.286208000000002</v>
      </c>
      <c r="BV16" s="36"/>
      <c r="BW16" s="33" t="str">
        <f t="shared" si="7"/>
        <v>01471</v>
      </c>
      <c r="BX16" s="33" t="str">
        <f t="shared" si="8"/>
        <v>中川町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7137.3246860955705</v>
      </c>
      <c r="BZ16" s="36"/>
      <c r="CA16" s="33" t="str">
        <f t="shared" si="9"/>
        <v>01471</v>
      </c>
      <c r="CB16" s="33" t="str">
        <f t="shared" si="10"/>
        <v>中川町</v>
      </c>
      <c r="CC16" s="223">
        <f t="shared" si="11"/>
        <v>9.0463106051184398E-3</v>
      </c>
      <c r="CD16" s="223">
        <f t="shared" si="1"/>
        <v>3.743664912996535E-3</v>
      </c>
      <c r="CE16" s="223">
        <f t="shared" si="1"/>
        <v>0</v>
      </c>
      <c r="CF16" s="223">
        <f t="shared" si="1"/>
        <v>0</v>
      </c>
      <c r="CG16" s="223">
        <f t="shared" si="1"/>
        <v>0</v>
      </c>
      <c r="CH16" s="223">
        <f t="shared" si="1"/>
        <v>0</v>
      </c>
      <c r="CI16" s="223">
        <f t="shared" si="12"/>
        <v>1.2789975518114977E-2</v>
      </c>
      <c r="CK16" s="18" t="str">
        <f t="shared" si="13"/>
        <v>01471</v>
      </c>
      <c r="CL16" s="18" t="str">
        <f t="shared" si="14"/>
        <v>中川町</v>
      </c>
      <c r="CM16" s="18">
        <f>VLOOKUP($CK16&amp;"_"&amp;$AZ$7,データシート1!$A:$BT,MATCH("ca_太陽光発電（10kW未満）",データシート1!$A$1:$BT$1,0),0)</f>
        <v>6</v>
      </c>
      <c r="CN16" s="18">
        <f>VLOOKUP($CK16&amp;"_"&amp;$AZ$5,データシート1!$A:$BT,MATCH("ab_家庭",データシート1!$A$1:$BT$1,0),0)</f>
        <v>729</v>
      </c>
      <c r="CO16" s="223">
        <f t="shared" si="15"/>
        <v>8.23045267489712E-3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29385</v>
      </c>
      <c r="AY17" s="18" t="str">
        <f>IF(IFERROR(比較地域マスタ!$Z10,"")=0,"",IFERROR(比較地域マスタ!$Z10,""))</f>
        <v>曽爾村</v>
      </c>
      <c r="BC17" s="844" t="str">
        <f t="shared" si="0"/>
        <v>29385</v>
      </c>
      <c r="BD17" s="1031" t="str">
        <f t="shared" si="2"/>
        <v>曽爾村</v>
      </c>
      <c r="BE17" s="34">
        <f>VLOOKUP($BC17&amp;"_"&amp;$AZ$7,データシート1!$A:$BT,MATCH("cb_"&amp;BE$12,データシート1!$A$1:$BT$1,0),0)</f>
        <v>76.900000000000006</v>
      </c>
      <c r="BF17" s="34">
        <f>VLOOKUP($BC17&amp;"_"&amp;$AZ$7,データシート1!$A:$BT,MATCH("cb_"&amp;BF$12,データシート1!$A$1:$BT$1,0),0)</f>
        <v>266.39999999999998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343.29999999999995</v>
      </c>
      <c r="BL17" s="36"/>
      <c r="BM17" s="844" t="str">
        <f t="shared" si="4"/>
        <v>29385</v>
      </c>
      <c r="BN17" s="1031" t="str">
        <f t="shared" si="5"/>
        <v>曽爾村</v>
      </c>
      <c r="BO17" s="34">
        <f>BE17*VLOOKUP(BO$12,別紙!$B$4:$E$10,MATCH("設備利用率",別紙!$B$4:$E$4,0),0)/100*8760/10^3</f>
        <v>92.289227999999994</v>
      </c>
      <c r="BP17" s="34">
        <f>BF17*VLOOKUP(BP$12,別紙!$B$4:$E$10,MATCH("設備利用率",別紙!$B$4:$E$4,0),0)/100*8760/10^3</f>
        <v>352.38326399999988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444.67249199999986</v>
      </c>
      <c r="BV17" s="36"/>
      <c r="BW17" s="33" t="str">
        <f t="shared" si="7"/>
        <v>29385</v>
      </c>
      <c r="BX17" s="33" t="str">
        <f t="shared" si="8"/>
        <v>曽爾村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7563.3408249344266</v>
      </c>
      <c r="BZ17" s="36"/>
      <c r="CA17" s="33" t="str">
        <f t="shared" si="9"/>
        <v>29385</v>
      </c>
      <c r="CB17" s="33" t="str">
        <f t="shared" si="10"/>
        <v>曽爾村</v>
      </c>
      <c r="CC17" s="223">
        <f t="shared" si="11"/>
        <v>1.2202177600637234E-2</v>
      </c>
      <c r="CD17" s="223">
        <f t="shared" si="1"/>
        <v>4.6590953939068987E-2</v>
      </c>
      <c r="CE17" s="223">
        <f t="shared" si="1"/>
        <v>0</v>
      </c>
      <c r="CF17" s="223">
        <f t="shared" si="1"/>
        <v>0</v>
      </c>
      <c r="CG17" s="223">
        <f t="shared" si="1"/>
        <v>0</v>
      </c>
      <c r="CH17" s="223">
        <f t="shared" si="1"/>
        <v>0</v>
      </c>
      <c r="CI17" s="223">
        <f t="shared" si="12"/>
        <v>5.8793131539706216E-2</v>
      </c>
      <c r="CK17" s="18" t="str">
        <f t="shared" si="13"/>
        <v>29385</v>
      </c>
      <c r="CL17" s="18" t="str">
        <f t="shared" si="14"/>
        <v>曽爾村</v>
      </c>
      <c r="CM17" s="18">
        <f>VLOOKUP($CK17&amp;"_"&amp;$AZ$7,データシート1!$A:$BT,MATCH("ca_太陽光発電（10kW未満）",データシート1!$A$1:$BT$1,0),0)</f>
        <v>15</v>
      </c>
      <c r="CN17" s="18">
        <f>VLOOKUP($CK17&amp;"_"&amp;$AZ$5,データシート1!$A:$BT,MATCH("ab_家庭",データシート1!$A$1:$BT$1,0),0)</f>
        <v>652</v>
      </c>
      <c r="CO17" s="223">
        <f t="shared" si="15"/>
        <v>2.3006134969325152E-2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01391</v>
      </c>
      <c r="AY18" s="18" t="str">
        <f>IF(IFERROR(比較地域マスタ!$Z11,"")=0,"",IFERROR(比較地域マスタ!$Z11,""))</f>
        <v>島牧村</v>
      </c>
      <c r="BC18" s="844" t="str">
        <f t="shared" si="0"/>
        <v>01391</v>
      </c>
      <c r="BD18" s="1031" t="str">
        <f t="shared" si="2"/>
        <v>島牧村</v>
      </c>
      <c r="BE18" s="34">
        <f>VLOOKUP($BC18&amp;"_"&amp;$AZ$7,データシート1!$A:$BT,MATCH("cb_"&amp;BE$12,データシート1!$A$1:$BT$1,0),0)</f>
        <v>37.9</v>
      </c>
      <c r="BF18" s="34">
        <f>VLOOKUP($BC18&amp;"_"&amp;$AZ$7,データシート1!$A:$BT,MATCH("cb_"&amp;BF$12,データシート1!$A$1:$BT$1,0),0)</f>
        <v>49.9</v>
      </c>
      <c r="BG18" s="34">
        <f>VLOOKUP($BC18&amp;"_"&amp;$AZ$7,データシート1!$A:$BT,MATCH("cb_"&amp;BG$12,データシート1!$A$1:$BT$1,0),0)</f>
        <v>4453.8999999999996</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4541.7</v>
      </c>
      <c r="BL18" s="36"/>
      <c r="BM18" s="844" t="str">
        <f t="shared" si="4"/>
        <v>01391</v>
      </c>
      <c r="BN18" s="1031" t="str">
        <f t="shared" si="5"/>
        <v>島牧村</v>
      </c>
      <c r="BO18" s="34">
        <f>BE18*VLOOKUP(BO$12,別紙!$B$4:$E$10,MATCH("設備利用率",別紙!$B$4:$E$4,0),0)/100*8760/10^3</f>
        <v>45.484547999999997</v>
      </c>
      <c r="BP18" s="34">
        <f>BF18*VLOOKUP(BP$12,別紙!$B$4:$E$10,MATCH("設備利用率",別紙!$B$4:$E$4,0),0)/100*8760/10^3</f>
        <v>66.005724000000001</v>
      </c>
      <c r="BQ18" s="34">
        <f>BG18*VLOOKUP(BQ$12,別紙!$B$4:$E$10,MATCH("設備利用率",別紙!$B$4:$E$4,0),0)/100*8760/10^3</f>
        <v>9676.0086719999999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9787.498943999999</v>
      </c>
      <c r="BV18" s="36"/>
      <c r="BW18" s="33" t="str">
        <f t="shared" si="7"/>
        <v>01391</v>
      </c>
      <c r="BX18" s="33" t="str">
        <f t="shared" si="8"/>
        <v>島牧村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6202.4148538784011</v>
      </c>
      <c r="BZ18" s="36"/>
      <c r="CA18" s="33" t="str">
        <f t="shared" si="9"/>
        <v>01391</v>
      </c>
      <c r="CB18" s="33" t="str">
        <f t="shared" si="10"/>
        <v>島牧村</v>
      </c>
      <c r="CC18" s="223">
        <f t="shared" si="11"/>
        <v>7.3333611297474368E-3</v>
      </c>
      <c r="CD18" s="223">
        <f t="shared" si="1"/>
        <v>1.064193955983552E-2</v>
      </c>
      <c r="CE18" s="223">
        <f t="shared" si="1"/>
        <v>1.5600389364393359</v>
      </c>
      <c r="CF18" s="223">
        <f t="shared" si="1"/>
        <v>0</v>
      </c>
      <c r="CG18" s="223">
        <f t="shared" si="1"/>
        <v>0</v>
      </c>
      <c r="CH18" s="223">
        <f t="shared" si="1"/>
        <v>0</v>
      </c>
      <c r="CI18" s="223">
        <f t="shared" si="12"/>
        <v>1.5780142371289188</v>
      </c>
      <c r="CK18" s="18" t="str">
        <f t="shared" si="13"/>
        <v>01391</v>
      </c>
      <c r="CL18" s="18" t="str">
        <f t="shared" si="14"/>
        <v>島牧村</v>
      </c>
      <c r="CM18" s="18">
        <f>VLOOKUP($CK18&amp;"_"&amp;$AZ$7,データシート1!$A:$BT,MATCH("ca_太陽光発電（10kW未満）",データシート1!$A$1:$BT$1,0),0)</f>
        <v>8</v>
      </c>
      <c r="CN18" s="18">
        <f>VLOOKUP($CK18&amp;"_"&amp;$AZ$5,データシート1!$A:$BT,MATCH("ab_家庭",データシート1!$A$1:$BT$1,0),0)</f>
        <v>763</v>
      </c>
      <c r="CO18" s="223">
        <f t="shared" si="15"/>
        <v>1.0484927916120577E-2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47360</v>
      </c>
      <c r="AY19" s="18" t="str">
        <f>IF(IFERROR(比較地域マスタ!$Z12,"")=0,"",IFERROR(比較地域マスタ!$Z12,""))</f>
        <v>伊是名村</v>
      </c>
      <c r="BC19" s="844" t="str">
        <f t="shared" si="0"/>
        <v>47360</v>
      </c>
      <c r="BD19" s="1031" t="str">
        <f t="shared" si="2"/>
        <v>伊是名村</v>
      </c>
      <c r="BE19" s="34">
        <f>VLOOKUP($BC19&amp;"_"&amp;$AZ$7,データシート1!$A:$BT,MATCH("cb_"&amp;BE$12,データシート1!$A$1:$BT$1,0),0)</f>
        <v>0</v>
      </c>
      <c r="BF19" s="34">
        <f>VLOOKUP($BC19&amp;"_"&amp;$AZ$7,データシート1!$A:$BT,MATCH("cb_"&amp;BF$12,データシート1!$A$1:$BT$1,0),0)</f>
        <v>431.59999999999997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431.59999999999997</v>
      </c>
      <c r="BL19" s="36"/>
      <c r="BM19" s="844" t="str">
        <f t="shared" si="4"/>
        <v>47360</v>
      </c>
      <c r="BN19" s="1031" t="str">
        <f t="shared" si="5"/>
        <v>伊是名村</v>
      </c>
      <c r="BO19" s="34">
        <f>BE19*VLOOKUP(BO$12,別紙!$B$4:$E$10,MATCH("設備利用率",別紙!$B$4:$E$4,0),0)/100*8760/10^3</f>
        <v>0</v>
      </c>
      <c r="BP19" s="34">
        <f>BF19*VLOOKUP(BP$12,別紙!$B$4:$E$10,MATCH("設備利用率",別紙!$B$4:$E$4,0),0)/100*8760/10^3</f>
        <v>570.90321599999993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570.90321599999993</v>
      </c>
      <c r="BV19" s="36"/>
      <c r="BW19" s="33" t="str">
        <f t="shared" si="7"/>
        <v>47360</v>
      </c>
      <c r="BX19" s="33" t="str">
        <f t="shared" si="8"/>
        <v>伊是名村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6717.4445138299006</v>
      </c>
      <c r="BZ19" s="36"/>
      <c r="CA19" s="33" t="str">
        <f t="shared" si="9"/>
        <v>47360</v>
      </c>
      <c r="CB19" s="33" t="str">
        <f t="shared" si="10"/>
        <v>伊是名村</v>
      </c>
      <c r="CC19" s="223">
        <f t="shared" si="11"/>
        <v>0</v>
      </c>
      <c r="CD19" s="223">
        <f t="shared" si="1"/>
        <v>8.4988155067693111E-2</v>
      </c>
      <c r="CE19" s="223">
        <f t="shared" si="1"/>
        <v>0</v>
      </c>
      <c r="CF19" s="223">
        <f t="shared" si="1"/>
        <v>0</v>
      </c>
      <c r="CG19" s="223">
        <f t="shared" si="1"/>
        <v>0</v>
      </c>
      <c r="CH19" s="223">
        <f t="shared" si="1"/>
        <v>0</v>
      </c>
      <c r="CI19" s="223">
        <f t="shared" si="12"/>
        <v>8.4988155067693111E-2</v>
      </c>
      <c r="CK19" s="18" t="str">
        <f t="shared" si="13"/>
        <v>47360</v>
      </c>
      <c r="CL19" s="18" t="str">
        <f t="shared" si="14"/>
        <v>伊是名村</v>
      </c>
      <c r="CM19" s="18">
        <f>VLOOKUP($CK19&amp;"_"&amp;$AZ$7,データシート1!$A:$BT,MATCH("ca_太陽光発電（10kW未満）",データシート1!$A$1:$BT$1,0),0)</f>
        <v>0</v>
      </c>
      <c r="CN19" s="18">
        <f>VLOOKUP($CK19&amp;"_"&amp;$AZ$5,データシート1!$A:$BT,MATCH("ab_家庭",データシート1!$A$1:$BT$1,0),0)</f>
        <v>735</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07548</v>
      </c>
      <c r="AY20" s="18" t="str">
        <f>IF(IFERROR(比較地域マスタ!$Z13,"")=0,"",IFERROR(比較地域マスタ!$Z13,""))</f>
        <v>葛尾村</v>
      </c>
      <c r="BC20" s="844" t="str">
        <f t="shared" si="0"/>
        <v>07548</v>
      </c>
      <c r="BD20" s="1031" t="str">
        <f t="shared" si="2"/>
        <v>葛尾村</v>
      </c>
      <c r="BE20" s="34">
        <f>VLOOKUP($BC20&amp;"_"&amp;$AZ$7,データシート1!$A:$BT,MATCH("cb_"&amp;BE$12,データシート1!$A$1:$BT$1,0),0)</f>
        <v>450.5</v>
      </c>
      <c r="BF20" s="34">
        <f>VLOOKUP($BC20&amp;"_"&amp;$AZ$7,データシート1!$A:$BT,MATCH("cb_"&amp;BF$12,データシート1!$A$1:$BT$1,0),0)</f>
        <v>2593.9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3044.4</v>
      </c>
      <c r="BL20" s="36"/>
      <c r="BM20" s="844" t="str">
        <f t="shared" si="4"/>
        <v>07548</v>
      </c>
      <c r="BN20" s="1031" t="str">
        <f t="shared" si="5"/>
        <v>葛尾村</v>
      </c>
      <c r="BO20" s="34">
        <f>BE20*VLOOKUP(BO$12,別紙!$B$4:$E$10,MATCH("設備利用率",別紙!$B$4:$E$4,0),0)/100*8760/10^3</f>
        <v>540.65405999999996</v>
      </c>
      <c r="BP20" s="34">
        <f>BF20*VLOOKUP(BP$12,別紙!$B$4:$E$10,MATCH("設備利用率",別紙!$B$4:$E$4,0),0)/100*8760/10^3</f>
        <v>3431.107164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3971.7612239999999</v>
      </c>
      <c r="BV20" s="36"/>
      <c r="BW20" s="33" t="str">
        <f t="shared" si="7"/>
        <v>07548</v>
      </c>
      <c r="BX20" s="33" t="str">
        <f t="shared" si="8"/>
        <v>葛尾村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4307.6565875589013</v>
      </c>
      <c r="BZ20" s="36"/>
      <c r="CA20" s="33" t="str">
        <f t="shared" si="9"/>
        <v>07548</v>
      </c>
      <c r="CB20" s="33" t="str">
        <f t="shared" si="10"/>
        <v>葛尾村</v>
      </c>
      <c r="CC20" s="223">
        <f t="shared" si="11"/>
        <v>0.12551001896517994</v>
      </c>
      <c r="CD20" s="223">
        <f t="shared" si="1"/>
        <v>0.7965136250437197</v>
      </c>
      <c r="CE20" s="223">
        <f t="shared" si="1"/>
        <v>0</v>
      </c>
      <c r="CF20" s="223">
        <f t="shared" si="1"/>
        <v>0</v>
      </c>
      <c r="CG20" s="223">
        <f t="shared" si="1"/>
        <v>0</v>
      </c>
      <c r="CH20" s="223">
        <f t="shared" si="1"/>
        <v>0</v>
      </c>
      <c r="CI20" s="223">
        <f t="shared" si="12"/>
        <v>0.92202364400889969</v>
      </c>
      <c r="CK20" s="18" t="str">
        <f t="shared" si="13"/>
        <v>07548</v>
      </c>
      <c r="CL20" s="18" t="str">
        <f t="shared" si="14"/>
        <v>葛尾村</v>
      </c>
      <c r="CM20" s="18">
        <f>VLOOKUP($CK20&amp;"_"&amp;$AZ$7,データシート1!$A:$BT,MATCH("ca_太陽光発電（10kW未満）",データシート1!$A$1:$BT$1,0),0)</f>
        <v>80</v>
      </c>
      <c r="CN20" s="18">
        <f>VLOOKUP($CK20&amp;"_"&amp;$AZ$5,データシート1!$A:$BT,MATCH("ab_家庭",データシート1!$A$1:$BT$1,0),0)</f>
        <v>489</v>
      </c>
      <c r="CO20" s="223">
        <f t="shared" si="15"/>
        <v>0.16359918200408999</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01472</v>
      </c>
      <c r="AY21" s="18" t="str">
        <f>IF(IFERROR(比較地域マスタ!$Z14,"")=0,"",IFERROR(比較地域マスタ!$Z14,""))</f>
        <v>幌加内町</v>
      </c>
      <c r="BC21" s="844" t="str">
        <f t="shared" si="0"/>
        <v>01472</v>
      </c>
      <c r="BD21" s="1031" t="str">
        <f t="shared" si="2"/>
        <v>幌加内町</v>
      </c>
      <c r="BE21" s="34">
        <f>VLOOKUP($BC21&amp;"_"&amp;$AZ$7,データシート1!$A:$BT,MATCH("cb_"&amp;BE$12,データシート1!$A$1:$BT$1,0),0)</f>
        <v>11.219999999999999</v>
      </c>
      <c r="BF21" s="34">
        <f>VLOOKUP($BC21&amp;"_"&amp;$AZ$7,データシート1!$A:$BT,MATCH("cb_"&amp;BF$12,データシート1!$A$1:$BT$1,0),0)</f>
        <v>10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21.22</v>
      </c>
      <c r="BL21" s="36"/>
      <c r="BM21" s="844" t="str">
        <f t="shared" si="4"/>
        <v>01472</v>
      </c>
      <c r="BN21" s="1031" t="str">
        <f t="shared" si="5"/>
        <v>幌加内町</v>
      </c>
      <c r="BO21" s="34">
        <f>BE21*VLOOKUP(BO$12,別紙!$B$4:$E$10,MATCH("設備利用率",別紙!$B$4:$E$4,0),0)/100*8760/10^3</f>
        <v>13.465346399999996</v>
      </c>
      <c r="BP21" s="34">
        <f>BF21*VLOOKUP(BP$12,別紙!$B$4:$E$10,MATCH("設備利用率",別紙!$B$4:$E$4,0),0)/100*8760/10^3</f>
        <v>13.227600000000001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26.692946399999997</v>
      </c>
      <c r="BV21" s="36"/>
      <c r="BW21" s="33" t="str">
        <f t="shared" si="7"/>
        <v>01472</v>
      </c>
      <c r="BX21" s="33" t="str">
        <f t="shared" si="8"/>
        <v>幌加内町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7353.5116448260669</v>
      </c>
      <c r="BZ21" s="36"/>
      <c r="CA21" s="33" t="str">
        <f t="shared" si="9"/>
        <v>01472</v>
      </c>
      <c r="CB21" s="33" t="str">
        <f t="shared" si="10"/>
        <v>幌加内町</v>
      </c>
      <c r="CC21" s="223">
        <f t="shared" si="11"/>
        <v>1.8311450433989886E-3</v>
      </c>
      <c r="CD21" s="223">
        <f t="shared" si="1"/>
        <v>1.798814041357634E-3</v>
      </c>
      <c r="CE21" s="223">
        <f t="shared" si="1"/>
        <v>0</v>
      </c>
      <c r="CF21" s="223">
        <f t="shared" si="1"/>
        <v>0</v>
      </c>
      <c r="CG21" s="223">
        <f t="shared" si="1"/>
        <v>0</v>
      </c>
      <c r="CH21" s="223">
        <f t="shared" si="1"/>
        <v>0</v>
      </c>
      <c r="CI21" s="223">
        <f t="shared" si="12"/>
        <v>3.6299590847566226E-3</v>
      </c>
      <c r="CK21" s="18" t="str">
        <f t="shared" si="13"/>
        <v>01472</v>
      </c>
      <c r="CL21" s="18" t="str">
        <f t="shared" si="14"/>
        <v>幌加内町</v>
      </c>
      <c r="CM21" s="18">
        <f>VLOOKUP($CK21&amp;"_"&amp;$AZ$7,データシート1!$A:$BT,MATCH("ca_太陽光発電（10kW未満）",データシート1!$A$1:$BT$1,0),0)</f>
        <v>3</v>
      </c>
      <c r="CN21" s="18">
        <f>VLOOKUP($CK21&amp;"_"&amp;$AZ$5,データシート1!$A:$BT,MATCH("ab_家庭",データシート1!$A$1:$BT$1,0),0)</f>
        <v>710</v>
      </c>
      <c r="CO21" s="223">
        <f t="shared" si="15"/>
        <v>4.2253521126760559E-3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02343</v>
      </c>
      <c r="AY22" s="18" t="str">
        <f>IF(IFERROR(比較地域マスタ!$Z15,"")=0,"",IFERROR(比較地域マスタ!$Z15,""))</f>
        <v>西目屋村</v>
      </c>
      <c r="BC22" s="844" t="str">
        <f t="shared" si="0"/>
        <v>02343</v>
      </c>
      <c r="BD22" s="1031" t="str">
        <f t="shared" si="2"/>
        <v>西目屋村</v>
      </c>
      <c r="BE22" s="34">
        <f>VLOOKUP($BC22&amp;"_"&amp;$AZ$7,データシート1!$A:$BT,MATCH("cb_"&amp;BE$12,データシート1!$A$1:$BT$1,0),0)</f>
        <v>72.599999999999994</v>
      </c>
      <c r="BF22" s="34">
        <f>VLOOKUP($BC22&amp;"_"&amp;$AZ$7,データシート1!$A:$BT,MATCH("cb_"&amp;BF$12,データシート1!$A$1:$BT$1,0),0)</f>
        <v>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72.599999999999994</v>
      </c>
      <c r="BL22" s="36"/>
      <c r="BM22" s="844" t="str">
        <f t="shared" si="4"/>
        <v>02343</v>
      </c>
      <c r="BN22" s="1031" t="str">
        <f t="shared" si="5"/>
        <v>西目屋村</v>
      </c>
      <c r="BO22" s="34">
        <f>BE22*VLOOKUP(BO$12,別紙!$B$4:$E$10,MATCH("設備利用率",別紙!$B$4:$E$4,0),0)/100*8760/10^3</f>
        <v>87.128711999999993</v>
      </c>
      <c r="BP22" s="34">
        <f>BF22*VLOOKUP(BP$12,別紙!$B$4:$E$10,MATCH("設備利用率",別紙!$B$4:$E$4,0),0)/100*8760/10^3</f>
        <v>0</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87.128711999999993</v>
      </c>
      <c r="BV22" s="36"/>
      <c r="BW22" s="33" t="str">
        <f t="shared" si="7"/>
        <v>02343</v>
      </c>
      <c r="BX22" s="33" t="str">
        <f t="shared" si="8"/>
        <v>西目屋村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6262.9362097631829</v>
      </c>
      <c r="BZ22" s="36"/>
      <c r="CA22" s="33" t="str">
        <f t="shared" si="9"/>
        <v>02343</v>
      </c>
      <c r="CB22" s="33" t="str">
        <f t="shared" si="10"/>
        <v>西目屋村</v>
      </c>
      <c r="CC22" s="223">
        <f t="shared" si="11"/>
        <v>1.3911799367232346E-2</v>
      </c>
      <c r="CD22" s="223">
        <f t="shared" si="1"/>
        <v>0</v>
      </c>
      <c r="CE22" s="223">
        <f t="shared" si="1"/>
        <v>0</v>
      </c>
      <c r="CF22" s="223">
        <f t="shared" si="1"/>
        <v>0</v>
      </c>
      <c r="CG22" s="223">
        <f t="shared" si="1"/>
        <v>0</v>
      </c>
      <c r="CH22" s="223">
        <f t="shared" si="1"/>
        <v>0</v>
      </c>
      <c r="CI22" s="223">
        <f t="shared" si="12"/>
        <v>1.3911799367232346E-2</v>
      </c>
      <c r="CK22" s="18" t="str">
        <f t="shared" si="13"/>
        <v>02343</v>
      </c>
      <c r="CL22" s="18" t="str">
        <f t="shared" si="14"/>
        <v>西目屋村</v>
      </c>
      <c r="CM22" s="18">
        <f>VLOOKUP($CK22&amp;"_"&amp;$AZ$7,データシート1!$A:$BT,MATCH("ca_太陽光発電（10kW未満）",データシート1!$A$1:$BT$1,0),0)</f>
        <v>13</v>
      </c>
      <c r="CN22" s="18">
        <f>VLOOKUP($CK22&amp;"_"&amp;$AZ$5,データシート1!$A:$BT,MATCH("ab_家庭",データシート1!$A$1:$BT$1,0),0)</f>
        <v>550</v>
      </c>
      <c r="CO22" s="223">
        <f t="shared" si="15"/>
        <v>2.3636363636363636E-2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29452</v>
      </c>
      <c r="AY23" s="18" t="str">
        <f>IF(IFERROR(比較地域マスタ!$Z16,"")=0,"",IFERROR(比較地域マスタ!$Z16,""))</f>
        <v>川上村</v>
      </c>
      <c r="BC23" s="844" t="str">
        <f t="shared" si="0"/>
        <v>29452</v>
      </c>
      <c r="BD23" s="1031" t="str">
        <f t="shared" si="2"/>
        <v>川上村</v>
      </c>
      <c r="BE23" s="34">
        <f>VLOOKUP($BC23&amp;"_"&amp;$AZ$7,データシート1!$A:$BT,MATCH("cb_"&amp;BE$12,データシート1!$A$1:$BT$1,0),0)</f>
        <v>52.1</v>
      </c>
      <c r="BF23" s="34">
        <f>VLOOKUP($BC23&amp;"_"&amp;$AZ$7,データシート1!$A:$BT,MATCH("cb_"&amp;BF$12,データシート1!$A$1:$BT$1,0),0)</f>
        <v>69.900000000000006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122</v>
      </c>
      <c r="BL23" s="36"/>
      <c r="BM23" s="844" t="str">
        <f t="shared" si="4"/>
        <v>29452</v>
      </c>
      <c r="BN23" s="1031" t="str">
        <f t="shared" si="5"/>
        <v>川上村</v>
      </c>
      <c r="BO23" s="34">
        <f>BE23*VLOOKUP(BO$12,別紙!$B$4:$E$10,MATCH("設備利用率",別紙!$B$4:$E$4,0),0)/100*8760/10^3</f>
        <v>62.526251999999999</v>
      </c>
      <c r="BP23" s="34">
        <f>BF23*VLOOKUP(BP$12,別紙!$B$4:$E$10,MATCH("設備利用率",別紙!$B$4:$E$4,0),0)/100*8760/10^3</f>
        <v>92.460924000000006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154.98717600000001</v>
      </c>
      <c r="BV23" s="36"/>
      <c r="BW23" s="33" t="str">
        <f t="shared" si="7"/>
        <v>29452</v>
      </c>
      <c r="BX23" s="33" t="str">
        <f t="shared" si="8"/>
        <v>川上村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8069.8105147892011</v>
      </c>
      <c r="BZ23" s="36"/>
      <c r="CA23" s="33" t="str">
        <f t="shared" si="9"/>
        <v>29452</v>
      </c>
      <c r="CB23" s="33" t="str">
        <f t="shared" si="10"/>
        <v>川上村</v>
      </c>
      <c r="CC23" s="223">
        <f t="shared" si="11"/>
        <v>7.7481685456443836E-3</v>
      </c>
      <c r="CD23" s="223">
        <f t="shared" si="1"/>
        <v>1.1457632596273576E-2</v>
      </c>
      <c r="CE23" s="223">
        <f t="shared" si="1"/>
        <v>0</v>
      </c>
      <c r="CF23" s="223">
        <f t="shared" si="1"/>
        <v>0</v>
      </c>
      <c r="CG23" s="223">
        <f t="shared" si="1"/>
        <v>0</v>
      </c>
      <c r="CH23" s="223">
        <f t="shared" si="1"/>
        <v>0</v>
      </c>
      <c r="CI23" s="223">
        <f t="shared" si="12"/>
        <v>1.9205801141917962E-2</v>
      </c>
      <c r="CK23" s="18" t="str">
        <f t="shared" si="13"/>
        <v>29452</v>
      </c>
      <c r="CL23" s="18" t="str">
        <f t="shared" si="14"/>
        <v>川上村</v>
      </c>
      <c r="CM23" s="18">
        <f>VLOOKUP($CK23&amp;"_"&amp;$AZ$7,データシート1!$A:$BT,MATCH("ca_太陽光発電（10kW未満）",データシート1!$A$1:$BT$1,0),0)</f>
        <v>9</v>
      </c>
      <c r="CN23" s="18">
        <f>VLOOKUP($CK23&amp;"_"&amp;$AZ$5,データシート1!$A:$BT,MATCH("ab_家庭",データシート1!$A$1:$BT$1,0),0)</f>
        <v>750</v>
      </c>
      <c r="CO23" s="223">
        <f t="shared" si="15"/>
        <v>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29446</v>
      </c>
      <c r="AY24" s="18" t="str">
        <f>IF(IFERROR(比較地域マスタ!$Z17,"")=0,"",IFERROR(比較地域マスタ!$Z17,""))</f>
        <v>天川村</v>
      </c>
      <c r="BC24" s="844" t="str">
        <f t="shared" si="0"/>
        <v>29446</v>
      </c>
      <c r="BD24" s="1031" t="str">
        <f t="shared" si="2"/>
        <v>天川村</v>
      </c>
      <c r="BE24" s="34">
        <f>VLOOKUP($BC24&amp;"_"&amp;$AZ$7,データシート1!$A:$BT,MATCH("cb_"&amp;BE$12,データシート1!$A$1:$BT$1,0),0)</f>
        <v>19.2</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19.2</v>
      </c>
      <c r="BL24" s="36"/>
      <c r="BM24" s="844" t="str">
        <f t="shared" si="4"/>
        <v>29446</v>
      </c>
      <c r="BN24" s="1031" t="str">
        <f t="shared" si="5"/>
        <v>天川村</v>
      </c>
      <c r="BO24" s="34">
        <f>BE24*VLOOKUP(BO$12,別紙!$B$4:$E$10,MATCH("設備利用率",別紙!$B$4:$E$4,0),0)/100*8760/10^3</f>
        <v>23.042304000000001</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23.042304000000001</v>
      </c>
      <c r="BV24" s="36"/>
      <c r="BW24" s="33" t="str">
        <f t="shared" si="7"/>
        <v>29446</v>
      </c>
      <c r="BX24" s="33" t="str">
        <f t="shared" si="8"/>
        <v>天川村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8652.3957590246482</v>
      </c>
      <c r="BZ24" s="36"/>
      <c r="CA24" s="33" t="str">
        <f t="shared" si="9"/>
        <v>29446</v>
      </c>
      <c r="CB24" s="33" t="str">
        <f t="shared" si="10"/>
        <v>天川村</v>
      </c>
      <c r="CC24" s="223">
        <f t="shared" si="11"/>
        <v>2.6631125808093494E-3</v>
      </c>
      <c r="CD24" s="223">
        <f t="shared" si="1"/>
        <v>0</v>
      </c>
      <c r="CE24" s="223">
        <f t="shared" si="1"/>
        <v>0</v>
      </c>
      <c r="CF24" s="223">
        <f t="shared" si="1"/>
        <v>0</v>
      </c>
      <c r="CG24" s="223">
        <f t="shared" si="1"/>
        <v>0</v>
      </c>
      <c r="CH24" s="223">
        <f t="shared" si="1"/>
        <v>0</v>
      </c>
      <c r="CI24" s="223">
        <f t="shared" si="12"/>
        <v>2.6631125808093494E-3</v>
      </c>
      <c r="CK24" s="18" t="str">
        <f t="shared" si="13"/>
        <v>29446</v>
      </c>
      <c r="CL24" s="18" t="str">
        <f t="shared" si="14"/>
        <v>天川村</v>
      </c>
      <c r="CM24" s="18">
        <f>VLOOKUP($CK24&amp;"_"&amp;$AZ$7,データシート1!$A:$BT,MATCH("ca_太陽光発電（10kW未満）",データシート1!$A$1:$BT$1,0),0)</f>
        <v>5</v>
      </c>
      <c r="CN24" s="18">
        <f>VLOOKUP($CK24&amp;"_"&amp;$AZ$5,データシート1!$A:$BT,MATCH("ab_家庭",データシート1!$A$1:$BT$1,0),0)</f>
        <v>650</v>
      </c>
      <c r="CO24" s="223">
        <f t="shared" si="15"/>
        <v>7.6923076923076927E-3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04302</v>
      </c>
      <c r="AY25" s="18" t="str">
        <f>IF(IFERROR(比較地域マスタ!$Z18,"")=0,"",IFERROR(比較地域マスタ!$Z18,""))</f>
        <v>七ヶ宿町</v>
      </c>
      <c r="BC25" s="844" t="str">
        <f t="shared" si="0"/>
        <v>04302</v>
      </c>
      <c r="BD25" s="1031" t="str">
        <f t="shared" si="2"/>
        <v>七ヶ宿町</v>
      </c>
      <c r="BE25" s="34">
        <f>VLOOKUP($BC25&amp;"_"&amp;$AZ$7,データシート1!$A:$BT,MATCH("cb_"&amp;BE$12,データシート1!$A$1:$BT$1,0),0)</f>
        <v>69.5</v>
      </c>
      <c r="BF25" s="34">
        <f>VLOOKUP($BC25&amp;"_"&amp;$AZ$7,データシート1!$A:$BT,MATCH("cb_"&amp;BF$12,データシート1!$A$1:$BT$1,0),0)</f>
        <v>21652</v>
      </c>
      <c r="BG25" s="34">
        <f>VLOOKUP($BC25&amp;"_"&amp;$AZ$7,データシート1!$A:$BT,MATCH("cb_"&amp;BG$12,データシート1!$A$1:$BT$1,0),0)</f>
        <v>0</v>
      </c>
      <c r="BH25" s="34">
        <f>VLOOKUP($BC25&amp;"_"&amp;$AZ$7,データシート1!$A:$BT,MATCH("cb_"&amp;BH$12,データシート1!$A$1:$BT$1,0),0)</f>
        <v>2000</v>
      </c>
      <c r="BI25" s="34">
        <f>VLOOKUP($BC25&amp;"_"&amp;$AZ$7,データシート1!$A:$BT,MATCH("cb_"&amp;BI$12,データシート1!$A$1:$BT$1,0),0)</f>
        <v>0</v>
      </c>
      <c r="BJ25" s="34">
        <f>VLOOKUP($BC25&amp;"_"&amp;$AZ$7,データシート1!$A:$BT,MATCH("cb_"&amp;BJ$12,データシート1!$A$1:$BT$1,0),0)</f>
        <v>0</v>
      </c>
      <c r="BK25" s="34">
        <f t="shared" si="3"/>
        <v>23721.5</v>
      </c>
      <c r="BL25" s="36"/>
      <c r="BM25" s="844" t="str">
        <f t="shared" si="4"/>
        <v>04302</v>
      </c>
      <c r="BN25" s="1031" t="str">
        <f t="shared" si="5"/>
        <v>七ヶ宿町</v>
      </c>
      <c r="BO25" s="34">
        <f>BE25*VLOOKUP(BO$12,別紙!$B$4:$E$10,MATCH("設備利用率",別紙!$B$4:$E$4,0),0)/100*8760/10^3</f>
        <v>83.408339999999995</v>
      </c>
      <c r="BP25" s="34">
        <f>BF25*VLOOKUP(BP$12,別紙!$B$4:$E$10,MATCH("設備利用率",別紙!$B$4:$E$4,0),0)/100*8760/10^3</f>
        <v>28640.399520000003</v>
      </c>
      <c r="BQ25" s="34">
        <f>BG25*VLOOKUP(BQ$12,別紙!$B$4:$E$10,MATCH("設備利用率",別紙!$B$4:$E$4,0),0)/100*8760/10^3</f>
        <v>0</v>
      </c>
      <c r="BR25" s="34">
        <f>BH25*VLOOKUP(BR$12,別紙!$B$4:$E$10,MATCH("設備利用率",別紙!$B$4:$E$4,0),0)/100*8760/10^3</f>
        <v>10512</v>
      </c>
      <c r="BS25" s="34">
        <f>BI25*VLOOKUP(BS$12,別紙!$B$4:$E$10,MATCH("設備利用率",別紙!$B$4:$E$4,0),0)/100*8760/10^3</f>
        <v>0</v>
      </c>
      <c r="BT25" s="34">
        <f>BJ25*VLOOKUP(BT$12,別紙!$B$4:$E$10,MATCH("設備利用率",別紙!$B$4:$E$4,0),0)/100*8760/10^3</f>
        <v>0</v>
      </c>
      <c r="BU25" s="34">
        <f t="shared" si="6"/>
        <v>39235.807860000001</v>
      </c>
      <c r="BV25" s="36"/>
      <c r="BW25" s="33" t="str">
        <f t="shared" si="7"/>
        <v>04302</v>
      </c>
      <c r="BX25" s="33" t="str">
        <f t="shared" si="8"/>
        <v>七ヶ宿町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6611.410921104758</v>
      </c>
      <c r="BZ25" s="36"/>
      <c r="CA25" s="33" t="str">
        <f t="shared" si="9"/>
        <v>04302</v>
      </c>
      <c r="CB25" s="33" t="str">
        <f t="shared" si="10"/>
        <v>七ヶ宿町</v>
      </c>
      <c r="CC25" s="223">
        <f t="shared" si="11"/>
        <v>1.261581544322805E-2</v>
      </c>
      <c r="CD25" s="223">
        <f t="shared" si="1"/>
        <v>4.3319648198805698</v>
      </c>
      <c r="CE25" s="223">
        <f t="shared" si="1"/>
        <v>0</v>
      </c>
      <c r="CF25" s="223">
        <f t="shared" si="1"/>
        <v>1.5899783155882645</v>
      </c>
      <c r="CG25" s="223">
        <f t="shared" si="1"/>
        <v>0</v>
      </c>
      <c r="CH25" s="223">
        <f t="shared" si="1"/>
        <v>0</v>
      </c>
      <c r="CI25" s="223">
        <f t="shared" si="12"/>
        <v>5.934558950912062</v>
      </c>
      <c r="CK25" s="18" t="str">
        <f t="shared" si="13"/>
        <v>04302</v>
      </c>
      <c r="CL25" s="18" t="str">
        <f t="shared" si="14"/>
        <v>七ヶ宿町</v>
      </c>
      <c r="CM25" s="18">
        <f>VLOOKUP($CK25&amp;"_"&amp;$AZ$7,データシート1!$A:$BT,MATCH("ca_太陽光発電（10kW未満）",データシート1!$A$1:$BT$1,0),0)</f>
        <v>12</v>
      </c>
      <c r="CN25" s="18">
        <f>VLOOKUP($CK25&amp;"_"&amp;$AZ$5,データシート1!$A:$BT,MATCH("ab_家庭",データシート1!$A$1:$BT$1,0),0)</f>
        <v>619</v>
      </c>
      <c r="CO25" s="223">
        <f t="shared" si="15"/>
        <v>1.9386106623586429E-2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47357</v>
      </c>
      <c r="AY26" s="18" t="str">
        <f>IF(IFERROR(比較地域マスタ!$Z19,"")=0,"",IFERROR(比較地域マスタ!$Z19,""))</f>
        <v>南大東村</v>
      </c>
      <c r="BC26" s="844" t="str">
        <f t="shared" si="0"/>
        <v>47357</v>
      </c>
      <c r="BD26" s="1031" t="str">
        <f t="shared" si="2"/>
        <v>南大東村</v>
      </c>
      <c r="BE26" s="34">
        <f>VLOOKUP($BC26&amp;"_"&amp;$AZ$7,データシート1!$A:$BT,MATCH("cb_"&amp;BE$12,データシート1!$A$1:$BT$1,0),0)</f>
        <v>3</v>
      </c>
      <c r="BF26" s="34">
        <f>VLOOKUP($BC26&amp;"_"&amp;$AZ$7,データシート1!$A:$BT,MATCH("cb_"&amp;BF$12,データシート1!$A$1:$BT$1,0),0)</f>
        <v>23.9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26.9</v>
      </c>
      <c r="BL26" s="36"/>
      <c r="BM26" s="844" t="str">
        <f t="shared" si="4"/>
        <v>47357</v>
      </c>
      <c r="BN26" s="1031" t="str">
        <f t="shared" si="5"/>
        <v>南大東村</v>
      </c>
      <c r="BO26" s="34">
        <f>BE26*VLOOKUP(BO$12,別紙!$B$4:$E$10,MATCH("設備利用率",別紙!$B$4:$E$4,0),0)/100*8760/10^3</f>
        <v>3.6003599999999993</v>
      </c>
      <c r="BP26" s="34">
        <f>BF26*VLOOKUP(BP$12,別紙!$B$4:$E$10,MATCH("設備利用率",別紙!$B$4:$E$4,0),0)/100*8760/10^3</f>
        <v>31.613963999999996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35.214323999999998</v>
      </c>
      <c r="BV26" s="36"/>
      <c r="BW26" s="33" t="str">
        <f t="shared" si="7"/>
        <v>47357</v>
      </c>
      <c r="BX26" s="33" t="str">
        <f t="shared" si="8"/>
        <v>南大東村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8993.9280539126048</v>
      </c>
      <c r="BZ26" s="36"/>
      <c r="CA26" s="33" t="str">
        <f t="shared" si="9"/>
        <v>47357</v>
      </c>
      <c r="CB26" s="33" t="str">
        <f t="shared" si="10"/>
        <v>南大東村</v>
      </c>
      <c r="CC26" s="223">
        <f t="shared" si="11"/>
        <v>4.0031007346492438E-4</v>
      </c>
      <c r="CD26" s="223">
        <f t="shared" si="1"/>
        <v>3.5150341219648802E-3</v>
      </c>
      <c r="CE26" s="223">
        <f t="shared" si="1"/>
        <v>0</v>
      </c>
      <c r="CF26" s="223">
        <f t="shared" si="1"/>
        <v>0</v>
      </c>
      <c r="CG26" s="223">
        <f t="shared" si="1"/>
        <v>0</v>
      </c>
      <c r="CH26" s="223">
        <f t="shared" si="1"/>
        <v>0</v>
      </c>
      <c r="CI26" s="223">
        <f t="shared" si="12"/>
        <v>3.9153441954298046E-3</v>
      </c>
      <c r="CK26" s="18" t="str">
        <f t="shared" si="13"/>
        <v>47357</v>
      </c>
      <c r="CL26" s="18" t="str">
        <f t="shared" si="14"/>
        <v>南大東村</v>
      </c>
      <c r="CM26" s="18">
        <f>VLOOKUP($CK26&amp;"_"&amp;$AZ$7,データシート1!$A:$BT,MATCH("ca_太陽光発電（10kW未満）",データシート1!$A$1:$BT$1,0),0)</f>
        <v>1</v>
      </c>
      <c r="CN26" s="18">
        <f>VLOOKUP($CK26&amp;"_"&amp;$AZ$5,データシート1!$A:$BT,MATCH("ab_家庭",データシート1!$A$1:$BT$1,0),0)</f>
        <v>680</v>
      </c>
      <c r="CO26" s="223">
        <f t="shared" si="15"/>
        <v>1.4705882352941176E-3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39305</v>
      </c>
      <c r="AY27" s="18" t="str">
        <f>IF(IFERROR(比較地域マスタ!$Z20,"")=0,"",IFERROR(比較地域マスタ!$Z20,""))</f>
        <v>北川村</v>
      </c>
      <c r="BC27" s="844" t="str">
        <f t="shared" si="0"/>
        <v>39305</v>
      </c>
      <c r="BD27" s="1031" t="str">
        <f t="shared" si="2"/>
        <v>北川村</v>
      </c>
      <c r="BE27" s="34">
        <f>VLOOKUP($BC27&amp;"_"&amp;$AZ$7,データシート1!$A:$BT,MATCH("cb_"&amp;BE$12,データシート1!$A$1:$BT$1,0),0)</f>
        <v>201.68200000000002</v>
      </c>
      <c r="BF27" s="34">
        <f>VLOOKUP($BC27&amp;"_"&amp;$AZ$7,データシート1!$A:$BT,MATCH("cb_"&amp;BF$12,データシート1!$A$1:$BT$1,0),0)</f>
        <v>159.22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360.90200000000004</v>
      </c>
      <c r="BL27" s="36"/>
      <c r="BM27" s="844" t="str">
        <f t="shared" si="4"/>
        <v>39305</v>
      </c>
      <c r="BN27" s="1031" t="str">
        <f t="shared" si="5"/>
        <v>北川村</v>
      </c>
      <c r="BO27" s="34">
        <f>BE27*VLOOKUP(BO$12,別紙!$B$4:$E$10,MATCH("設備利用率",別紙!$B$4:$E$4,0),0)/100*8760/10^3</f>
        <v>242.04260184000003</v>
      </c>
      <c r="BP27" s="34">
        <f>BF27*VLOOKUP(BP$12,別紙!$B$4:$E$10,MATCH("設備利用率",別紙!$B$4:$E$4,0),0)/100*8760/10^3</f>
        <v>210.60984719999996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452.65244903999996</v>
      </c>
      <c r="BV27" s="36"/>
      <c r="BW27" s="33" t="str">
        <f t="shared" si="7"/>
        <v>39305</v>
      </c>
      <c r="BX27" s="33" t="str">
        <f t="shared" si="8"/>
        <v>北川村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5175.5667524205055</v>
      </c>
      <c r="BZ27" s="36"/>
      <c r="CA27" s="33" t="str">
        <f t="shared" si="9"/>
        <v>39305</v>
      </c>
      <c r="CB27" s="33" t="str">
        <f t="shared" si="10"/>
        <v>北川村</v>
      </c>
      <c r="CC27" s="223">
        <f t="shared" si="11"/>
        <v>4.6766395530847264E-2</v>
      </c>
      <c r="CD27" s="223">
        <f t="shared" si="1"/>
        <v>4.0693098413135544E-2</v>
      </c>
      <c r="CE27" s="223">
        <f t="shared" si="1"/>
        <v>0</v>
      </c>
      <c r="CF27" s="223">
        <f t="shared" si="1"/>
        <v>0</v>
      </c>
      <c r="CG27" s="223">
        <f t="shared" si="1"/>
        <v>0</v>
      </c>
      <c r="CH27" s="223">
        <f t="shared" si="1"/>
        <v>0</v>
      </c>
      <c r="CI27" s="223">
        <f t="shared" si="12"/>
        <v>8.7459493943982808E-2</v>
      </c>
      <c r="CK27" s="18" t="str">
        <f t="shared" si="13"/>
        <v>39305</v>
      </c>
      <c r="CL27" s="18" t="str">
        <f t="shared" si="14"/>
        <v>北川村</v>
      </c>
      <c r="CM27" s="18">
        <f>VLOOKUP($CK27&amp;"_"&amp;$AZ$7,データシート1!$A:$BT,MATCH("ca_太陽光発電（10kW未満）",データシート1!$A$1:$BT$1,0),0)</f>
        <v>38</v>
      </c>
      <c r="CN27" s="18">
        <f>VLOOKUP($CK27&amp;"_"&amp;$AZ$5,データシート1!$A:$BT,MATCH("ab_家庭",データシート1!$A$1:$BT$1,0),0)</f>
        <v>614</v>
      </c>
      <c r="CO27" s="223">
        <f t="shared" si="15"/>
        <v>6.1889250814332247E-2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47359</v>
      </c>
      <c r="AY28" s="18" t="str">
        <f>IF(IFERROR(比較地域マスタ!$Z21,"")=0,"",IFERROR(比較地域マスタ!$Z21,""))</f>
        <v>伊平屋村</v>
      </c>
      <c r="BC28" s="844" t="str">
        <f t="shared" si="0"/>
        <v>47359</v>
      </c>
      <c r="BD28" s="1031" t="str">
        <f t="shared" si="2"/>
        <v>伊平屋村</v>
      </c>
      <c r="BE28" s="34">
        <f>VLOOKUP($BC28&amp;"_"&amp;$AZ$7,データシート1!$A:$BT,MATCH("cb_"&amp;BE$12,データシート1!$A$1:$BT$1,0),0)</f>
        <v>5.5</v>
      </c>
      <c r="BF28" s="34">
        <f>VLOOKUP($BC28&amp;"_"&amp;$AZ$7,データシート1!$A:$BT,MATCH("cb_"&amp;BF$12,データシート1!$A$1:$BT$1,0),0)</f>
        <v>209.6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215.1</v>
      </c>
      <c r="BL28" s="36"/>
      <c r="BM28" s="844" t="str">
        <f t="shared" si="4"/>
        <v>47359</v>
      </c>
      <c r="BN28" s="1031" t="str">
        <f t="shared" si="5"/>
        <v>伊平屋村</v>
      </c>
      <c r="BO28" s="34">
        <f>BE28*VLOOKUP(BO$12,別紙!$B$4:$E$10,MATCH("設備利用率",別紙!$B$4:$E$4,0),0)/100*8760/10^3</f>
        <v>6.6006599999999995</v>
      </c>
      <c r="BP28" s="34">
        <f>BF28*VLOOKUP(BP$12,別紙!$B$4:$E$10,MATCH("設備利用率",別紙!$B$4:$E$4,0),0)/100*8760/10^3</f>
        <v>277.250496</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283.851156</v>
      </c>
      <c r="BV28" s="36"/>
      <c r="BW28" s="33" t="str">
        <f t="shared" si="7"/>
        <v>47359</v>
      </c>
      <c r="BX28" s="33" t="str">
        <f t="shared" si="8"/>
        <v>伊平屋村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5823.0874184877111</v>
      </c>
      <c r="BZ28" s="36"/>
      <c r="CA28" s="33" t="str">
        <f t="shared" si="9"/>
        <v>47359</v>
      </c>
      <c r="CB28" s="33" t="str">
        <f t="shared" si="10"/>
        <v>伊平屋村</v>
      </c>
      <c r="CC28" s="223">
        <f t="shared" si="11"/>
        <v>1.1335326993449513E-3</v>
      </c>
      <c r="CD28" s="223">
        <f t="shared" si="1"/>
        <v>4.7612284699652258E-2</v>
      </c>
      <c r="CE28" s="223">
        <f t="shared" si="1"/>
        <v>0</v>
      </c>
      <c r="CF28" s="223">
        <f t="shared" si="1"/>
        <v>0</v>
      </c>
      <c r="CG28" s="223">
        <f t="shared" si="1"/>
        <v>0</v>
      </c>
      <c r="CH28" s="223">
        <f t="shared" si="1"/>
        <v>0</v>
      </c>
      <c r="CI28" s="223">
        <f t="shared" si="12"/>
        <v>4.8745817398997207E-2</v>
      </c>
      <c r="CK28" s="18" t="str">
        <f t="shared" si="13"/>
        <v>47359</v>
      </c>
      <c r="CL28" s="18" t="str">
        <f t="shared" si="14"/>
        <v>伊平屋村</v>
      </c>
      <c r="CM28" s="18">
        <f>VLOOKUP($CK28&amp;"_"&amp;$AZ$7,データシート1!$A:$BT,MATCH("ca_太陽光発電（10kW未満）",データシート1!$A$1:$BT$1,0),0)</f>
        <v>1</v>
      </c>
      <c r="CN28" s="18">
        <f>VLOOKUP($CK28&amp;"_"&amp;$AZ$5,データシート1!$A:$BT,MATCH("ab_家庭",データシート1!$A$1:$BT$1,0),0)</f>
        <v>618</v>
      </c>
      <c r="CO28" s="223">
        <f t="shared" si="15"/>
        <v>1.6181229773462784E-3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07446</v>
      </c>
      <c r="AY29" s="18" t="str">
        <f>IF(IFERROR(比較地域マスタ!$Z22,"")=0,"",IFERROR(比較地域マスタ!$Z22,""))</f>
        <v>昭和村</v>
      </c>
      <c r="BC29" s="844" t="str">
        <f t="shared" si="0"/>
        <v>07446</v>
      </c>
      <c r="BD29" s="1031" t="str">
        <f t="shared" si="2"/>
        <v>昭和村</v>
      </c>
      <c r="BE29" s="34">
        <f>VLOOKUP($BC29&amp;"_"&amp;$AZ$7,データシート1!$A:$BT,MATCH("cb_"&amp;BE$12,データシート1!$A$1:$BT$1,0),0)</f>
        <v>40.1</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40.1</v>
      </c>
      <c r="BL29" s="36"/>
      <c r="BM29" s="844" t="str">
        <f t="shared" si="4"/>
        <v>07446</v>
      </c>
      <c r="BN29" s="1031" t="str">
        <f t="shared" si="5"/>
        <v>昭和村</v>
      </c>
      <c r="BO29" s="34">
        <f>BE29*VLOOKUP(BO$12,別紙!$B$4:$E$10,MATCH("設備利用率",別紙!$B$4:$E$4,0),0)/100*8760/10^3</f>
        <v>48.124812000000006</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48.124812000000006</v>
      </c>
      <c r="BV29" s="36"/>
      <c r="BW29" s="33" t="str">
        <f t="shared" si="7"/>
        <v>07446</v>
      </c>
      <c r="BX29" s="33" t="str">
        <f t="shared" si="8"/>
        <v>昭和村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5295.9818276186452</v>
      </c>
      <c r="BZ29" s="36"/>
      <c r="CA29" s="33" t="str">
        <f t="shared" si="9"/>
        <v>07446</v>
      </c>
      <c r="CB29" s="33" t="str">
        <f t="shared" si="10"/>
        <v>昭和村</v>
      </c>
      <c r="CC29" s="223">
        <f t="shared" si="11"/>
        <v>9.0870425100456741E-3</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9.0870425100456741E-3</v>
      </c>
      <c r="CK29" s="18" t="str">
        <f t="shared" si="13"/>
        <v>07446</v>
      </c>
      <c r="CL29" s="18" t="str">
        <f t="shared" si="14"/>
        <v>昭和村</v>
      </c>
      <c r="CM29" s="18">
        <f>VLOOKUP($CK29&amp;"_"&amp;$AZ$7,データシート1!$A:$BT,MATCH("ca_太陽光発電（10kW未満）",データシート1!$A$1:$BT$1,0),0)</f>
        <v>8</v>
      </c>
      <c r="CN29" s="18">
        <f>VLOOKUP($CK29&amp;"_"&amp;$AZ$5,データシート1!$A:$BT,MATCH("ab_家庭",データシート1!$A$1:$BT$1,0),0)</f>
        <v>631</v>
      </c>
      <c r="CO29" s="223">
        <f t="shared" si="15"/>
        <v>1.2678288431061807E-2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26364</v>
      </c>
      <c r="AY30" s="18" t="str">
        <f>IF(IFERROR(比較地域マスタ!$Z23,"")=0,"",IFERROR(比較地域マスタ!$Z23,""))</f>
        <v>笠置町</v>
      </c>
      <c r="BC30" s="844" t="str">
        <f t="shared" si="0"/>
        <v>26364</v>
      </c>
      <c r="BD30" s="1031" t="str">
        <f t="shared" si="2"/>
        <v>笠置町</v>
      </c>
      <c r="BE30" s="34">
        <f>VLOOKUP($BC30&amp;"_"&amp;$AZ$7,データシート1!$A:$BT,MATCH("cb_"&amp;BE$12,データシート1!$A$1:$BT$1,0),0)</f>
        <v>133.80000000000001</v>
      </c>
      <c r="BF30" s="34">
        <f>VLOOKUP($BC30&amp;"_"&amp;$AZ$7,データシート1!$A:$BT,MATCH("cb_"&amp;BF$12,データシート1!$A$1:$BT$1,0),0)</f>
        <v>309.10000000000002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442.90000000000003</v>
      </c>
      <c r="BL30" s="36"/>
      <c r="BM30" s="844" t="str">
        <f t="shared" si="4"/>
        <v>26364</v>
      </c>
      <c r="BN30" s="1031" t="str">
        <f t="shared" si="5"/>
        <v>笠置町</v>
      </c>
      <c r="BO30" s="34">
        <f>BE30*VLOOKUP(BO$12,別紙!$B$4:$E$10,MATCH("設備利用率",別紙!$B$4:$E$4,0),0)/100*8760/10^3</f>
        <v>160.57605600000002</v>
      </c>
      <c r="BP30" s="34">
        <f>BF30*VLOOKUP(BP$12,別紙!$B$4:$E$10,MATCH("設備利用率",別紙!$B$4:$E$4,0),0)/100*8760/10^3</f>
        <v>408.865116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569.44117200000005</v>
      </c>
      <c r="BV30" s="36"/>
      <c r="BW30" s="33" t="str">
        <f t="shared" si="7"/>
        <v>26364</v>
      </c>
      <c r="BX30" s="33" t="str">
        <f t="shared" si="8"/>
        <v>笠置町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5735.3548024496149</v>
      </c>
      <c r="BZ30" s="36"/>
      <c r="CA30" s="33" t="str">
        <f t="shared" si="9"/>
        <v>26364</v>
      </c>
      <c r="CB30" s="33" t="str">
        <f t="shared" si="10"/>
        <v>笠置町</v>
      </c>
      <c r="CC30" s="223">
        <f t="shared" si="11"/>
        <v>2.799758019005498E-2</v>
      </c>
      <c r="CD30" s="223">
        <f t="shared" si="16"/>
        <v>7.1288547977079036E-2</v>
      </c>
      <c r="CE30" s="223">
        <f t="shared" si="17"/>
        <v>0</v>
      </c>
      <c r="CF30" s="223">
        <f t="shared" si="18"/>
        <v>0</v>
      </c>
      <c r="CG30" s="223">
        <f t="shared" si="19"/>
        <v>0</v>
      </c>
      <c r="CH30" s="223">
        <f t="shared" si="20"/>
        <v>0</v>
      </c>
      <c r="CI30" s="223">
        <f t="shared" si="12"/>
        <v>9.9286128167134016E-2</v>
      </c>
      <c r="CK30" s="18" t="str">
        <f t="shared" si="13"/>
        <v>26364</v>
      </c>
      <c r="CL30" s="18" t="str">
        <f t="shared" si="14"/>
        <v>笠置町</v>
      </c>
      <c r="CM30" s="18">
        <f>VLOOKUP($CK30&amp;"_"&amp;$AZ$7,データシート1!$A:$BT,MATCH("ca_太陽光発電（10kW未満）",データシート1!$A$1:$BT$1,0),0)</f>
        <v>25</v>
      </c>
      <c r="CN30" s="18">
        <f>VLOOKUP($CK30&amp;"_"&amp;$AZ$5,データシート1!$A:$BT,MATCH("ab_家庭",データシート1!$A$1:$BT$1,0),0)</f>
        <v>595</v>
      </c>
      <c r="CO30" s="223">
        <f t="shared" si="15"/>
        <v>4.2016806722689079E-2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20413</v>
      </c>
      <c r="AY31" s="18" t="str">
        <f>IF(IFERROR(比較地域マスタ!$Z24,"")=0,"",IFERROR(比較地域マスタ!$Z24,""))</f>
        <v>天龍村</v>
      </c>
      <c r="BC31" s="844" t="str">
        <f t="shared" si="0"/>
        <v>20413</v>
      </c>
      <c r="BD31" s="1031" t="str">
        <f t="shared" si="2"/>
        <v>天龍村</v>
      </c>
      <c r="BE31" s="34">
        <f>VLOOKUP($BC31&amp;"_"&amp;$AZ$7,データシート1!$A:$BT,MATCH("cb_"&amp;BE$12,データシート1!$A$1:$BT$1,0),0)</f>
        <v>102.9</v>
      </c>
      <c r="BF31" s="34">
        <f>VLOOKUP($BC31&amp;"_"&amp;$AZ$7,データシート1!$A:$BT,MATCH("cb_"&amp;BF$12,データシート1!$A$1:$BT$1,0),0)</f>
        <v>586.20000000000005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689.1</v>
      </c>
      <c r="BL31" s="36"/>
      <c r="BM31" s="844" t="str">
        <f t="shared" si="4"/>
        <v>20413</v>
      </c>
      <c r="BN31" s="1031" t="str">
        <f t="shared" si="5"/>
        <v>天龍村</v>
      </c>
      <c r="BO31" s="34">
        <f>BE31*VLOOKUP(BO$12,別紙!$B$4:$E$10,MATCH("設備利用率",別紙!$B$4:$E$4,0),0)/100*8760/10^3</f>
        <v>123.49234799999999</v>
      </c>
      <c r="BP31" s="34">
        <f>BF31*VLOOKUP(BP$12,別紙!$B$4:$E$10,MATCH("設備利用率",別紙!$B$4:$E$4,0),0)/100*8760/10^3</f>
        <v>775.40191200000015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898.89426000000014</v>
      </c>
      <c r="BV31" s="36"/>
      <c r="BW31" s="33" t="str">
        <f t="shared" si="7"/>
        <v>20413</v>
      </c>
      <c r="BX31" s="33" t="str">
        <f t="shared" si="8"/>
        <v>天龍村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5956.7703707612936</v>
      </c>
      <c r="BZ31" s="36"/>
      <c r="CA31" s="33" t="str">
        <f t="shared" si="9"/>
        <v>20413</v>
      </c>
      <c r="CB31" s="33" t="str">
        <f t="shared" si="10"/>
        <v>天龍村</v>
      </c>
      <c r="CC31" s="223">
        <f t="shared" si="11"/>
        <v>2.0731426647929905E-2</v>
      </c>
      <c r="CD31" s="223">
        <f t="shared" si="16"/>
        <v>0.13017152982865468</v>
      </c>
      <c r="CE31" s="223">
        <f t="shared" si="17"/>
        <v>0</v>
      </c>
      <c r="CF31" s="223">
        <f t="shared" si="18"/>
        <v>0</v>
      </c>
      <c r="CG31" s="223">
        <f t="shared" si="19"/>
        <v>0</v>
      </c>
      <c r="CH31" s="223">
        <f t="shared" si="20"/>
        <v>0</v>
      </c>
      <c r="CI31" s="223">
        <f t="shared" si="12"/>
        <v>0.15090295647658458</v>
      </c>
      <c r="CK31" s="18" t="str">
        <f t="shared" si="13"/>
        <v>20413</v>
      </c>
      <c r="CL31" s="18" t="str">
        <f t="shared" si="14"/>
        <v>天龍村</v>
      </c>
      <c r="CM31" s="18">
        <f>VLOOKUP($CK31&amp;"_"&amp;$AZ$7,データシート1!$A:$BT,MATCH("ca_太陽光発電（10kW未満）",データシート1!$A$1:$BT$1,0),0)</f>
        <v>23</v>
      </c>
      <c r="CN31" s="18">
        <f>VLOOKUP($CK31&amp;"_"&amp;$AZ$5,データシート1!$A:$BT,MATCH("ab_家庭",データシート1!$A$1:$BT$1,0),0)</f>
        <v>645</v>
      </c>
      <c r="CO31" s="223">
        <f t="shared" si="15"/>
        <v>3.565891472868217E-2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47375</v>
      </c>
      <c r="AY32" s="18" t="str">
        <f>IF(IFERROR(比較地域マスタ!$Z25,"")=0,"",IFERROR(比較地域マスタ!$Z25,""))</f>
        <v>多良間村</v>
      </c>
      <c r="AZ32" s="22"/>
      <c r="BA32" s="22"/>
      <c r="BB32" s="22"/>
      <c r="BC32" s="844" t="str">
        <f t="shared" si="0"/>
        <v>47375</v>
      </c>
      <c r="BD32" s="1031" t="str">
        <f t="shared" si="2"/>
        <v>多良間村</v>
      </c>
      <c r="BE32" s="34">
        <f>VLOOKUP($BC32&amp;"_"&amp;$AZ$7,データシート1!$A:$BT,MATCH("cb_"&amp;BE$12,データシート1!$A$1:$BT$1,0),0)</f>
        <v>19.600000000000001</v>
      </c>
      <c r="BF32" s="34">
        <f>VLOOKUP($BC32&amp;"_"&amp;$AZ$7,データシート1!$A:$BT,MATCH("cb_"&amp;BF$12,データシート1!$A$1:$BT$1,0),0)</f>
        <v>217.8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237.4</v>
      </c>
      <c r="BL32" s="36"/>
      <c r="BM32" s="844" t="str">
        <f t="shared" si="4"/>
        <v>47375</v>
      </c>
      <c r="BN32" s="1031" t="str">
        <f t="shared" si="5"/>
        <v>多良間村</v>
      </c>
      <c r="BO32" s="34">
        <f>BE32*VLOOKUP(BO$12,別紙!$B$4:$E$10,MATCH("設備利用率",別紙!$B$4:$E$4,0),0)/100*8760/10^3</f>
        <v>23.522351999999998</v>
      </c>
      <c r="BP32" s="34">
        <f>BF32*VLOOKUP(BP$12,別紙!$B$4:$E$10,MATCH("設備利用率",別紙!$B$4:$E$4,0),0)/100*8760/10^3</f>
        <v>288.09712799999994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311.61947999999995</v>
      </c>
      <c r="BV32" s="36"/>
      <c r="BW32" s="33" t="str">
        <f t="shared" si="7"/>
        <v>47375</v>
      </c>
      <c r="BX32" s="33" t="str">
        <f t="shared" si="8"/>
        <v>多良間村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5458.7895699092524</v>
      </c>
      <c r="BZ32" s="36"/>
      <c r="CA32" s="33" t="str">
        <f t="shared" si="9"/>
        <v>47375</v>
      </c>
      <c r="CB32" s="33" t="str">
        <f t="shared" si="10"/>
        <v>多良間村</v>
      </c>
      <c r="CC32" s="223">
        <f t="shared" si="11"/>
        <v>4.3090783586279616E-3</v>
      </c>
      <c r="CD32" s="223">
        <f t="shared" si="16"/>
        <v>5.2776741860153679E-2</v>
      </c>
      <c r="CE32" s="223">
        <f t="shared" si="17"/>
        <v>0</v>
      </c>
      <c r="CF32" s="223">
        <f t="shared" si="18"/>
        <v>0</v>
      </c>
      <c r="CG32" s="223">
        <f t="shared" si="19"/>
        <v>0</v>
      </c>
      <c r="CH32" s="223">
        <f t="shared" si="20"/>
        <v>0</v>
      </c>
      <c r="CI32" s="223">
        <f t="shared" si="12"/>
        <v>5.7085820218781641E-2</v>
      </c>
      <c r="CJ32" s="22"/>
      <c r="CK32" s="18" t="str">
        <f t="shared" si="13"/>
        <v>47375</v>
      </c>
      <c r="CL32" s="18" t="str">
        <f t="shared" si="14"/>
        <v>多良間村</v>
      </c>
      <c r="CM32" s="18">
        <f>VLOOKUP($CK32&amp;"_"&amp;$AZ$7,データシート1!$A:$BT,MATCH("ca_太陽光発電（10kW未満）",データシート1!$A$1:$BT$1,0),0)</f>
        <v>2</v>
      </c>
      <c r="CN32" s="18">
        <f>VLOOKUP($CK32&amp;"_"&amp;$AZ$5,データシート1!$A:$BT,MATCH("ab_家庭",データシート1!$A$1:$BT$1,0),0)</f>
        <v>529</v>
      </c>
      <c r="CO32" s="223">
        <f t="shared" si="15"/>
        <v>3.780718336483932E-3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01485</v>
      </c>
      <c r="AY33" s="18" t="str">
        <f>IF(IFERROR(比較地域マスタ!$Z26,"")=0,"",IFERROR(比較地域マスタ!$Z26,""))</f>
        <v>初山別村</v>
      </c>
      <c r="BC33" s="844" t="str">
        <f t="shared" si="0"/>
        <v>01485</v>
      </c>
      <c r="BD33" s="1031" t="str">
        <f t="shared" si="2"/>
        <v>初山別村</v>
      </c>
      <c r="BE33" s="34">
        <f>VLOOKUP($BC33&amp;"_"&amp;$AZ$7,データシート1!$A:$BT,MATCH("cb_"&amp;BE$12,データシート1!$A$1:$BT$1,0),0)</f>
        <v>38.5</v>
      </c>
      <c r="BF33" s="34">
        <f>VLOOKUP($BC33&amp;"_"&amp;$AZ$7,データシート1!$A:$BT,MATCH("cb_"&amp;BF$12,データシート1!$A$1:$BT$1,0),0)</f>
        <v>0</v>
      </c>
      <c r="BG33" s="34">
        <f>VLOOKUP($BC33&amp;"_"&amp;$AZ$7,データシート1!$A:$BT,MATCH("cb_"&amp;BG$12,データシート1!$A$1:$BT$1,0),0)</f>
        <v>413.30000000000007</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47.85</v>
      </c>
      <c r="BK33" s="34">
        <f t="shared" si="3"/>
        <v>499.65000000000009</v>
      </c>
      <c r="BL33" s="36"/>
      <c r="BM33" s="844" t="str">
        <f t="shared" si="4"/>
        <v>01485</v>
      </c>
      <c r="BN33" s="1031" t="str">
        <f t="shared" si="5"/>
        <v>初山別村</v>
      </c>
      <c r="BO33" s="34">
        <f>BE33*VLOOKUP(BO$12,別紙!$B$4:$E$10,MATCH("設備利用率",別紙!$B$4:$E$4,0),0)/100*8760/10^3</f>
        <v>46.204619999999998</v>
      </c>
      <c r="BP33" s="34">
        <f>BF33*VLOOKUP(BP$12,別紙!$B$4:$E$10,MATCH("設備利用率",別紙!$B$4:$E$4,0),0)/100*8760/10^3</f>
        <v>0</v>
      </c>
      <c r="BQ33" s="34">
        <f>BG33*VLOOKUP(BQ$12,別紙!$B$4:$E$10,MATCH("設備利用率",別紙!$B$4:$E$4,0),0)/100*8760/10^3</f>
        <v>897.88598400000012</v>
      </c>
      <c r="BR33" s="34">
        <f>BH33*VLOOKUP(BR$12,別紙!$B$4:$E$10,MATCH("設備利用率",別紙!$B$4:$E$4,0),0)/100*8760/10^3</f>
        <v>0</v>
      </c>
      <c r="BS33" s="34">
        <f>BI33*VLOOKUP(BS$12,別紙!$B$4:$E$10,MATCH("設備利用率",別紙!$B$4:$E$4,0),0)/100*8760/10^3</f>
        <v>0</v>
      </c>
      <c r="BT33" s="34">
        <f>BJ33*VLOOKUP(BT$12,別紙!$B$4:$E$10,MATCH("設備利用率",別紙!$B$4:$E$4,0),0)/100*8760/10^3</f>
        <v>335.33279999999996</v>
      </c>
      <c r="BU33" s="34">
        <f t="shared" si="6"/>
        <v>1279.4234040000001</v>
      </c>
      <c r="BV33" s="36"/>
      <c r="BW33" s="33" t="str">
        <f t="shared" si="7"/>
        <v>01485</v>
      </c>
      <c r="BX33" s="33" t="str">
        <f t="shared" si="8"/>
        <v>初山別村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5015.2369625592873</v>
      </c>
      <c r="BZ33" s="36"/>
      <c r="CA33" s="33" t="str">
        <f t="shared" si="9"/>
        <v>01485</v>
      </c>
      <c r="CB33" s="33" t="str">
        <f t="shared" si="10"/>
        <v>初山別村</v>
      </c>
      <c r="CC33" s="223">
        <f t="shared" si="11"/>
        <v>9.2128488334520635E-3</v>
      </c>
      <c r="CD33" s="223">
        <f t="shared" si="16"/>
        <v>0</v>
      </c>
      <c r="CE33" s="223">
        <f t="shared" si="17"/>
        <v>0.17903161719038829</v>
      </c>
      <c r="CF33" s="223">
        <f t="shared" si="18"/>
        <v>0</v>
      </c>
      <c r="CG33" s="223">
        <f t="shared" si="19"/>
        <v>0</v>
      </c>
      <c r="CH33" s="223">
        <f t="shared" si="20"/>
        <v>6.6862802795439366E-2</v>
      </c>
      <c r="CI33" s="223">
        <f t="shared" si="12"/>
        <v>0.25510726881927975</v>
      </c>
      <c r="CK33" s="18" t="str">
        <f t="shared" si="13"/>
        <v>01485</v>
      </c>
      <c r="CL33" s="18" t="str">
        <f t="shared" si="14"/>
        <v>初山別村</v>
      </c>
      <c r="CM33" s="18">
        <f>VLOOKUP($CK33&amp;"_"&amp;$AZ$7,データシート1!$A:$BT,MATCH("ca_太陽光発電（10kW未満）",データシート1!$A$1:$BT$1,0),0)</f>
        <v>5</v>
      </c>
      <c r="CN33" s="18">
        <f>VLOOKUP($CK33&amp;"_"&amp;$AZ$5,データシート1!$A:$BT,MATCH("ab_家庭",データシート1!$A$1:$BT$1,0),0)</f>
        <v>526</v>
      </c>
      <c r="CO33" s="223">
        <f t="shared" si="15"/>
        <v>9.5057034220532317E-3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10366</v>
      </c>
      <c r="AY34" s="18" t="str">
        <f>IF(IFERROR(比較地域マスタ!$Z27,"")=0,"",IFERROR(比較地域マスタ!$Z27,""))</f>
        <v>上野村</v>
      </c>
      <c r="BC34" s="844" t="str">
        <f t="shared" si="0"/>
        <v>10366</v>
      </c>
      <c r="BD34" s="1031" t="str">
        <f t="shared" si="2"/>
        <v>上野村</v>
      </c>
      <c r="BE34" s="34">
        <f>VLOOKUP($BC34&amp;"_"&amp;$AZ$7,データシート1!$A:$BT,MATCH("cb_"&amp;BE$12,データシート1!$A$1:$BT$1,0),0)</f>
        <v>17.600000000000001</v>
      </c>
      <c r="BF34" s="34">
        <f>VLOOKUP($BC34&amp;"_"&amp;$AZ$7,データシート1!$A:$BT,MATCH("cb_"&amp;BF$12,データシート1!$A$1:$BT$1,0),0)</f>
        <v>28.099999999999998</v>
      </c>
      <c r="BG34" s="34">
        <f>VLOOKUP($BC34&amp;"_"&amp;$AZ$7,データシート1!$A:$BT,MATCH("cb_"&amp;BG$12,データシート1!$A$1:$BT$1,0),0)</f>
        <v>0</v>
      </c>
      <c r="BH34" s="34">
        <f>VLOOKUP($BC34&amp;"_"&amp;$AZ$7,データシート1!$A:$BT,MATCH("cb_"&amp;BH$12,データシート1!$A$1:$BT$1,0),0)</f>
        <v>270</v>
      </c>
      <c r="BI34" s="34">
        <f>VLOOKUP($BC34&amp;"_"&amp;$AZ$7,データシート1!$A:$BT,MATCH("cb_"&amp;BI$12,データシート1!$A$1:$BT$1,0),0)</f>
        <v>0</v>
      </c>
      <c r="BJ34" s="34">
        <f>VLOOKUP($BC34&amp;"_"&amp;$AZ$7,データシート1!$A:$BT,MATCH("cb_"&amp;BJ$12,データシート1!$A$1:$BT$1,0),0)</f>
        <v>0</v>
      </c>
      <c r="BK34" s="34">
        <f t="shared" si="3"/>
        <v>315.7</v>
      </c>
      <c r="BL34" s="36"/>
      <c r="BM34" s="844" t="str">
        <f t="shared" si="4"/>
        <v>10366</v>
      </c>
      <c r="BN34" s="1031" t="str">
        <f t="shared" si="5"/>
        <v>上野村</v>
      </c>
      <c r="BO34" s="34">
        <f>BE34*VLOOKUP(BO$12,別紙!$B$4:$E$10,MATCH("設備利用率",別紙!$B$4:$E$4,0),0)/100*8760/10^3</f>
        <v>21.122112000000001</v>
      </c>
      <c r="BP34" s="34">
        <f>BF34*VLOOKUP(BP$12,別紙!$B$4:$E$10,MATCH("設備利用率",別紙!$B$4:$E$4,0),0)/100*8760/10^3</f>
        <v>37.169555999999993</v>
      </c>
      <c r="BQ34" s="34">
        <f>BG34*VLOOKUP(BQ$12,別紙!$B$4:$E$10,MATCH("設備利用率",別紙!$B$4:$E$4,0),0)/100*8760/10^3</f>
        <v>0</v>
      </c>
      <c r="BR34" s="34">
        <f>BH34*VLOOKUP(BR$12,別紙!$B$4:$E$10,MATCH("設備利用率",別紙!$B$4:$E$4,0),0)/100*8760/10^3</f>
        <v>1419.12</v>
      </c>
      <c r="BS34" s="34">
        <f>BI34*VLOOKUP(BS$12,別紙!$B$4:$E$10,MATCH("設備利用率",別紙!$B$4:$E$4,0),0)/100*8760/10^3</f>
        <v>0</v>
      </c>
      <c r="BT34" s="34">
        <f>BJ34*VLOOKUP(BT$12,別紙!$B$4:$E$10,MATCH("設備利用率",別紙!$B$4:$E$4,0),0)/100*8760/10^3</f>
        <v>0</v>
      </c>
      <c r="BU34" s="34">
        <f t="shared" si="6"/>
        <v>1477.411668</v>
      </c>
      <c r="BV34" s="36"/>
      <c r="BW34" s="33" t="str">
        <f t="shared" si="7"/>
        <v>10366</v>
      </c>
      <c r="BX34" s="33" t="str">
        <f t="shared" si="8"/>
        <v>上野村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6370.3916782732631</v>
      </c>
      <c r="BZ34" s="36"/>
      <c r="CA34" s="33" t="str">
        <f t="shared" si="9"/>
        <v>10366</v>
      </c>
      <c r="CB34" s="33" t="str">
        <f t="shared" si="10"/>
        <v>上野村</v>
      </c>
      <c r="CC34" s="223">
        <f t="shared" si="11"/>
        <v>3.3156692816924704E-3</v>
      </c>
      <c r="CD34" s="223">
        <f t="shared" si="16"/>
        <v>5.8347363674308714E-3</v>
      </c>
      <c r="CE34" s="223">
        <f t="shared" si="17"/>
        <v>0</v>
      </c>
      <c r="CF34" s="223">
        <f t="shared" si="18"/>
        <v>0.22276809208451398</v>
      </c>
      <c r="CG34" s="223">
        <f t="shared" si="19"/>
        <v>0</v>
      </c>
      <c r="CH34" s="223">
        <f t="shared" si="20"/>
        <v>0</v>
      </c>
      <c r="CI34" s="223">
        <f t="shared" si="12"/>
        <v>0.23191849773363735</v>
      </c>
      <c r="CK34" s="18" t="str">
        <f t="shared" si="13"/>
        <v>10366</v>
      </c>
      <c r="CL34" s="18" t="str">
        <f t="shared" si="14"/>
        <v>上野村</v>
      </c>
      <c r="CM34" s="18">
        <f>VLOOKUP($CK34&amp;"_"&amp;$AZ$7,データシート1!$A:$BT,MATCH("ca_太陽光発電（10kW未満）",データシート1!$A$1:$BT$1,0),0)</f>
        <v>4</v>
      </c>
      <c r="CN34" s="18">
        <f>VLOOKUP($CK34&amp;"_"&amp;$AZ$5,データシート1!$A:$BT,MATCH("ab_家庭",データシート1!$A$1:$BT$1,0),0)</f>
        <v>557</v>
      </c>
      <c r="CO34" s="223">
        <f t="shared" si="15"/>
        <v>7.1813285457809697E-3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45403</v>
      </c>
      <c r="AY35" s="18" t="str">
        <f>IF(IFERROR(比較地域マスタ!$Z28,"")=0,"",IFERROR(比較地域マスタ!$Z28,""))</f>
        <v>西米良村</v>
      </c>
      <c r="BC35" s="844" t="str">
        <f t="shared" si="0"/>
        <v>45403</v>
      </c>
      <c r="BD35" s="1031" t="str">
        <f t="shared" si="2"/>
        <v>西米良村</v>
      </c>
      <c r="BE35" s="34">
        <f>VLOOKUP($BC35&amp;"_"&amp;$AZ$7,データシート1!$A:$BT,MATCH("cb_"&amp;BE$12,データシート1!$A$1:$BT$1,0),0)</f>
        <v>56.81</v>
      </c>
      <c r="BF35" s="34">
        <f>VLOOKUP($BC35&amp;"_"&amp;$AZ$7,データシート1!$A:$BT,MATCH("cb_"&amp;BF$12,データシート1!$A$1:$BT$1,0),0)</f>
        <v>84.5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141.31</v>
      </c>
      <c r="BL35" s="36"/>
      <c r="BM35" s="844" t="str">
        <f t="shared" si="4"/>
        <v>45403</v>
      </c>
      <c r="BN35" s="1031" t="str">
        <f t="shared" si="5"/>
        <v>西米良村</v>
      </c>
      <c r="BO35" s="34">
        <f>BE35*VLOOKUP(BO$12,別紙!$B$4:$E$10,MATCH("設備利用率",別紙!$B$4:$E$4,0),0)/100*8760/10^3</f>
        <v>68.178817200000012</v>
      </c>
      <c r="BP35" s="34">
        <f>BF35*VLOOKUP(BP$12,別紙!$B$4:$E$10,MATCH("設備利用率",別紙!$B$4:$E$4,0),0)/100*8760/10^3</f>
        <v>111.77321999999999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179.95203720000001</v>
      </c>
      <c r="BV35" s="36"/>
      <c r="BW35" s="33" t="str">
        <f t="shared" si="7"/>
        <v>45403</v>
      </c>
      <c r="BX35" s="33" t="str">
        <f t="shared" si="8"/>
        <v>西米良村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5580.9406623969498</v>
      </c>
      <c r="BZ35" s="36"/>
      <c r="CA35" s="33" t="str">
        <f t="shared" si="9"/>
        <v>45403</v>
      </c>
      <c r="CB35" s="33" t="str">
        <f t="shared" si="10"/>
        <v>西米良村</v>
      </c>
      <c r="CC35" s="223">
        <f t="shared" si="11"/>
        <v>1.2216366617078131E-2</v>
      </c>
      <c r="CD35" s="223">
        <f t="shared" si="16"/>
        <v>2.0027666796943632E-2</v>
      </c>
      <c r="CE35" s="223">
        <f t="shared" si="17"/>
        <v>0</v>
      </c>
      <c r="CF35" s="223">
        <f t="shared" si="18"/>
        <v>0</v>
      </c>
      <c r="CG35" s="223">
        <f t="shared" si="19"/>
        <v>0</v>
      </c>
      <c r="CH35" s="223">
        <f t="shared" si="20"/>
        <v>0</v>
      </c>
      <c r="CI35" s="223">
        <f t="shared" si="12"/>
        <v>3.2244033414021767E-2</v>
      </c>
      <c r="CK35" s="18" t="str">
        <f t="shared" si="13"/>
        <v>45403</v>
      </c>
      <c r="CL35" s="18" t="str">
        <f t="shared" si="14"/>
        <v>西米良村</v>
      </c>
      <c r="CM35" s="18">
        <f>VLOOKUP($CK35&amp;"_"&amp;$AZ$7,データシート1!$A:$BT,MATCH("ca_太陽光発電（10kW未満）",データシート1!$A$1:$BT$1,0),0)</f>
        <v>12</v>
      </c>
      <c r="CN35" s="18">
        <f>VLOOKUP($CK35&amp;"_"&amp;$AZ$5,データシート1!$A:$BT,MATCH("ab_家庭",データシート1!$A$1:$BT$1,0),0)</f>
        <v>544</v>
      </c>
      <c r="CO35" s="223">
        <f t="shared" si="15"/>
        <v>2.2058823529411766E-2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01562</v>
      </c>
      <c r="AY36" s="18" t="str">
        <f>IF(IFERROR(比較地域マスタ!$Z29,"")=0,"",IFERROR(比較地域マスタ!$Z29,""))</f>
        <v>西興部村</v>
      </c>
      <c r="BC36" s="844" t="str">
        <f t="shared" si="0"/>
        <v>01562</v>
      </c>
      <c r="BD36" s="1031" t="str">
        <f t="shared" si="2"/>
        <v>西興部村</v>
      </c>
      <c r="BE36" s="34">
        <f>VLOOKUP($BC36&amp;"_"&amp;$AZ$7,データシート1!$A:$BT,MATCH("cb_"&amp;BE$12,データシート1!$A$1:$BT$1,0),0)</f>
        <v>83.300000000000011</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600</v>
      </c>
      <c r="BK36" s="34">
        <f t="shared" si="3"/>
        <v>683.3</v>
      </c>
      <c r="BL36" s="36"/>
      <c r="BM36" s="844" t="str">
        <f t="shared" si="4"/>
        <v>01562</v>
      </c>
      <c r="BN36" s="1031" t="str">
        <f t="shared" si="5"/>
        <v>西興部村</v>
      </c>
      <c r="BO36" s="34">
        <f>BE36*VLOOKUP(BO$12,別紙!$B$4:$E$10,MATCH("設備利用率",別紙!$B$4:$E$4,0),0)/100*8760/10^3</f>
        <v>99.969995999999995</v>
      </c>
      <c r="BP36" s="34">
        <f>BF36*VLOOKUP(BP$12,別紙!$B$4:$E$10,MATCH("設備利用率",別紙!$B$4:$E$4,0),0)/100*8760/10^3</f>
        <v>0</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4204.8</v>
      </c>
      <c r="BU36" s="34">
        <f t="shared" si="6"/>
        <v>4304.769996</v>
      </c>
      <c r="BV36" s="36"/>
      <c r="BW36" s="33" t="str">
        <f t="shared" si="7"/>
        <v>01562</v>
      </c>
      <c r="BX36" s="33" t="str">
        <f t="shared" si="8"/>
        <v>西興部村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6569.7763671520106</v>
      </c>
      <c r="BZ36" s="36"/>
      <c r="CA36" s="33" t="str">
        <f t="shared" si="9"/>
        <v>01562</v>
      </c>
      <c r="CB36" s="33" t="str">
        <f t="shared" si="10"/>
        <v>西興部村</v>
      </c>
      <c r="CC36" s="223">
        <f t="shared" si="11"/>
        <v>1.5216651285093415E-2</v>
      </c>
      <c r="CD36" s="223">
        <f t="shared" si="16"/>
        <v>0</v>
      </c>
      <c r="CE36" s="223">
        <f t="shared" si="17"/>
        <v>0</v>
      </c>
      <c r="CF36" s="223">
        <f t="shared" si="18"/>
        <v>0</v>
      </c>
      <c r="CG36" s="223">
        <f t="shared" si="19"/>
        <v>0</v>
      </c>
      <c r="CH36" s="223">
        <f t="shared" si="20"/>
        <v>0.64002178537209109</v>
      </c>
      <c r="CI36" s="223">
        <f t="shared" si="12"/>
        <v>0.6552384366571844</v>
      </c>
      <c r="CK36" s="18" t="str">
        <f t="shared" si="13"/>
        <v>01562</v>
      </c>
      <c r="CL36" s="18" t="str">
        <f t="shared" si="14"/>
        <v>西興部村</v>
      </c>
      <c r="CM36" s="18">
        <f>VLOOKUP($CK36&amp;"_"&amp;$AZ$7,データシート1!$A:$BT,MATCH("ca_太陽光発電（10kW未満）",データシート1!$A$1:$BT$1,0),0)</f>
        <v>13</v>
      </c>
      <c r="CN36" s="18">
        <f>VLOOKUP($CK36&amp;"_"&amp;$AZ$5,データシート1!$A:$BT,MATCH("ab_家庭",データシート1!$A$1:$BT$1,0),0)</f>
        <v>659</v>
      </c>
      <c r="CO36" s="223">
        <f t="shared" si="15"/>
        <v>1.9726858877086494E-2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23563</v>
      </c>
      <c r="AY37" s="18" t="str">
        <f>IF(IFERROR(比較地域マスタ!$Z30,"")=0,"",IFERROR(比較地域マスタ!$Z30,""))</f>
        <v>豊根村</v>
      </c>
      <c r="BC37" s="844" t="str">
        <f t="shared" si="0"/>
        <v>23563</v>
      </c>
      <c r="BD37" s="1031" t="str">
        <f t="shared" si="2"/>
        <v>豊根村</v>
      </c>
      <c r="BE37" s="34">
        <f>VLOOKUP($BC37&amp;"_"&amp;$AZ$7,データシート1!$A:$BT,MATCH("cb_"&amp;BE$12,データシート1!$A$1:$BT$1,0),0)</f>
        <v>82.199999999999989</v>
      </c>
      <c r="BF37" s="34">
        <f>VLOOKUP($BC37&amp;"_"&amp;$AZ$7,データシート1!$A:$BT,MATCH("cb_"&amp;BF$12,データシート1!$A$1:$BT$1,0),0)</f>
        <v>277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359.2</v>
      </c>
      <c r="BL37" s="36"/>
      <c r="BM37" s="844" t="str">
        <f t="shared" si="4"/>
        <v>23563</v>
      </c>
      <c r="BN37" s="1031" t="str">
        <f t="shared" si="5"/>
        <v>豊根村</v>
      </c>
      <c r="BO37" s="34">
        <f>BE37*VLOOKUP(BO$12,別紙!$B$4:$E$10,MATCH("設備利用率",別紙!$B$4:$E$4,0),0)/100*8760/10^3</f>
        <v>98.649863999999994</v>
      </c>
      <c r="BP37" s="34">
        <f>BF37*VLOOKUP(BP$12,別紙!$B$4:$E$10,MATCH("設備利用率",別紙!$B$4:$E$4,0),0)/100*8760/10^3</f>
        <v>366.40451999999993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465.05438399999991</v>
      </c>
      <c r="BV37" s="36"/>
      <c r="BW37" s="33" t="str">
        <f t="shared" si="7"/>
        <v>23563</v>
      </c>
      <c r="BX37" s="33" t="str">
        <f t="shared" si="8"/>
        <v>豊根村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5440.9774612466226</v>
      </c>
      <c r="BZ37" s="36"/>
      <c r="CA37" s="33" t="str">
        <f t="shared" si="9"/>
        <v>23563</v>
      </c>
      <c r="CB37" s="33" t="str">
        <f t="shared" si="10"/>
        <v>豊根村</v>
      </c>
      <c r="CC37" s="223">
        <f t="shared" si="11"/>
        <v>1.8130908408026669E-2</v>
      </c>
      <c r="CD37" s="223">
        <f t="shared" si="16"/>
        <v>6.7341672081848741E-2</v>
      </c>
      <c r="CE37" s="223">
        <f t="shared" si="17"/>
        <v>0</v>
      </c>
      <c r="CF37" s="223">
        <f t="shared" si="18"/>
        <v>0</v>
      </c>
      <c r="CG37" s="223">
        <f t="shared" si="19"/>
        <v>0</v>
      </c>
      <c r="CH37" s="223">
        <f t="shared" si="20"/>
        <v>0</v>
      </c>
      <c r="CI37" s="223">
        <f t="shared" si="12"/>
        <v>8.547258048987541E-2</v>
      </c>
      <c r="CK37" s="18" t="str">
        <f t="shared" si="13"/>
        <v>23563</v>
      </c>
      <c r="CL37" s="18" t="str">
        <f t="shared" si="14"/>
        <v>豊根村</v>
      </c>
      <c r="CM37" s="18">
        <f>VLOOKUP($CK37&amp;"_"&amp;$AZ$7,データシート1!$A:$BT,MATCH("ca_太陽光発電（10kW未満）",データシート1!$A$1:$BT$1,0),0)</f>
        <v>17</v>
      </c>
      <c r="CN37" s="18">
        <f>VLOOKUP($CK37&amp;"_"&amp;$AZ$5,データシート1!$A:$BT,MATCH("ab_家庭",データシート1!$A$1:$BT$1,0),0)</f>
        <v>472</v>
      </c>
      <c r="CO37" s="223">
        <f t="shared" si="15"/>
        <v>3.6016949152542374E-2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43511</v>
      </c>
      <c r="AY38" s="18" t="str">
        <f>IF(IFERROR(比較地域マスタ!$Z31,"")=0,"",IFERROR(比較地域マスタ!$Z31,""))</f>
        <v>五木村</v>
      </c>
      <c r="BC38" s="844" t="str">
        <f t="shared" si="0"/>
        <v>43511</v>
      </c>
      <c r="BD38" s="1031" t="str">
        <f t="shared" si="2"/>
        <v>五木村</v>
      </c>
      <c r="BE38" s="34">
        <f>VLOOKUP($BC38&amp;"_"&amp;$AZ$7,データシート1!$A:$BT,MATCH("cb_"&amp;BE$12,データシート1!$A$1:$BT$1,0),0)</f>
        <v>138.36999999999998</v>
      </c>
      <c r="BF38" s="34">
        <f>VLOOKUP($BC38&amp;"_"&amp;$AZ$7,データシート1!$A:$BT,MATCH("cb_"&amp;BF$12,データシート1!$A$1:$BT$1,0),0)</f>
        <v>204.7</v>
      </c>
      <c r="BG38" s="34">
        <f>VLOOKUP($BC38&amp;"_"&amp;$AZ$7,データシート1!$A:$BT,MATCH("cb_"&amp;BG$12,データシート1!$A$1:$BT$1,0),0)</f>
        <v>0</v>
      </c>
      <c r="BH38" s="34">
        <f>VLOOKUP($BC38&amp;"_"&amp;$AZ$7,データシート1!$A:$BT,MATCH("cb_"&amp;BH$12,データシート1!$A$1:$BT$1,0),0)</f>
        <v>8297.7000000000007</v>
      </c>
      <c r="BI38" s="34">
        <f>VLOOKUP($BC38&amp;"_"&amp;$AZ$7,データシート1!$A:$BT,MATCH("cb_"&amp;BI$12,データシート1!$A$1:$BT$1,0),0)</f>
        <v>0</v>
      </c>
      <c r="BJ38" s="34">
        <f>VLOOKUP($BC38&amp;"_"&amp;$AZ$7,データシート1!$A:$BT,MATCH("cb_"&amp;BJ$12,データシート1!$A$1:$BT$1,0),0)</f>
        <v>0</v>
      </c>
      <c r="BK38" s="34">
        <f t="shared" si="3"/>
        <v>8640.77</v>
      </c>
      <c r="BL38" s="36"/>
      <c r="BM38" s="844" t="str">
        <f t="shared" si="4"/>
        <v>43511</v>
      </c>
      <c r="BN38" s="1031" t="str">
        <f t="shared" si="5"/>
        <v>五木村</v>
      </c>
      <c r="BO38" s="34">
        <f>BE38*VLOOKUP(BO$12,別紙!$B$4:$E$10,MATCH("設備利用率",別紙!$B$4:$E$4,0),0)/100*8760/10^3</f>
        <v>166.06060439999996</v>
      </c>
      <c r="BP38" s="34">
        <f>BF38*VLOOKUP(BP$12,別紙!$B$4:$E$10,MATCH("設備利用率",別紙!$B$4:$E$4,0),0)/100*8760/10^3</f>
        <v>270.76897199999996</v>
      </c>
      <c r="BQ38" s="34">
        <f>BG38*VLOOKUP(BQ$12,別紙!$B$4:$E$10,MATCH("設備利用率",別紙!$B$4:$E$4,0),0)/100*8760/10^3</f>
        <v>0</v>
      </c>
      <c r="BR38" s="34">
        <f>BH38*VLOOKUP(BR$12,別紙!$B$4:$E$10,MATCH("設備利用率",別紙!$B$4:$E$4,0),0)/100*8760/10^3</f>
        <v>43612.711200000012</v>
      </c>
      <c r="BS38" s="34">
        <f>BI38*VLOOKUP(BS$12,別紙!$B$4:$E$10,MATCH("設備利用率",別紙!$B$4:$E$4,0),0)/100*8760/10^3</f>
        <v>0</v>
      </c>
      <c r="BT38" s="34">
        <f>BJ38*VLOOKUP(BT$12,別紙!$B$4:$E$10,MATCH("設備利用率",別紙!$B$4:$E$4,0),0)/100*8760/10^3</f>
        <v>0</v>
      </c>
      <c r="BU38" s="34">
        <f t="shared" si="6"/>
        <v>44049.540776400012</v>
      </c>
      <c r="BV38" s="36"/>
      <c r="BW38" s="33" t="str">
        <f t="shared" si="7"/>
        <v>43511</v>
      </c>
      <c r="BX38" s="33" t="str">
        <f t="shared" si="8"/>
        <v>五木村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5071.2240031869096</v>
      </c>
      <c r="BZ38" s="36"/>
      <c r="CA38" s="33" t="str">
        <f t="shared" si="9"/>
        <v>43511</v>
      </c>
      <c r="CB38" s="33" t="str">
        <f t="shared" si="10"/>
        <v>五木村</v>
      </c>
      <c r="CC38" s="223">
        <f t="shared" si="11"/>
        <v>3.2745665404573431E-2</v>
      </c>
      <c r="CD38" s="223">
        <f t="shared" si="16"/>
        <v>5.3393218645013632E-2</v>
      </c>
      <c r="CE38" s="223">
        <f t="shared" si="17"/>
        <v>0</v>
      </c>
      <c r="CF38" s="223">
        <f t="shared" si="18"/>
        <v>8.6000364355020551</v>
      </c>
      <c r="CG38" s="223">
        <f t="shared" si="19"/>
        <v>0</v>
      </c>
      <c r="CH38" s="223">
        <f t="shared" si="20"/>
        <v>0</v>
      </c>
      <c r="CI38" s="223">
        <f t="shared" si="12"/>
        <v>8.6861753195516425</v>
      </c>
      <c r="CK38" s="18" t="str">
        <f t="shared" si="13"/>
        <v>43511</v>
      </c>
      <c r="CL38" s="18" t="str">
        <f t="shared" si="14"/>
        <v>五木村</v>
      </c>
      <c r="CM38" s="18">
        <f>VLOOKUP($CK38&amp;"_"&amp;$AZ$7,データシート1!$A:$BT,MATCH("ca_太陽光発電（10kW未満）",データシート1!$A$1:$BT$1,0),0)</f>
        <v>31</v>
      </c>
      <c r="CN38" s="18">
        <f>VLOOKUP($CK38&amp;"_"&amp;$AZ$5,データシート1!$A:$BT,MATCH("ab_家庭",データシート1!$A$1:$BT$1,0),0)</f>
        <v>472</v>
      </c>
      <c r="CO38" s="223">
        <f t="shared" si="15"/>
        <v>6.5677966101694921E-2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20306</v>
      </c>
      <c r="AY39" s="18" t="str">
        <f>IF(IFERROR(比較地域マスタ!$Z32,"")=0,"",IFERROR(比較地域マスタ!$Z32,""))</f>
        <v>南相木村</v>
      </c>
      <c r="BC39" s="844" t="str">
        <f t="shared" si="0"/>
        <v>20306</v>
      </c>
      <c r="BD39" s="1031" t="str">
        <f t="shared" si="2"/>
        <v>南相木村</v>
      </c>
      <c r="BE39" s="34">
        <f>VLOOKUP($BC39&amp;"_"&amp;$AZ$7,データシート1!$A:$BT,MATCH("cb_"&amp;BE$12,データシート1!$A$1:$BT$1,0),0)</f>
        <v>227.2</v>
      </c>
      <c r="BF39" s="34">
        <f>VLOOKUP($BC39&amp;"_"&amp;$AZ$7,データシート1!$A:$BT,MATCH("cb_"&amp;BF$12,データシート1!$A$1:$BT$1,0),0)</f>
        <v>1178.7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1405.9</v>
      </c>
      <c r="BL39" s="36"/>
      <c r="BM39" s="844" t="str">
        <f t="shared" si="4"/>
        <v>20306</v>
      </c>
      <c r="BN39" s="1031" t="str">
        <f t="shared" si="5"/>
        <v>南相木村</v>
      </c>
      <c r="BO39" s="34">
        <f>BE39*VLOOKUP(BO$12,別紙!$B$4:$E$10,MATCH("設備利用率",別紙!$B$4:$E$4,0),0)/100*8760/10^3</f>
        <v>272.66726400000005</v>
      </c>
      <c r="BP39" s="34">
        <f>BF39*VLOOKUP(BP$12,別紙!$B$4:$E$10,MATCH("設備利用率",別紙!$B$4:$E$4,0),0)/100*8760/10^3</f>
        <v>1559.1372120000001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1831.8044760000002</v>
      </c>
      <c r="BV39" s="36"/>
      <c r="BW39" s="33" t="str">
        <f t="shared" si="7"/>
        <v>20306</v>
      </c>
      <c r="BX39" s="33" t="str">
        <f t="shared" si="8"/>
        <v>南相木村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3323.0480796601373</v>
      </c>
      <c r="BZ39" s="36"/>
      <c r="CA39" s="33" t="str">
        <f t="shared" si="9"/>
        <v>20306</v>
      </c>
      <c r="CB39" s="33" t="str">
        <f t="shared" si="10"/>
        <v>南相木村</v>
      </c>
      <c r="CC39" s="223">
        <f t="shared" si="11"/>
        <v>8.2053361090064919E-2</v>
      </c>
      <c r="CD39" s="223">
        <f t="shared" si="16"/>
        <v>0.46918888160037092</v>
      </c>
      <c r="CE39" s="223">
        <f t="shared" si="17"/>
        <v>0</v>
      </c>
      <c r="CF39" s="223">
        <f t="shared" si="18"/>
        <v>0</v>
      </c>
      <c r="CG39" s="223">
        <f t="shared" si="19"/>
        <v>0</v>
      </c>
      <c r="CH39" s="223">
        <f t="shared" si="20"/>
        <v>0</v>
      </c>
      <c r="CI39" s="223">
        <f t="shared" si="12"/>
        <v>0.55124224269043587</v>
      </c>
      <c r="CK39" s="18" t="str">
        <f t="shared" si="13"/>
        <v>20306</v>
      </c>
      <c r="CL39" s="18" t="str">
        <f t="shared" si="14"/>
        <v>南相木村</v>
      </c>
      <c r="CM39" s="18">
        <f>VLOOKUP($CK39&amp;"_"&amp;$AZ$7,データシート1!$A:$BT,MATCH("ca_太陽光発電（10kW未満）",データシート1!$A$1:$BT$1,0),0)</f>
        <v>42</v>
      </c>
      <c r="CN39" s="18">
        <f>VLOOKUP($CK39&amp;"_"&amp;$AZ$5,データシート1!$A:$BT,MATCH("ab_家庭",データシート1!$A$1:$BT$1,0),0)</f>
        <v>428</v>
      </c>
      <c r="CO39" s="223">
        <f t="shared" si="15"/>
        <v>9.8130841121495324E-2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20417</v>
      </c>
      <c r="AY40" s="18" t="str">
        <f>IF(IFERROR(比較地域マスタ!$Z33,"")=0,"",IFERROR(比較地域マスタ!$Z33,""))</f>
        <v>大鹿村</v>
      </c>
      <c r="BC40" s="844" t="str">
        <f t="shared" si="0"/>
        <v>20417</v>
      </c>
      <c r="BD40" s="1031" t="str">
        <f t="shared" si="2"/>
        <v>大鹿村</v>
      </c>
      <c r="BE40" s="34">
        <f>VLOOKUP($BC40&amp;"_"&amp;$AZ$7,データシート1!$A:$BT,MATCH("cb_"&amp;BE$12,データシート1!$A$1:$BT$1,0),0)</f>
        <v>87.3</v>
      </c>
      <c r="BF40" s="34">
        <f>VLOOKUP($BC40&amp;"_"&amp;$AZ$7,データシート1!$A:$BT,MATCH("cb_"&amp;BF$12,データシート1!$A$1:$BT$1,0),0)</f>
        <v>126.5</v>
      </c>
      <c r="BG40" s="34">
        <f>VLOOKUP($BC40&amp;"_"&amp;$AZ$7,データシート1!$A:$BT,MATCH("cb_"&amp;BG$12,データシート1!$A$1:$BT$1,0),0)</f>
        <v>0</v>
      </c>
      <c r="BH40" s="34">
        <f>VLOOKUP($BC40&amp;"_"&amp;$AZ$7,データシート1!$A:$BT,MATCH("cb_"&amp;BH$12,データシート1!$A$1:$BT$1,0),0)</f>
        <v>5002.3999999999996</v>
      </c>
      <c r="BI40" s="34">
        <f>VLOOKUP($BC40&amp;"_"&amp;$AZ$7,データシート1!$A:$BT,MATCH("cb_"&amp;BI$12,データシート1!$A$1:$BT$1,0),0)</f>
        <v>0</v>
      </c>
      <c r="BJ40" s="34">
        <f>VLOOKUP($BC40&amp;"_"&amp;$AZ$7,データシート1!$A:$BT,MATCH("cb_"&amp;BJ$12,データシート1!$A$1:$BT$1,0),0)</f>
        <v>0</v>
      </c>
      <c r="BK40" s="34">
        <f t="shared" si="3"/>
        <v>5216.2</v>
      </c>
      <c r="BL40" s="36"/>
      <c r="BM40" s="844" t="str">
        <f t="shared" si="4"/>
        <v>20417</v>
      </c>
      <c r="BN40" s="1031" t="str">
        <f t="shared" si="5"/>
        <v>大鹿村</v>
      </c>
      <c r="BO40" s="34">
        <f>BE40*VLOOKUP(BO$12,別紙!$B$4:$E$10,MATCH("設備利用率",別紙!$B$4:$E$4,0),0)/100*8760/10^3</f>
        <v>104.77047600000002</v>
      </c>
      <c r="BP40" s="34">
        <f>BF40*VLOOKUP(BP$12,別紙!$B$4:$E$10,MATCH("設備利用率",別紙!$B$4:$E$4,0),0)/100*8760/10^3</f>
        <v>167.32914</v>
      </c>
      <c r="BQ40" s="34">
        <f>BG40*VLOOKUP(BQ$12,別紙!$B$4:$E$10,MATCH("設備利用率",別紙!$B$4:$E$4,0),0)/100*8760/10^3</f>
        <v>0</v>
      </c>
      <c r="BR40" s="34">
        <f>BH40*VLOOKUP(BR$12,別紙!$B$4:$E$10,MATCH("設備利用率",別紙!$B$4:$E$4,0),0)/100*8760/10^3</f>
        <v>26292.614400000002</v>
      </c>
      <c r="BS40" s="34">
        <f>BI40*VLOOKUP(BS$12,別紙!$B$4:$E$10,MATCH("設備利用率",別紙!$B$4:$E$4,0),0)/100*8760/10^3</f>
        <v>0</v>
      </c>
      <c r="BT40" s="34">
        <f>BJ40*VLOOKUP(BT$12,別紙!$B$4:$E$10,MATCH("設備利用率",別紙!$B$4:$E$4,0),0)/100*8760/10^3</f>
        <v>0</v>
      </c>
      <c r="BU40" s="34">
        <f t="shared" si="6"/>
        <v>26564.714016000002</v>
      </c>
      <c r="BV40" s="36"/>
      <c r="BW40" s="33" t="str">
        <f t="shared" si="7"/>
        <v>20417</v>
      </c>
      <c r="BX40" s="33" t="str">
        <f t="shared" si="8"/>
        <v>大鹿村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4515.5694647353903</v>
      </c>
      <c r="BZ40" s="36"/>
      <c r="CA40" s="33" t="str">
        <f t="shared" si="9"/>
        <v>20417</v>
      </c>
      <c r="CB40" s="33" t="str">
        <f t="shared" si="10"/>
        <v>大鹿村</v>
      </c>
      <c r="CC40" s="223">
        <f t="shared" si="11"/>
        <v>2.3202051661083127E-2</v>
      </c>
      <c r="CD40" s="223">
        <f t="shared" si="16"/>
        <v>3.7056043829414409E-2</v>
      </c>
      <c r="CE40" s="223">
        <f t="shared" si="17"/>
        <v>0</v>
      </c>
      <c r="CF40" s="223">
        <f t="shared" si="18"/>
        <v>5.8226574976497973</v>
      </c>
      <c r="CG40" s="223">
        <f t="shared" si="19"/>
        <v>0</v>
      </c>
      <c r="CH40" s="223">
        <f t="shared" si="20"/>
        <v>0</v>
      </c>
      <c r="CI40" s="223">
        <f t="shared" si="12"/>
        <v>5.8829155931402948</v>
      </c>
      <c r="CK40" s="18" t="str">
        <f t="shared" si="13"/>
        <v>20417</v>
      </c>
      <c r="CL40" s="18" t="str">
        <f t="shared" si="14"/>
        <v>大鹿村</v>
      </c>
      <c r="CM40" s="18">
        <f>VLOOKUP($CK40&amp;"_"&amp;$AZ$7,データシート1!$A:$BT,MATCH("ca_太陽光発電（10kW未満）",データシート1!$A$1:$BT$1,0),0)</f>
        <v>22</v>
      </c>
      <c r="CN40" s="18">
        <f>VLOOKUP($CK40&amp;"_"&amp;$AZ$5,データシート1!$A:$BT,MATCH("ab_家庭",データシート1!$A$1:$BT$1,0),0)</f>
        <v>472</v>
      </c>
      <c r="CO40" s="223">
        <f t="shared" si="15"/>
        <v>4.6610169491525424E-2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19364</v>
      </c>
      <c r="AY41" s="18" t="str">
        <f>IF(IFERROR(比較地域マスタ!$Z34,"")=0,"",IFERROR(比較地域マスタ!$Z34,""))</f>
        <v>早川町</v>
      </c>
      <c r="BC41" s="844" t="str">
        <f t="shared" si="0"/>
        <v>19364</v>
      </c>
      <c r="BD41" s="1031" t="str">
        <f t="shared" si="2"/>
        <v>早川町</v>
      </c>
      <c r="BE41" s="34">
        <f>VLOOKUP($BC41&amp;"_"&amp;$AZ$7,データシート1!$A:$BT,MATCH("cb_"&amp;BE$12,データシート1!$A$1:$BT$1,0),0)</f>
        <v>5.5</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40786.800000000003</v>
      </c>
      <c r="BI41" s="34">
        <f>VLOOKUP($BC41&amp;"_"&amp;$AZ$7,データシート1!$A:$BT,MATCH("cb_"&amp;BI$12,データシート1!$A$1:$BT$1,0),0)</f>
        <v>0</v>
      </c>
      <c r="BJ41" s="34">
        <f>VLOOKUP($BC41&amp;"_"&amp;$AZ$7,データシート1!$A:$BT,MATCH("cb_"&amp;BJ$12,データシート1!$A$1:$BT$1,0),0)</f>
        <v>0</v>
      </c>
      <c r="BK41" s="34">
        <f t="shared" si="3"/>
        <v>40792.300000000003</v>
      </c>
      <c r="BL41" s="36"/>
      <c r="BM41" s="844" t="str">
        <f t="shared" si="4"/>
        <v>19364</v>
      </c>
      <c r="BN41" s="1031" t="str">
        <f t="shared" si="5"/>
        <v>早川町</v>
      </c>
      <c r="BO41" s="34">
        <f>BE41*VLOOKUP(BO$12,別紙!$B$4:$E$10,MATCH("設備利用率",別紙!$B$4:$E$4,0),0)/100*8760/10^3</f>
        <v>6.6006599999999995</v>
      </c>
      <c r="BP41" s="34">
        <f>BF41*VLOOKUP(BP$12,別紙!$B$4:$E$10,MATCH("設備利用率",別紙!$B$4:$E$4,0),0)/100*8760/10^3</f>
        <v>0</v>
      </c>
      <c r="BQ41" s="34">
        <f>BG41*VLOOKUP(BQ$12,別紙!$B$4:$E$10,MATCH("設備利用率",別紙!$B$4:$E$4,0),0)/100*8760/10^3</f>
        <v>0</v>
      </c>
      <c r="BR41" s="34">
        <f>BH41*VLOOKUP(BR$12,別紙!$B$4:$E$10,MATCH("設備利用率",別紙!$B$4:$E$4,0),0)/100*8760/10^3</f>
        <v>214375.42080000002</v>
      </c>
      <c r="BS41" s="34">
        <f>BI41*VLOOKUP(BS$12,別紙!$B$4:$E$10,MATCH("設備利用率",別紙!$B$4:$E$4,0),0)/100*8760/10^3</f>
        <v>0</v>
      </c>
      <c r="BT41" s="34">
        <f>BJ41*VLOOKUP(BT$12,別紙!$B$4:$E$10,MATCH("設備利用率",別紙!$B$4:$E$4,0),0)/100*8760/10^3</f>
        <v>0</v>
      </c>
      <c r="BU41" s="34">
        <f t="shared" si="6"/>
        <v>214382.02146000002</v>
      </c>
      <c r="BV41" s="36"/>
      <c r="BW41" s="33" t="str">
        <f t="shared" si="7"/>
        <v>19364</v>
      </c>
      <c r="BX41" s="33" t="str">
        <f t="shared" si="8"/>
        <v>早川町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5654.8713125671193</v>
      </c>
      <c r="BZ41" s="36"/>
      <c r="CA41" s="33" t="str">
        <f t="shared" si="9"/>
        <v>19364</v>
      </c>
      <c r="CB41" s="33" t="str">
        <f t="shared" si="10"/>
        <v>早川町</v>
      </c>
      <c r="CC41" s="223">
        <f t="shared" si="11"/>
        <v>1.1672520266431182E-3</v>
      </c>
      <c r="CD41" s="223">
        <f t="shared" si="16"/>
        <v>0</v>
      </c>
      <c r="CE41" s="223">
        <f t="shared" si="17"/>
        <v>0</v>
      </c>
      <c r="CF41" s="223">
        <f t="shared" si="18"/>
        <v>37.909867254376273</v>
      </c>
      <c r="CG41" s="223">
        <f t="shared" si="19"/>
        <v>0</v>
      </c>
      <c r="CH41" s="223">
        <f t="shared" si="20"/>
        <v>0</v>
      </c>
      <c r="CI41" s="223">
        <f t="shared" si="12"/>
        <v>37.91103450640292</v>
      </c>
      <c r="CK41" s="18" t="str">
        <f t="shared" si="13"/>
        <v>19364</v>
      </c>
      <c r="CL41" s="18" t="str">
        <f t="shared" si="14"/>
        <v>早川町</v>
      </c>
      <c r="CM41" s="18">
        <f>VLOOKUP($CK41&amp;"_"&amp;$AZ$7,データシート1!$A:$BT,MATCH("ca_太陽光発電（10kW未満）",データシート1!$A$1:$BT$1,0),0)</f>
        <v>1</v>
      </c>
      <c r="CN41" s="18">
        <f>VLOOKUP($CK41&amp;"_"&amp;$AZ$5,データシート1!$A:$BT,MATCH("ab_家庭",データシート1!$A$1:$BT$1,0),0)</f>
        <v>554</v>
      </c>
      <c r="CO41" s="223">
        <f t="shared" si="15"/>
        <v>1.8050541516245488E-3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七ヶ宿町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04302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2025-03-04T09:13:54Z</dcterms:created>
  <dcterms:modified xsi:type="dcterms:W3CDTF">2025-03-04T09:13:54Z</dcterms:modified>
  <cp:category/>
  <cp:contentStatus/>
</cp:coreProperties>
</file>