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60E956-0DBF-476B-9237-5EC9BD95DB4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<sst xmlns="http://schemas.openxmlformats.org/spreadsheetml/2006/main" count="16737" uniqueCount="2444">
  <si>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</si>
  <si>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</si>
  <si>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</si>
  <si>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</si>
  <si>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</si>
  <si>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</si>
  <si>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</si>
  <si>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</si>
  <si>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</si>
  <si>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</si>
  <si>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</si>
  <si>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</si>
  <si>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</si>
  <si>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</si>
  <si>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</si>
  <si>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</si>
  <si>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</si>
  <si>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</si>
  <si>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</si>
  <si>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</si>
  <si>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</si>
  <si>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</si>
  <si>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</si>
  <si>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</si>
  <si>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</si>
  <si>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</si>
  <si>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</si>
  <si>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</si>
  <si>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</si>
  <si>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</si>
  <si>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</si>
  <si>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</si>
  <si>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</si>
  <si>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</si>
  <si>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</si>
  <si>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</si>
  <si>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</si>
  <si>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</si>
  <si>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</si>
  <si>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</si>
  <si>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</si>
  <si>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</si>
  <si>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</si>
  <si>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</si>
  <si>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</si>
  <si>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</si>
  <si>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</si>
  <si>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</si>
  <si>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</si>
  <si>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</si>
  <si>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</si>
  <si>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</si>
  <si>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</si>
  <si>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</si>
  <si>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</si>
  <si>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</si>
  <si>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</si>
  <si>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</si>
  <si>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</si>
  <si>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</si>
  <si>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</si>
  <si>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</si>
  <si>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</si>
  <si>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</si>
  <si>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</si>
  <si>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</si>
  <si>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</si>
  <si>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</si>
  <si>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</si>
  <si>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</si>
  <si>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</si>
  <si>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</si>
  <si>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</si>
  <si>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</si>
  <si>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</si>
  <si>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</si>
  <si>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</si>
  <si>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</si>
  <si>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</si>
  <si>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</si>
  <si>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</si>
  <si>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</si>
  <si>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</si>
  <si>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</si>
  <si>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</si>
  <si>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</si>
  <si>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</si>
  <si>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</si>
  <si>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</si>
  <si>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</si>
  <si>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</si>
  <si>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</si>
  <si>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</si>
  <si>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</si>
  <si>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</si>
  <si>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</si>
  <si>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</si>
  <si>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</si>
  <si>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</si>
  <si>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</si>
  <si>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</si>
  <si>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</si>
  <si>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</si>
  <si>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</si>
  <si>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</si>
  <si>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</si>
  <si>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</si>
  <si>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</si>
  <si>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</si>
  <si>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</si>
  <si>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</si>
  <si>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</si>
  <si>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</si>
  <si>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</si>
  <si>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</si>
  <si>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</si>
  <si>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</si>
  <si>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</si>
  <si>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</si>
  <si>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</si>
  <si>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</si>
  <si>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</si>
  <si>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</si>
  <si>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</si>
  <si>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</si>
  <si>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</si>
  <si>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</si>
  <si>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</si>
  <si>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</si>
  <si>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</si>
  <si>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</si>
  <si>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</si>
  <si>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</si>
  <si>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</si>
  <si>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</si>
  <si>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</si>
  <si>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</si>
  <si>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</si>
  <si>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</si>
  <si>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</si>
  <si>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</si>
  <si>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</si>
  <si>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</si>
  <si>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</si>
  <si>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</si>
  <si>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</si>
  <si>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</si>
  <si>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</si>
  <si>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</si>
  <si>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</si>
  <si>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</si>
  <si>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</si>
  <si>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</si>
  <si>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</si>
  <si>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</si>
  <si>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</si>
  <si>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</si>
  <si>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</si>
  <si>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</si>
  <si>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</si>
  <si>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</si>
  <si>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</si>
  <si>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</si>
  <si>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</si>
  <si>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</si>
  <si>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</si>
  <si>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</si>
  <si>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</si>
  <si>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</si>
  <si>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</si>
  <si>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</si>
  <si>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</si>
  <si>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</si>
  <si>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</si>
  <si>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</si>
  <si>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</si>
  <si>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</si>
  <si>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</si>
  <si>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</si>
  <si>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</si>
  <si>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</si>
  <si>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</si>
  <si>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</si>
  <si>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</si>
  <si>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</si>
  <si>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</si>
  <si>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</si>
  <si>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</si>
  <si>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</si>
  <si>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</si>
  <si>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</si>
  <si>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</si>
  <si>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</si>
  <si>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</si>
  <si>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</si>
  <si>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</si>
  <si>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</si>
  <si>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</si>
  <si>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</si>
  <si>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</si>
  <si>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</si>
  <si>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</si>
  <si>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</si>
  <si>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</si>
  <si>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</si>
  <si>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</si>
  <si>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</si>
  <si>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</si>
  <si>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</si>
  <si>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</si>
  <si>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</si>
  <si>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</si>
  <si>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</si>
  <si>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</si>
  <si>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</si>
  <si>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</si>
  <si>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</si>
  <si>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</si>
  <si>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</si>
  <si>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</si>
  <si>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</si>
  <si>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</si>
  <si>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</si>
  <si>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</si>
  <si>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</si>
  <si>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</si>
  <si>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</si>
  <si>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</si>
  <si>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</si>
  <si>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</si>
  <si>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</si>
  <si>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</si>
  <si>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</si>
  <si>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</si>
  <si>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</si>
  <si>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</si>
  <si>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</si>
  <si>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</si>
  <si>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</si>
  <si>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</si>
  <si>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</si>
  <si>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</si>
  <si>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</si>
  <si>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</si>
  <si>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</si>
  <si>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</si>
  <si>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</si>
  <si>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</si>
  <si>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</si>
  <si>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</si>
  <si>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</si>
  <si>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</si>
  <si>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</si>
  <si>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</si>
  <si>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</si>
  <si>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</si>
  <si>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</si>
  <si>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</si>
  <si>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</si>
  <si>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</si>
  <si>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</si>
  <si>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</si>
  <si>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</si>
  <si>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</si>
  <si>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</si>
  <si>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</si>
  <si>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</si>
  <si>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</si>
  <si>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</si>
  <si>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</si>
  <si>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</si>
  <si>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</si>
  <si>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</si>
  <si>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</si>
  <si>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</si>
  <si>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</si>
  <si>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</si>
  <si>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</si>
  <si>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</si>
  <si>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</si>
  <si>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</si>
  <si>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</si>
  <si>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</si>
  <si>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</si>
  <si>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</si>
  <si>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</si>
  <si>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</si>
  <si>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</si>
  <si>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</si>
  <si>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</si>
  <si>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</si>
  <si>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</si>
  <si>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</si>
  <si>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</si>
  <si>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</si>
  <si>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</si>
  <si>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</si>
  <si>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</si>
  <si>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</si>
  <si>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</si>
  <si>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</si>
  <si>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</si>
  <si>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</si>
  <si>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</si>
  <si>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</si>
  <si>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</si>
  <si>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</si>
  <si>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</si>
  <si>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</si>
  <si>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</si>
  <si>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</si>
  <si>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</si>
  <si>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</si>
  <si>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</si>
  <si>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</si>
  <si>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</si>
  <si>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</si>
  <si>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</si>
  <si>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</si>
  <si>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</si>
  <si>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</si>
  <si>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</si>
  <si>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</si>
  <si>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</si>
  <si>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</si>
  <si>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</si>
  <si>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</si>
  <si>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</si>
  <si>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</si>
  <si>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</si>
  <si>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</si>
  <si>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</si>
  <si>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</si>
  <si>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</si>
  <si>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</si>
  <si>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</si>
  <si>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</si>
  <si>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</si>
  <si>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</si>
  <si>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</si>
  <si>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</si>
  <si>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</si>
  <si>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</si>
  <si>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</si>
  <si>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</si>
  <si>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</si>
  <si>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</si>
  <si>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</si>
  <si>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</si>
  <si>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</si>
  <si>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</si>
  <si>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</si>
  <si>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</si>
  <si>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</si>
  <si>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</si>
  <si>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</si>
  <si>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</si>
  <si>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</si>
  <si>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</si>
  <si>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</si>
  <si>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</si>
  <si>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</si>
  <si>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</si>
  <si>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</si>
  <si>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</si>
  <si>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</si>
  <si>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</si>
  <si>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</si>
  <si>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</si>
  <si>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</si>
  <si>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</si>
  <si>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</si>
  <si>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</si>
  <si>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</si>
  <si>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</si>
  <si>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</si>
  <si>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</si>
  <si>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</si>
  <si>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</si>
  <si>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</si>
  <si>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</si>
  <si>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</si>
  <si>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</si>
  <si>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</si>
  <si>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</si>
  <si>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</si>
  <si>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</si>
  <si>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</si>
  <si>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</si>
  <si>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</si>
  <si>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</si>
  <si>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</si>
  <si>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</si>
  <si>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</si>
  <si>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</si>
  <si>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</si>
  <si>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</si>
  <si>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</si>
  <si>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</si>
  <si>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</si>
  <si>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</si>
  <si>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</si>
  <si>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</si>
  <si>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</si>
  <si>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</si>
  <si>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</si>
  <si>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</si>
  <si>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</si>
  <si>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</si>
  <si>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</si>
  <si>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</si>
  <si>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</si>
  <si>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</si>
  <si>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</si>
  <si>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</si>
  <si>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</si>
  <si>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</si>
  <si>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</si>
  <si>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</si>
  <si>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</si>
  <si>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</si>
  <si>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</si>
  <si>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</si>
  <si>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</si>
  <si>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</si>
  <si>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</si>
  <si>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</si>
  <si>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</si>
  <si>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</si>
  <si>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</si>
  <si>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</si>
  <si>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</si>
  <si>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</si>
  <si>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</si>
  <si>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</si>
  <si>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</si>
  <si>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</si>
  <si>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</si>
  <si>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</si>
  <si>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</si>
  <si>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</si>
  <si>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</si>
  <si>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</si>
  <si>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</si>
  <si>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</si>
  <si>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</si>
  <si>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</si>
  <si>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</si>
  <si>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</si>
  <si>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</si>
  <si>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</si>
  <si>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</si>
  <si>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</si>
  <si>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</si>
  <si>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</si>
  <si>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</si>
  <si>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</si>
  <si>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</si>
  <si>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</si>
  <si>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</si>
  <si>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</si>
  <si>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</si>
  <si>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</si>
  <si>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</si>
  <si>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</si>
  <si>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</si>
  <si>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</si>
  <si>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</si>
  <si>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</si>
  <si>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</si>
  <si>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</si>
  <si>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</si>
  <si>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</si>
  <si>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</si>
  <si>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</si>
  <si>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</si>
  <si>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</si>
  <si>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</si>
  <si>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</si>
  <si>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</si>
  <si>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</si>
  <si>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</si>
  <si>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</si>
  <si>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</si>
  <si>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</si>
  <si>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</si>
  <si>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</si>
  <si>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</si>
  <si>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</si>
  <si>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</si>
  <si>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</si>
  <si>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</si>
  <si>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</si>
  <si>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</si>
  <si>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</si>
  <si>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</si>
  <si>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</si>
  <si>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</si>
  <si>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</si>
  <si>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</si>
  <si>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</si>
  <si>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</si>
  <si>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</si>
  <si>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</si>
  <si>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</si>
  <si>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</si>
  <si>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</si>
  <si>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</si>
  <si>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</si>
  <si>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</si>
  <si>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</si>
  <si>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</si>
  <si>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</si>
  <si>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</si>
  <si>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</si>
  <si>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</si>
  <si>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</si>
  <si>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</si>
  <si>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</si>
  <si>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</si>
  <si>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</si>
  <si>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</si>
  <si>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</si>
  <si>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</si>
  <si>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</si>
  <si>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</si>
  <si>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</si>
  <si>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</si>
  <si>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</si>
  <si>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</si>
  <si>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</si>
  <si>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</si>
  <si>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</si>
  <si>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</si>
  <si>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</si>
  <si>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</si>
  <si>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</si>
  <si>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</si>
  <si>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</si>
  <si>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</si>
  <si>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</si>
  <si>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</si>
  <si>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</si>
  <si>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</si>
  <si>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</si>
  <si>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</si>
  <si>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</si>
  <si>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</si>
  <si>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</si>
  <si>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</si>
  <si>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</si>
  <si>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</si>
  <si>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</si>
  <si>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</si>
  <si>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</si>
  <si>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</si>
  <si>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</si>
  <si>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</si>
  <si>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</si>
  <si>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</si>
  <si>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</si>
  <si>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</si>
  <si>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</si>
  <si>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</si>
  <si>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</si>
  <si>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</si>
  <si>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</si>
  <si>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</si>
  <si>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</si>
  <si>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</si>
  <si>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</si>
  <si>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</si>
  <si>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</si>
  <si>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</si>
  <si>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</si>
  <si>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</si>
  <si>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</si>
  <si>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</si>
  <si>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</si>
  <si>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</si>
  <si>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</si>
  <si>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</si>
  <si>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</si>
  <si>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</si>
  <si>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</si>
  <si>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</si>
  <si>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</si>
  <si>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</si>
  <si>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</si>
  <si>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</si>
  <si>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</si>
  <si>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</si>
  <si>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</si>
  <si>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</si>
  <si>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</si>
  <si>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</si>
  <si>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</si>
  <si>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</si>
  <si>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</si>
  <si>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</si>
  <si>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</si>
  <si>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</si>
  <si>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</si>
  <si>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</si>
  <si>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</si>
  <si>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</si>
  <si>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</si>
  <si>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</si>
  <si>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</si>
  <si>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</si>
  <si>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</si>
  <si>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</si>
  <si>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</si>
  <si>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</si>
  <si>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</si>
  <si>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</si>
  <si>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</si>
  <si>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</si>
  <si>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</si>
  <si>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</si>
  <si>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</si>
  <si>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</si>
  <si>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</si>
  <si>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</si>
  <si>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</si>
  <si>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</si>
  <si>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</si>
  <si>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</si>
  <si>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</si>
  <si>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</si>
  <si>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</si>
  <si>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</si>
  <si>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</si>
  <si>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</si>
  <si>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</si>
  <si>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</si>
  <si>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</si>
  <si>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</si>
  <si>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</si>
  <si>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</si>
  <si>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</si>
  <si>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</si>
  <si>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</si>
  <si>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</si>
  <si>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</si>
  <si>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</si>
  <si>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</si>
  <si>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</si>
  <si>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</si>
  <si>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</si>
  <si>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</si>
  <si>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</si>
  <si>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</si>
  <si>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</si>
  <si>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</si>
  <si>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</si>
  <si>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</si>
  <si>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</si>
  <si>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</si>
  <si>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</si>
  <si>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</si>
  <si>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</si>
  <si>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</si>
  <si>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</si>
  <si>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</si>
  <si>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</si>
  <si>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</si>
  <si>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</si>
  <si>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</si>
  <si>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</si>
  <si>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</si>
  <si>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</si>
  <si>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</si>
  <si>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</si>
  <si>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</si>
  <si>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</si>
  <si>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</si>
  <si>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</si>
  <si>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</si>
  <si>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</si>
  <si>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</si>
  <si>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</si>
  <si>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</si>
  <si>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</si>
  <si>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</si>
  <si>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</si>
  <si>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</si>
  <si>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</si>
  <si>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</si>
  <si>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</si>
  <si>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</si>
  <si>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</si>
  <si>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</si>
  <si>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</si>
  <si>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</si>
  <si>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</si>
  <si>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</si>
  <si>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</si>
  <si>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</si>
  <si>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</si>
  <si>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</si>
  <si>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</si>
  <si>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</si>
  <si>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</si>
  <si>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</si>
  <si>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</si>
  <si>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</si>
  <si>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</si>
  <si>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</si>
  <si>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</si>
  <si>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</si>
  <si>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</si>
  <si>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</si>
  <si>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</si>
  <si>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</si>
  <si>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</si>
  <si>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</si>
  <si>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</si>
  <si>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</si>
  <si>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</si>
  <si>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</si>
  <si>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</si>
  <si>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</si>
  <si>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</si>
  <si>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</si>
  <si>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</si>
  <si>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</si>
  <si>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</si>
  <si>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</si>
  <si>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</si>
  <si>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</si>
  <si>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</si>
  <si>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</si>
  <si>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</si>
  <si>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</si>
  <si>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</si>
  <si>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</si>
  <si>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</si>
  <si>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</si>
  <si>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</si>
  <si>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</si>
  <si>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</si>
  <si>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</si>
  <si>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</si>
  <si>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</si>
  <si>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</si>
  <si>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</si>
  <si>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</si>
  <si>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</si>
  <si>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</si>
  <si>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</si>
  <si>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</si>
  <si>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</si>
  <si>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</si>
  <si>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</si>
  <si>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</si>
  <si>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</si>
  <si>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</si>
  <si>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</si>
  <si>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</si>
  <si>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</si>
  <si>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</si>
  <si>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</si>
  <si>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</si>
  <si>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</si>
  <si>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</si>
  <si>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</si>
  <si>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</si>
  <si>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</si>
  <si>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</si>
  <si>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</si>
  <si>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</si>
  <si>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</si>
  <si>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</si>
  <si>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</si>
  <si>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</si>
  <si>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</si>
  <si>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</si>
  <si>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</si>
  <si>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</si>
  <si>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</si>
  <si>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</si>
  <si>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</si>
  <si>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</si>
  <si>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</si>
  <si>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</si>
  <si>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</si>
  <si>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</si>
  <si>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</si>
  <si>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</si>
  <si>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</si>
  <si>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</si>
  <si>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</si>
  <si>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</si>
  <si>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</si>
  <si>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</si>
  <si>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</si>
  <si>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</si>
  <si>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</si>
  <si>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</si>
  <si>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</si>
  <si>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</si>
  <si>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</si>
  <si>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</si>
  <si>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</si>
  <si>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</si>
  <si>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</si>
  <si>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</si>
  <si>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</si>
  <si>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</si>
  <si>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</si>
  <si>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</si>
  <si>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</si>
  <si>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</si>
  <si>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</si>
  <si>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</si>
  <si>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</si>
  <si>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</si>
  <si>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</si>
  <si>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</si>
  <si>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</si>
  <si>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</si>
  <si>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</si>
  <si>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</si>
  <si>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</si>
  <si>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</si>
  <si>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</si>
  <si>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</si>
  <si>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</si>
  <si>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</si>
  <si>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</si>
  <si>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</si>
  <si>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</si>
  <si>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</si>
  <si>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</si>
  <si>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</si>
  <si>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</si>
  <si>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</si>
  <si>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</si>
  <si>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</si>
  <si>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</si>
  <si>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</si>
  <si>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</si>
  <si>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</si>
  <si>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</si>
  <si>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</si>
  <si>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</si>
  <si>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</si>
  <si>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</si>
  <si>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</si>
  <si>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</si>
  <si>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</si>
  <si>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</si>
  <si>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</si>
  <si>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</si>
  <si>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</si>
  <si>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</si>
  <si>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</si>
  <si>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</si>
  <si>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</si>
  <si>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</si>
  <si>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</si>
  <si>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</si>
  <si>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</si>
  <si>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</si>
  <si>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</si>
  <si>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</si>
  <si>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</si>
  <si>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</si>
  <si>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</si>
  <si>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</si>
  <si>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</si>
  <si>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</si>
  <si>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</si>
  <si>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</si>
  <si>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</si>
  <si>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</si>
  <si>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</si>
  <si>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</si>
  <si>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</si>
  <si>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</si>
  <si>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</si>
  <si>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</si>
  <si>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</si>
  <si>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</si>
  <si>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</si>
  <si>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</si>
  <si>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</si>
  <si>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</si>
  <si>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</si>
  <si>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</si>
  <si>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</si>
  <si>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</si>
  <si>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</si>
  <si>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</si>
  <si>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</si>
  <si>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</si>
  <si>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</si>
  <si>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</si>
  <si>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</si>
  <si>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</si>
  <si>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</si>
  <si>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</si>
  <si>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</si>
  <si>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</si>
  <si>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</si>
  <si>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</si>
  <si>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</si>
  <si>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</si>
  <si>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</si>
  <si>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</si>
  <si>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</si>
  <si>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</si>
  <si>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</si>
  <si>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</si>
  <si>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</si>
  <si>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</si>
  <si>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</si>
  <si>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</si>
  <si>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</si>
  <si>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</si>
  <si>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</si>
  <si>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</si>
  <si>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</si>
  <si>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</si>
  <si>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</si>
  <si>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</si>
  <si>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</si>
  <si>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</si>
  <si>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</si>
  <si>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</si>
  <si>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</si>
  <si>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</si>
  <si>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</si>
  <si>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</si>
  <si>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</si>
  <si>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</si>
  <si>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</si>
  <si>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</si>
  <si>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</si>
  <si>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</si>
  <si>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</si>
  <si>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</si>
  <si>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</si>
  <si>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</si>
  <si>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</si>
  <si>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</si>
  <si>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</si>
  <si>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</si>
  <si>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</si>
  <si>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</si>
  <si>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</si>
  <si>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</si>
  <si>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</si>
  <si>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</si>
  <si>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</si>
  <si>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</si>
  <si>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</si>
  <si>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</si>
  <si>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</si>
  <si>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</si>
  <si>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</si>
  <si>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</si>
  <si>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</si>
  <si>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</si>
  <si>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</si>
  <si>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</si>
  <si>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</si>
  <si>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</si>
  <si>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</si>
  <si>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</si>
  <si>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</si>
  <si>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</si>
  <si>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</si>
  <si>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</si>
  <si>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</si>
  <si>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</si>
  <si>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</si>
  <si>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</si>
  <si>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</si>
  <si>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</si>
  <si>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</si>
  <si>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</si>
  <si>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</si>
  <si>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</si>
  <si>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</si>
  <si>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</si>
  <si>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</si>
  <si>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</si>
  <si>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</si>
  <si>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</si>
  <si>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</si>
  <si>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</si>
  <si>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</si>
  <si>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</si>
  <si>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</si>
  <si>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</si>
  <si>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</si>
  <si>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</si>
  <si>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</si>
  <si>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</si>
  <si>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</si>
  <si>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</si>
  <si>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</si>
  <si>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</si>
  <si>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</si>
  <si>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</si>
  <si>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</si>
  <si>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</si>
  <si>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</si>
  <si>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</si>
  <si>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</si>
  <si>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</si>
  <si>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</si>
  <si>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</si>
  <si>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</si>
  <si>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</si>
  <si>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</si>
  <si>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</si>
  <si>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</si>
  <si>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</si>
  <si>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</si>
  <si>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</si>
  <si>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</si>
  <si>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</si>
  <si>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</si>
  <si>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</si>
  <si>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</si>
  <si>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</si>
  <si>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</si>
  <si>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</si>
  <si>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</si>
  <si>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</si>
  <si>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</si>
  <si>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</si>
  <si>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</si>
  <si>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</si>
  <si>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</si>
  <si>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</si>
  <si>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</si>
  <si>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</si>
  <si>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</si>
  <si>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</si>
  <si>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</si>
  <si>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</si>
  <si>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</si>
  <si>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</si>
  <si>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</si>
  <si>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</si>
  <si>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</si>
  <si>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</si>
  <si>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</si>
  <si>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</si>
  <si>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</si>
  <si>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</si>
  <si>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</si>
  <si>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</si>
  <si>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</si>
  <si>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</si>
  <si>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</si>
  <si>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</si>
  <si>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</si>
  <si>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</si>
  <si>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</si>
  <si>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</si>
  <si>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</si>
  <si>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</si>
  <si>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</si>
  <si>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</si>
  <si>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</si>
  <si>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</si>
  <si>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</si>
  <si>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</si>
  <si>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</si>
  <si>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</si>
  <si>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</si>
  <si>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</si>
  <si>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</si>
  <si>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</si>
  <si>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</si>
  <si>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</si>
  <si>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</si>
  <si>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</si>
  <si>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</si>
  <si>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</si>
  <si>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</si>
  <si>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</si>
  <si>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</si>
  <si>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</si>
  <si>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</si>
  <si>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</si>
  <si>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</si>
  <si>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</si>
  <si>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</si>
  <si>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</si>
  <si>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</si>
  <si>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</si>
  <si>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</si>
  <si>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</si>
  <si>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</si>
  <si>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</si>
  <si>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</si>
  <si>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</si>
  <si>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</si>
  <si>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</si>
  <si>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</si>
  <si>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</si>
  <si>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</si>
  <si>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</si>
  <si>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</si>
  <si>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</si>
  <si>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</si>
  <si>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</si>
  <si>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</si>
  <si>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</si>
  <si>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</si>
  <si>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</si>
  <si>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</si>
  <si>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</si>
  <si>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</si>
  <si>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</si>
  <si>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</si>
  <si>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</si>
  <si>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</si>
  <si>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</si>
  <si>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</si>
  <si>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</si>
  <si>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</si>
  <si>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</si>
  <si>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</si>
  <si>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</si>
  <si>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</si>
  <si>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</si>
  <si>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</si>
  <si>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</si>
  <si>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</si>
  <si>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</si>
  <si>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</si>
  <si>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</si>
  <si>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</si>
  <si>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</si>
  <si>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</si>
  <si>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</si>
  <si>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</si>
  <si>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</si>
  <si>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</si>
  <si>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</si>
  <si>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</si>
  <si>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</si>
  <si>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</si>
  <si>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</si>
  <si>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</si>
  <si>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</si>
  <si>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</si>
  <si>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</si>
  <si>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</si>
  <si>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</si>
  <si>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</si>
  <si>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</si>
  <si>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</si>
  <si>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</si>
  <si>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</si>
  <si>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</si>
  <si>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</si>
  <si>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</si>
  <si>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</si>
  <si>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</si>
  <si>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</si>
  <si>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</si>
  <si>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</si>
  <si>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</si>
  <si>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</si>
  <si>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</si>
  <si>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</si>
  <si>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</si>
  <si>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</si>
  <si>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</si>
  <si>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</si>
  <si>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</si>
  <si>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</si>
  <si>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</si>
  <si>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</si>
  <si>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</si>
  <si>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</si>
  <si>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</si>
  <si>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</si>
  <si>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</si>
  <si>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</si>
  <si>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</si>
  <si>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</si>
  <si>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</si>
  <si>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</si>
  <si>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</si>
  <si>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</si>
  <si>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</si>
  <si>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</si>
  <si>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</si>
  <si>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</si>
  <si>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</si>
  <si>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</si>
  <si>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</si>
  <si>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</si>
  <si>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</si>
  <si>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</si>
  <si>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</si>
  <si>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</si>
  <si>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</si>
  <si>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</si>
  <si>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</si>
  <si>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</si>
  <si>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</si>
  <si>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</si>
  <si>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</si>
  <si>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</si>
  <si>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</si>
  <si>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</si>
  <si>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</si>
  <si>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</si>
  <si>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</si>
  <si>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</si>
  <si>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</si>
  <si>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</si>
  <si>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</si>
  <si>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</si>
  <si>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</si>
  <si>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</si>
  <si>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</si>
  <si>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</si>
  <si>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</si>
  <si>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</si>
  <si>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</si>
  <si>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</si>
  <si>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</si>
  <si>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</si>
  <si>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</si>
  <si>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</si>
  <si>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</si>
  <si>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</si>
  <si>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</si>
  <si>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</si>
  <si>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</si>
  <si>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</si>
  <si>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</si>
  <si>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</si>
  <si>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</si>
  <si>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</si>
  <si>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</si>
  <si>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</si>
  <si>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</si>
  <si>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</si>
  <si>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</si>
  <si>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</si>
  <si>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</si>
  <si>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</si>
  <si>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</si>
  <si>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</si>
  <si>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</si>
  <si>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</si>
  <si>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</si>
  <si>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</si>
  <si>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</si>
  <si>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</si>
  <si>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</si>
  <si>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</si>
  <si>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</si>
  <si>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</si>
  <si>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</si>
  <si>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</si>
  <si>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</si>
  <si>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</si>
  <si>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</si>
  <si>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</si>
  <si>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</si>
  <si>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</si>
  <si>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</si>
  <si>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</si>
  <si>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</si>
  <si>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</si>
  <si>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</si>
  <si>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</si>
  <si>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</si>
  <si>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</si>
  <si>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</si>
  <si>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</si>
  <si>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</si>
  <si>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</si>
  <si>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</si>
  <si>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</si>
  <si>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</si>
  <si>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</si>
  <si>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</si>
  <si>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</si>
  <si>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</si>
  <si>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</si>
  <si>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</si>
  <si>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</si>
  <si>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</si>
  <si>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</si>
  <si>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</si>
  <si>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</si>
  <si>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</si>
  <si>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</si>
  <si>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</si>
  <si>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</si>
  <si>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</si>
  <si>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</si>
  <si>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</si>
  <si>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</si>
  <si>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</si>
  <si>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</si>
  <si>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</si>
  <si>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</si>
  <si>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</si>
  <si>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</si>
  <si>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</si>
  <si>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</si>
  <si>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</si>
  <si>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</si>
  <si>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</si>
  <si>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</si>
  <si>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</si>
  <si>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</si>
  <si>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</si>
  <si>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</si>
  <si>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</si>
  <si>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</si>
  <si>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</si>
  <si>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</si>
  <si>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</si>
  <si>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</si>
  <si>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</si>
  <si>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</si>
  <si>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</si>
  <si>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</si>
  <si>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</si>
  <si>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</si>
  <si>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</si>
  <si>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</si>
  <si>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</si>
  <si>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</si>
  <si>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</si>
  <si>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</si>
  <si>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</si>
  <si>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</si>
  <si>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</si>
  <si>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</si>
  <si>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</si>
  <si>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</si>
  <si>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</si>
  <si>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</si>
  <si>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</si>
  <si>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</si>
  <si>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</si>
  <si>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</si>
  <si>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</si>
  <si>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</si>
  <si>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</si>
  <si>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</si>
  <si>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</si>
  <si>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</si>
  <si>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</si>
  <si>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</si>
  <si>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</si>
  <si>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</si>
  <si>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</si>
  <si>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</si>
  <si>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</si>
  <si>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</si>
  <si>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</si>
  <si>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</si>
  <si>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</si>
  <si>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</si>
  <si>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</si>
  <si>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</si>
  <si>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</si>
  <si>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</si>
  <si>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</si>
  <si>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</si>
  <si>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</si>
  <si>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</si>
  <si>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</si>
  <si>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</si>
  <si>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</si>
  <si>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</si>
  <si>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</si>
  <si>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</si>
  <si>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</si>
  <si>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</si>
  <si>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</si>
  <si>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</si>
  <si>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</si>
  <si>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</si>
  <si>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</si>
  <si>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</si>
  <si>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</si>
  <si>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</si>
  <si>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</si>
  <si>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</si>
  <si>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</si>
  <si>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</si>
  <si>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</si>
  <si>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</si>
  <si>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</si>
  <si>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</si>
  <si>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</si>
  <si>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</si>
  <si>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</si>
  <si>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</si>
  <si>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</si>
  <si>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</si>
  <si>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</si>
  <si>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</si>
  <si>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</si>
  <si>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</si>
  <si>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</si>
  <si>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</si>
  <si>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</si>
  <si>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</si>
  <si>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</si>
  <si>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</si>
  <si>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</si>
  <si>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</si>
  <si>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</si>
  <si>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</si>
  <si>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</si>
  <si>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</si>
  <si>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</si>
  <si>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</si>
  <si>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</si>
  <si>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</si>
  <si>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</si>
  <si>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</si>
  <si>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</si>
  <si>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</si>
  <si>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</si>
  <si>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</si>
  <si>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</si>
  <si>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</si>
  <si>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</si>
  <si>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</si>
  <si>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</si>
  <si>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</si>
  <si>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</si>
  <si>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</si>
  <si>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</si>
  <si>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</si>
  <si>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</si>
  <si>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</si>
  <si>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</si>
  <si>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</si>
  <si>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</si>
  <si>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</si>
  <si>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</si>
  <si>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</si>
  <si>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</si>
  <si>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</si>
  <si>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</si>
  <si>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</si>
  <si>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</si>
  <si>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</si>
  <si>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</si>
  <si>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</si>
  <si>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</si>
  <si>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</si>
  <si>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</si>
  <si>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</si>
  <si>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</si>
  <si>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</si>
  <si>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</si>
  <si>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</si>
  <si>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</si>
  <si>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</si>
  <si>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</si>
  <si>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</si>
  <si>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</si>
  <si>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</si>
  <si>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</si>
  <si>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</si>
  <si>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</si>
  <si>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</si>
  <si>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</si>
  <si>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</si>
  <si>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</si>
  <si>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</si>
  <si>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</si>
  <si>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</si>
  <si>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</si>
  <si>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</si>
  <si>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</si>
  <si>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</si>
  <si>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</si>
  <si>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</si>
  <si>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</si>
  <si>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</si>
  <si>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</si>
  <si>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</si>
  <si>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</si>
  <si>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</si>
  <si>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</si>
  <si>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</si>
  <si>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</si>
  <si>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</si>
  <si>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</si>
  <si>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</si>
  <si>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</si>
  <si>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</si>
  <si>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</si>
  <si>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</si>
  <si>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</si>
  <si>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</si>
  <si>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</si>
  <si>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</si>
  <si>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</si>
  <si>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</si>
  <si>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</si>
  <si>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</si>
  <si>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</si>
  <si>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</si>
  <si>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</si>
  <si>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</si>
  <si>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</si>
  <si>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</si>
  <si>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</si>
  <si>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</si>
  <si>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</si>
  <si>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</si>
  <si>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</si>
  <si>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</si>
  <si>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</si>
  <si>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</si>
  <si>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</si>
  <si>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</si>
  <si>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</si>
  <si>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</si>
  <si>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</si>
  <si>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</si>
  <si>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</si>
  <si>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</si>
  <si>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</si>
  <si>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</si>
  <si>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</si>
  <si>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</si>
  <si>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</si>
  <si>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</si>
  <si>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</si>
  <si>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</si>
  <si>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</si>
  <si>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</si>
  <si>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</si>
  <si>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</si>
  <si>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</si>
  <si>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</si>
  <si>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</si>
  <si>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</si>
  <si>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</si>
  <si>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</si>
  <si>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</si>
  <si>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</si>
  <si>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</si>
  <si>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</si>
  <si>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</si>
  <si>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</si>
  <si>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</si>
  <si>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</si>
  <si>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</si>
  <si>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</si>
  <si>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</si>
  <si>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</si>
  <si>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</si>
  <si>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</si>
  <si>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</si>
  <si>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</si>
  <si>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</si>
  <si>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</si>
  <si>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</si>
  <si>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</si>
  <si>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</si>
  <si>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</si>
  <si>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</si>
  <si>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</si>
  <si>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</si>
  <si>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</si>
  <si>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</si>
  <si>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</si>
  <si>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</si>
  <si>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</si>
  <si>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</si>
  <si>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</si>
  <si>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</si>
  <si>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</si>
  <si>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</si>
  <si>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</si>
  <si>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</si>
  <si>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</si>
  <si>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</si>
  <si>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</si>
  <si>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</si>
  <si>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</si>
  <si>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</si>
  <si>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</si>
  <si>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</si>
  <si>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</si>
  <si>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</si>
  <si>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</si>
  <si>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</si>
  <si>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</si>
  <si>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</si>
  <si>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</si>
  <si>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</si>
  <si>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</si>
  <si>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</si>
  <si>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</si>
  <si>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</si>
  <si>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</si>
  <si>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</si>
  <si>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</si>
  <si>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</si>
  <si>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</si>
  <si>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</si>
  <si>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</si>
  <si>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</si>
  <si>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</si>
  <si>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</si>
  <si>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</si>
  <si>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</si>
  <si>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</si>
  <si>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</si>
  <si>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</si>
  <si>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</si>
  <si>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</si>
  <si>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</si>
  <si>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</si>
  <si>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</si>
  <si>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</si>
  <si>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</si>
  <si>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</si>
  <si>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</si>
  <si>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</si>
  <si>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</si>
  <si>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</si>
  <si>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01604_令和6年度</t>
  </si>
  <si>
    <t>01604</t>
  </si>
  <si>
    <t>新冠町</t>
  </si>
  <si>
    <t>01604_令和4年度</t>
  </si>
  <si>
    <t>03209</t>
  </si>
  <si>
    <t>一関市</t>
  </si>
  <si>
    <t>03209_令和4年度</t>
  </si>
  <si>
    <t>03209_令和6年度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</si>
  <si>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</si>
  <si>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</si>
  <si>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</si>
  <si>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</si>
  <si>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</si>
  <si>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</si>
  <si>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</si>
  <si>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</si>
  <si>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</si>
  <si>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</si>
  <si>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</si>
  <si>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</si>
  <si>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</si>
  <si>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</si>
  <si>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</si>
  <si>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</si>
  <si>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</si>
  <si>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</si>
  <si>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</si>
  <si>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</si>
  <si>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</si>
  <si>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</si>
  <si>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</si>
  <si>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</si>
  <si>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</si>
  <si>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</si>
  <si>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</si>
  <si>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</si>
  <si>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</si>
  <si>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</si>
  <si>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</si>
  <si>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</si>
  <si>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</si>
  <si>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</si>
  <si>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</si>
  <si>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</si>
  <si>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</si>
  <si>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</si>
  <si>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</si>
  <si>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</si>
  <si>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</si>
  <si>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</si>
  <si>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</si>
  <si>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</si>
  <si>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</si>
  <si>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</si>
  <si>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</si>
  <si>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</si>
  <si>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</si>
  <si>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</si>
  <si>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</si>
  <si>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</si>
  <si>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</si>
  <si>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</si>
  <si>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</si>
  <si>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</si>
  <si>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</si>
  <si>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</si>
  <si>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</si>
  <si>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</si>
  <si>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</si>
  <si>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</si>
  <si>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</si>
  <si>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</si>
  <si>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</si>
  <si>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</si>
  <si>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</si>
  <si>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</si>
  <si>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</si>
  <si>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</si>
  <si>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</si>
  <si>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</si>
  <si>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</si>
  <si>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</si>
  <si>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</si>
  <si>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</si>
  <si>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</si>
  <si>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</si>
  <si>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</si>
  <si>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</si>
  <si>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</si>
  <si>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</si>
  <si>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</si>
  <si>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</si>
  <si>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</si>
  <si>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</si>
  <si>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</si>
  <si>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</si>
  <si>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</si>
  <si>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</si>
  <si>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</si>
  <si>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</si>
  <si>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</si>
  <si>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</si>
  <si>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</si>
  <si>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</si>
  <si>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</si>
  <si>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</si>
  <si>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</si>
  <si>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</si>
  <si>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</si>
  <si>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</si>
  <si>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</si>
  <si>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</si>
  <si>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</si>
  <si>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</si>
  <si>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</si>
  <si>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</si>
  <si>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</si>
  <si>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</si>
  <si>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</si>
  <si>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</si>
  <si>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</si>
  <si>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</si>
  <si>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</si>
  <si>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</si>
  <si>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</si>
  <si>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</si>
  <si>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</si>
  <si>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</si>
  <si>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</si>
  <si>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</si>
  <si>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</si>
  <si>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</si>
  <si>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</si>
  <si>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</si>
  <si>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</si>
  <si>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</si>
  <si>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</si>
  <si>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</si>
  <si>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</si>
  <si>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</si>
  <si>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</si>
  <si>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</si>
  <si>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</si>
  <si>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</si>
  <si>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</si>
  <si>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</si>
  <si>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</si>
  <si>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</si>
  <si>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</si>
  <si>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</si>
  <si>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</si>
  <si>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</si>
  <si>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</si>
  <si>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</si>
  <si>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</si>
  <si>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</si>
  <si>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</si>
  <si>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</si>
  <si>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</si>
  <si>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</si>
  <si>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</si>
  <si>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</si>
  <si>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</si>
  <si>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</si>
  <si>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</si>
  <si>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</si>
  <si>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</si>
  <si>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</si>
  <si>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</si>
  <si>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</si>
  <si>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</si>
  <si>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</si>
  <si>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</si>
  <si>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</si>
  <si>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</si>
  <si>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</si>
  <si>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</si>
  <si>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</si>
  <si>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</si>
  <si>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</si>
  <si>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</si>
  <si>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</si>
  <si>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</si>
  <si>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</si>
  <si>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</si>
  <si>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</si>
  <si>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</si>
  <si>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</si>
  <si>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</si>
  <si>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</si>
  <si>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</si>
  <si>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</si>
  <si>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</si>
  <si>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</si>
  <si>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</si>
  <si>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</si>
  <si>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</si>
  <si>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</si>
  <si>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</si>
  <si>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</si>
  <si>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</si>
  <si>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</si>
  <si>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</si>
  <si>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</si>
  <si>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</si>
  <si>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</si>
  <si>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</si>
  <si>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</si>
  <si>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</si>
  <si>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</si>
  <si>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</si>
  <si>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</si>
  <si>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</si>
  <si>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</si>
  <si>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</si>
  <si>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</si>
  <si>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</si>
  <si>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</si>
  <si>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</si>
  <si>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</si>
  <si>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</si>
  <si>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</si>
  <si>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</si>
  <si>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</si>
  <si>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</si>
  <si>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</si>
  <si>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</si>
  <si>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</si>
  <si>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</si>
  <si>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</si>
  <si>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</si>
  <si>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</si>
  <si>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</si>
  <si>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</si>
  <si>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</si>
  <si>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</si>
  <si>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</si>
  <si>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</si>
  <si>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</si>
  <si>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</si>
  <si>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</si>
  <si>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</si>
  <si>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</si>
  <si>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</si>
  <si>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</si>
  <si>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</si>
  <si>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</si>
  <si>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</si>
  <si>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</si>
  <si>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</si>
  <si>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</si>
  <si>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</si>
  <si>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</si>
  <si>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</si>
  <si>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</si>
  <si>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</si>
  <si>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</si>
  <si>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</si>
  <si>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</si>
  <si>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</si>
  <si>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</si>
  <si>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</si>
  <si>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</si>
  <si>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</si>
  <si>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</si>
  <si>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</si>
  <si>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</si>
  <si>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</si>
  <si>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</si>
  <si>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</si>
  <si>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</si>
  <si>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</si>
  <si>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</si>
  <si>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</si>
  <si>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</si>
  <si>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</si>
  <si>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</si>
  <si>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</si>
  <si>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</si>
  <si>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</si>
  <si>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</si>
  <si>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</si>
  <si>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</si>
  <si>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</si>
  <si>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</si>
  <si>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</si>
  <si>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</si>
  <si>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</si>
  <si>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</si>
  <si>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</si>
  <si>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</si>
  <si>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</si>
  <si>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</si>
  <si>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</si>
  <si>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</si>
  <si>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</si>
  <si>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</si>
  <si>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</si>
  <si>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</si>
  <si>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</si>
  <si>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</si>
  <si>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</si>
  <si>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</si>
  <si>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</si>
  <si>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</si>
  <si>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</si>
  <si>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</si>
  <si>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</si>
  <si>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</si>
  <si>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</si>
  <si>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</si>
  <si>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</si>
  <si>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</si>
  <si>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</si>
  <si>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</si>
  <si>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</si>
  <si>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</si>
  <si>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</si>
  <si>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</si>
  <si>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</si>
  <si>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</si>
  <si>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</si>
  <si>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</si>
  <si>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</si>
  <si>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</si>
  <si>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</si>
  <si>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</si>
  <si>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</si>
  <si>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</si>
  <si>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</si>
  <si>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</si>
  <si>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</si>
  <si>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</si>
  <si>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</si>
  <si>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</si>
  <si>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</si>
  <si>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</si>
  <si>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</si>
  <si>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</si>
  <si>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</si>
  <si>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</si>
  <si>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</si>
  <si>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</si>
  <si>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</si>
  <si>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</si>
  <si>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</si>
  <si>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</si>
  <si>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</si>
  <si>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</si>
  <si>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</si>
  <si>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</si>
  <si>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</si>
  <si>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</si>
  <si>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</si>
  <si>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</si>
  <si>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</si>
  <si>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</si>
  <si>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</si>
  <si>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</si>
  <si>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</si>
  <si>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</si>
  <si>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</si>
  <si>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</si>
  <si>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</si>
  <si>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</si>
  <si>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</si>
  <si>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</si>
  <si>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</si>
  <si>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</si>
  <si>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</si>
  <si>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</si>
  <si>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</si>
  <si>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</si>
  <si>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</si>
  <si>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</si>
  <si>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</si>
  <si>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</si>
  <si>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</si>
  <si>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</si>
  <si>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</si>
  <si>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</si>
  <si>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</si>
  <si>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</si>
  <si>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</si>
  <si>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</si>
  <si>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</si>
  <si>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</si>
  <si>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</si>
  <si>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</si>
  <si>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</si>
  <si>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</si>
  <si>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</si>
  <si>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</si>
  <si>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</si>
  <si>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</si>
  <si>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</si>
  <si>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</si>
  <si>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</si>
  <si>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</si>
  <si>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</si>
  <si>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</si>
  <si>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</si>
  <si>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</si>
  <si>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</si>
  <si>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</si>
  <si>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</si>
  <si>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</si>
  <si>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</si>
  <si>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</si>
  <si>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</si>
  <si>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</si>
  <si>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</si>
  <si>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</si>
  <si>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</si>
  <si>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</si>
  <si>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</si>
  <si>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</si>
  <si>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</si>
  <si>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</si>
  <si>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</si>
  <si>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</si>
  <si>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</si>
  <si>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</si>
  <si>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</si>
  <si>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</si>
  <si>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</si>
  <si>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</si>
  <si>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</si>
  <si>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</si>
  <si>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</si>
  <si>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</si>
  <si>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</si>
  <si>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</si>
  <si>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</si>
  <si>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</si>
  <si>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</si>
  <si>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</si>
  <si>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</si>
  <si>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</si>
  <si>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</si>
  <si>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</si>
  <si>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</si>
  <si>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</si>
  <si>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</si>
  <si>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</si>
  <si>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</si>
  <si>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</si>
  <si>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</si>
  <si>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</si>
  <si>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</si>
  <si>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</si>
  <si>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</si>
  <si>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</si>
  <si>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</si>
  <si>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</si>
  <si>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</si>
  <si>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</si>
  <si>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</si>
  <si>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</si>
  <si>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</si>
  <si>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</si>
  <si>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</si>
  <si>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</si>
  <si>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</si>
  <si>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</si>
  <si>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</si>
  <si>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</si>
  <si>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</si>
  <si>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</si>
  <si>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</si>
  <si>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</si>
  <si>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</si>
  <si>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</si>
  <si>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</si>
  <si>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</si>
  <si>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</si>
  <si>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</si>
  <si>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</si>
  <si>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</si>
  <si>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</si>
  <si>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</si>
  <si>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</si>
  <si>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</si>
  <si>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</si>
  <si>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</si>
  <si>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</si>
  <si>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</si>
  <si>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</si>
  <si>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</si>
  <si>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</si>
  <si>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</si>
  <si>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</si>
  <si>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</si>
  <si>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</si>
  <si>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</si>
  <si>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</si>
  <si>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</si>
  <si>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</si>
  <si>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</si>
  <si>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</si>
  <si>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</si>
  <si>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</si>
  <si>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</si>
  <si>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</si>
  <si>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</si>
  <si>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</si>
  <si>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</si>
  <si>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</si>
  <si>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</si>
  <si>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</si>
  <si>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</si>
  <si>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</si>
  <si>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</si>
  <si>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</si>
  <si>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</si>
  <si>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</si>
  <si>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</si>
  <si>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</si>
  <si>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</si>
  <si>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</si>
  <si>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</si>
  <si>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</si>
  <si>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</si>
  <si>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</si>
  <si>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</si>
  <si>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</si>
  <si>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</si>
  <si>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</si>
  <si>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</si>
  <si>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</si>
  <si>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</si>
  <si>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</si>
  <si>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</si>
  <si>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</si>
  <si>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</si>
  <si>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</si>
  <si>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</si>
  <si>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</si>
  <si>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</si>
  <si>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</si>
  <si>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</si>
  <si>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</si>
  <si>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</si>
  <si>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</si>
  <si>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</si>
  <si>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</si>
  <si>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</si>
  <si>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</si>
  <si>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</si>
  <si>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</si>
  <si>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</si>
  <si>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</si>
  <si>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</si>
  <si>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</si>
  <si>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</si>
  <si>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</si>
  <si>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</si>
  <si>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</si>
  <si>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</si>
  <si>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</si>
  <si>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</si>
  <si>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</si>
  <si>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</si>
  <si>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</si>
  <si>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</si>
  <si>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</si>
  <si>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</si>
  <si>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</si>
  <si>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</si>
  <si>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</si>
  <si>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</si>
  <si>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</si>
  <si>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</si>
  <si>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</si>
  <si>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</si>
  <si>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</si>
  <si>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</si>
  <si>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</si>
  <si>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</si>
  <si>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</si>
  <si>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</si>
  <si>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</si>
  <si>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</si>
  <si>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</si>
  <si>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</si>
  <si>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</si>
  <si>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</si>
  <si>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</si>
  <si>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</si>
  <si>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</si>
  <si>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</si>
  <si>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</si>
  <si>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</si>
  <si>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</si>
  <si>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</si>
  <si>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</si>
  <si>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</si>
  <si>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</si>
  <si>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</si>
  <si>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</si>
  <si>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</si>
  <si>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</si>
  <si>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</si>
  <si>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</si>
  <si>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</si>
  <si>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</si>
  <si>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</si>
  <si>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</si>
  <si>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</si>
  <si>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</si>
  <si>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</si>
  <si>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</si>
  <si>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</si>
  <si>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</si>
  <si>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</si>
  <si>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</si>
  <si>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</si>
  <si>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</si>
  <si>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</si>
  <si>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</si>
  <si>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</si>
  <si>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</si>
  <si>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</si>
  <si>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</si>
  <si>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</si>
  <si>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</si>
  <si>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</si>
  <si>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</si>
  <si>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</si>
  <si>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</si>
  <si>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</si>
  <si>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</si>
  <si>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</si>
  <si>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</si>
  <si>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</si>
  <si>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</si>
  <si>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</si>
  <si>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</si>
  <si>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</si>
  <si>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</si>
  <si>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</si>
  <si>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</si>
  <si>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</si>
  <si>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</si>
  <si>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</si>
  <si>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</si>
  <si>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</si>
  <si>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</si>
  <si>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</si>
  <si>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</si>
  <si>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</si>
  <si>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</si>
  <si>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</si>
  <si>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</si>
  <si>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</si>
  <si>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</si>
  <si>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</si>
  <si>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</si>
  <si>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</si>
  <si>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</si>
  <si>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</si>
  <si>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</si>
  <si>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</si>
  <si>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</si>
  <si>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</si>
  <si>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</si>
  <si>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</si>
  <si>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</si>
  <si>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</si>
  <si>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</si>
  <si>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</si>
  <si>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</si>
  <si>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</si>
  <si>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</si>
  <si>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</si>
  <si>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</si>
  <si>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</si>
  <si>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</si>
  <si>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</si>
  <si>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</si>
  <si>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</si>
  <si>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</si>
  <si>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</si>
  <si>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</si>
  <si>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</si>
  <si>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</si>
  <si>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</si>
  <si>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</si>
  <si>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</si>
  <si>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</si>
  <si>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</si>
  <si>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</si>
  <si>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</si>
  <si>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</si>
  <si>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</si>
  <si>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</si>
  <si>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</si>
  <si>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</si>
  <si>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</si>
  <si>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</si>
  <si>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</si>
  <si>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</si>
  <si>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</si>
  <si>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</si>
  <si>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</si>
  <si>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</si>
  <si>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</si>
  <si>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</si>
  <si>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</si>
  <si>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</si>
  <si>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</si>
  <si>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</si>
  <si>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</si>
  <si>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</si>
  <si>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</si>
  <si>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</si>
  <si>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</si>
  <si>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</si>
  <si>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</si>
  <si>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</si>
  <si>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</si>
  <si>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</si>
  <si>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</si>
  <si>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</si>
  <si>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</si>
  <si>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</si>
  <si>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</si>
  <si>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</si>
  <si>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</si>
  <si>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</si>
  <si>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</si>
  <si>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</si>
  <si>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</si>
  <si>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</si>
  <si>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</si>
  <si>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</si>
  <si>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</si>
  <si>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</si>
  <si>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</si>
  <si>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</si>
  <si>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</si>
  <si>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</si>
  <si>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</si>
  <si>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</si>
  <si>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</si>
  <si>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</si>
  <si>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</si>
  <si>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</si>
  <si>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</si>
  <si>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</si>
  <si>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</si>
  <si>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</si>
  <si>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</si>
  <si>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</si>
  <si>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</si>
  <si>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</si>
  <si>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</si>
  <si>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</si>
  <si>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</si>
  <si>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</si>
  <si>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</si>
  <si>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</si>
  <si>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</si>
  <si>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</si>
  <si>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</si>
  <si>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</si>
  <si>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</si>
  <si>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</si>
  <si>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</si>
  <si>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</si>
  <si>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</si>
  <si>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</si>
  <si>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</si>
  <si>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</si>
  <si>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</si>
  <si>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</si>
  <si>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</si>
  <si>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</si>
  <si>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</si>
  <si>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</si>
  <si>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</si>
  <si>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</si>
  <si>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</si>
  <si>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</si>
  <si>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</si>
  <si>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</si>
  <si>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</si>
  <si>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</si>
  <si>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</si>
  <si>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</si>
  <si>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</si>
  <si>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</si>
  <si>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</si>
  <si>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</si>
  <si>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</si>
  <si>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</si>
  <si>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</si>
  <si>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</si>
  <si>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03366_令和7年度</t>
  </si>
  <si>
    <t>03366_令和8年度</t>
  </si>
  <si>
    <t>03366_令和9年度</t>
  </si>
  <si>
    <t>03366_令和10年度</t>
  </si>
  <si>
    <t>03366_令和11年度</t>
  </si>
  <si>
    <t>03366_令和12年度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</si>
</sst>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0.43811119353107558</c:v>
                </c:pt>
                <c:pt idx="7">
                  <c:v>2.8791819493643054</c:v>
                </c:pt>
                <c:pt idx="8">
                  <c:v>4.4203541617199811</c:v>
                </c:pt>
                <c:pt idx="9">
                  <c:v>1.6395678562337257</c:v>
                </c:pt>
                <c:pt idx="10">
                  <c:v>1.9578158230670115</c:v>
                </c:pt>
                <c:pt idx="11">
                  <c:v>2.170372272518077</c:v>
                </c:pt>
                <c:pt idx="12">
                  <c:v>2.2428075203603162</c:v>
                </c:pt>
                <c:pt idx="13">
                  <c:v>2.3442936119846141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17.216429388940572</c:v>
                </c:pt>
                <c:pt idx="1">
                  <c:v>17.093951928036159</c:v>
                </c:pt>
                <c:pt idx="2">
                  <c:v>15.516123144521117</c:v>
                </c:pt>
                <c:pt idx="3">
                  <c:v>15.677850864929914</c:v>
                </c:pt>
                <c:pt idx="4">
                  <c:v>16.27983539277189</c:v>
                </c:pt>
                <c:pt idx="5">
                  <c:v>15.835817104326221</c:v>
                </c:pt>
                <c:pt idx="6">
                  <c:v>15.575664339799916</c:v>
                </c:pt>
                <c:pt idx="7">
                  <c:v>15.516404641282001</c:v>
                </c:pt>
                <c:pt idx="8">
                  <c:v>15.081904969354218</c:v>
                </c:pt>
                <c:pt idx="9">
                  <c:v>14.597486982808084</c:v>
                </c:pt>
                <c:pt idx="10">
                  <c:v>13.806967028265223</c:v>
                </c:pt>
                <c:pt idx="11">
                  <c:v>12.48299782046481</c:v>
                </c:pt>
                <c:pt idx="12">
                  <c:v>12.392386004090207</c:v>
                </c:pt>
                <c:pt idx="13">
                  <c:v>12.25342399420278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11.16791826280406</c:v>
                </c:pt>
                <c:pt idx="1">
                  <c:v>11.540523416846749</c:v>
                </c:pt>
                <c:pt idx="2">
                  <c:v>13.81969712100052</c:v>
                </c:pt>
                <c:pt idx="3">
                  <c:v>14.83138804394383</c:v>
                </c:pt>
                <c:pt idx="4">
                  <c:v>12.602588915921009</c:v>
                </c:pt>
                <c:pt idx="5">
                  <c:v>10.961147231178719</c:v>
                </c:pt>
                <c:pt idx="6">
                  <c:v>12.28754991495485</c:v>
                </c:pt>
                <c:pt idx="7">
                  <c:v>11.07316170254548</c:v>
                </c:pt>
                <c:pt idx="8">
                  <c:v>10.865117170849093</c:v>
                </c:pt>
                <c:pt idx="9">
                  <c:v>9.9211272760891358</c:v>
                </c:pt>
                <c:pt idx="10">
                  <c:v>9.2074436749667132</c:v>
                </c:pt>
                <c:pt idx="11">
                  <c:v>8.6854231593162012</c:v>
                </c:pt>
                <c:pt idx="12">
                  <c:v>8.9709801873808868</c:v>
                </c:pt>
                <c:pt idx="13">
                  <c:v>9.007482983636514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9.8965852442808142</c:v>
                </c:pt>
                <c:pt idx="1">
                  <c:v>9.4510707268126648</c:v>
                </c:pt>
                <c:pt idx="2">
                  <c:v>11.640700453726851</c:v>
                </c:pt>
                <c:pt idx="3">
                  <c:v>11.60622544382535</c:v>
                </c:pt>
                <c:pt idx="4">
                  <c:v>11.135343057172941</c:v>
                </c:pt>
                <c:pt idx="5">
                  <c:v>10.847198851086031</c:v>
                </c:pt>
                <c:pt idx="6">
                  <c:v>11.447584768500461</c:v>
                </c:pt>
                <c:pt idx="7">
                  <c:v>9.1383822610969414</c:v>
                </c:pt>
                <c:pt idx="8">
                  <c:v>8.2024650150791114</c:v>
                </c:pt>
                <c:pt idx="9">
                  <c:v>8.7718675576181759</c:v>
                </c:pt>
                <c:pt idx="10">
                  <c:v>8.1730860811918209</c:v>
                </c:pt>
                <c:pt idx="11">
                  <c:v>5.7449920463208279</c:v>
                </c:pt>
                <c:pt idx="12">
                  <c:v>6.4663638992781909</c:v>
                </c:pt>
                <c:pt idx="13">
                  <c:v>6.1734810356861924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14.157841879783968</c:v>
                </c:pt>
                <c:pt idx="1">
                  <c:v>12.647183172875296</c:v>
                </c:pt>
                <c:pt idx="2">
                  <c:v>13.500983929443393</c:v>
                </c:pt>
                <c:pt idx="3">
                  <c:v>13.921588231345535</c:v>
                </c:pt>
                <c:pt idx="4">
                  <c:v>12.356246412363614</c:v>
                </c:pt>
                <c:pt idx="5">
                  <c:v>14.500795183295914</c:v>
                </c:pt>
                <c:pt idx="6">
                  <c:v>12.813973288333468</c:v>
                </c:pt>
                <c:pt idx="7">
                  <c:v>14.611215178127509</c:v>
                </c:pt>
                <c:pt idx="8">
                  <c:v>13.212189296740657</c:v>
                </c:pt>
                <c:pt idx="9">
                  <c:v>12.39796504817379</c:v>
                </c:pt>
                <c:pt idx="10">
                  <c:v>11.99202551818806</c:v>
                </c:pt>
                <c:pt idx="11">
                  <c:v>8.4080059833822762</c:v>
                </c:pt>
                <c:pt idx="12">
                  <c:v>7.7036183596540644</c:v>
                </c:pt>
                <c:pt idx="13">
                  <c:v>7.3270385961309419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3695</c:v>
                </c:pt>
                <c:pt idx="1">
                  <c:v>3649</c:v>
                </c:pt>
                <c:pt idx="2">
                  <c:v>3577</c:v>
                </c:pt>
                <c:pt idx="3">
                  <c:v>3613</c:v>
                </c:pt>
                <c:pt idx="4">
                  <c:v>3615</c:v>
                </c:pt>
                <c:pt idx="5">
                  <c:v>3595</c:v>
                </c:pt>
                <c:pt idx="6">
                  <c:v>3574</c:v>
                </c:pt>
                <c:pt idx="7">
                  <c:v>3556</c:v>
                </c:pt>
                <c:pt idx="8">
                  <c:v>3482</c:v>
                </c:pt>
                <c:pt idx="9">
                  <c:v>3459</c:v>
                </c:pt>
                <c:pt idx="10">
                  <c:v>3404</c:v>
                </c:pt>
                <c:pt idx="11">
                  <c:v>3368</c:v>
                </c:pt>
                <c:pt idx="12">
                  <c:v>3321</c:v>
                </c:pt>
                <c:pt idx="13">
                  <c:v>3224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1912</c:v>
                </c:pt>
                <c:pt idx="1">
                  <c:v>1863</c:v>
                </c:pt>
                <c:pt idx="2">
                  <c:v>1648</c:v>
                </c:pt>
                <c:pt idx="3">
                  <c:v>1662</c:v>
                </c:pt>
                <c:pt idx="4">
                  <c:v>1835</c:v>
                </c:pt>
                <c:pt idx="5">
                  <c:v>1817</c:v>
                </c:pt>
                <c:pt idx="6">
                  <c:v>1787</c:v>
                </c:pt>
                <c:pt idx="7">
                  <c:v>1862</c:v>
                </c:pt>
                <c:pt idx="8">
                  <c:v>1835</c:v>
                </c:pt>
                <c:pt idx="9">
                  <c:v>1791</c:v>
                </c:pt>
                <c:pt idx="10">
                  <c:v>1667</c:v>
                </c:pt>
                <c:pt idx="11">
                  <c:v>1645</c:v>
                </c:pt>
                <c:pt idx="12">
                  <c:v>1630</c:v>
                </c:pt>
                <c:pt idx="13">
                  <c:v>1605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2481</c:v>
                </c:pt>
                <c:pt idx="1">
                  <c:v>2467</c:v>
                </c:pt>
                <c:pt idx="2">
                  <c:v>2430</c:v>
                </c:pt>
                <c:pt idx="3">
                  <c:v>2437</c:v>
                </c:pt>
                <c:pt idx="4">
                  <c:v>2403</c:v>
                </c:pt>
                <c:pt idx="5">
                  <c:v>2380</c:v>
                </c:pt>
                <c:pt idx="6">
                  <c:v>2367</c:v>
                </c:pt>
                <c:pt idx="7">
                  <c:v>2353</c:v>
                </c:pt>
                <c:pt idx="8">
                  <c:v>2332</c:v>
                </c:pt>
                <c:pt idx="9">
                  <c:v>2306</c:v>
                </c:pt>
                <c:pt idx="10">
                  <c:v>2299</c:v>
                </c:pt>
                <c:pt idx="11">
                  <c:v>2258</c:v>
                </c:pt>
                <c:pt idx="12">
                  <c:v>2257</c:v>
                </c:pt>
                <c:pt idx="13">
                  <c:v>2225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194</c:v>
                </c:pt>
                <c:pt idx="6">
                  <c:v>194</c:v>
                </c:pt>
                <c:pt idx="7">
                  <c:v>194</c:v>
                </c:pt>
                <c:pt idx="8">
                  <c:v>194</c:v>
                </c:pt>
                <c:pt idx="9">
                  <c:v>194</c:v>
                </c:pt>
                <c:pt idx="10">
                  <c:v>194</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285</c:v>
                </c:pt>
                <c:pt idx="1">
                  <c:v>285</c:v>
                </c:pt>
                <c:pt idx="2">
                  <c:v>285</c:v>
                </c:pt>
                <c:pt idx="3">
                  <c:v>285</c:v>
                </c:pt>
                <c:pt idx="4">
                  <c:v>285</c:v>
                </c:pt>
                <c:pt idx="5">
                  <c:v>269</c:v>
                </c:pt>
                <c:pt idx="6">
                  <c:v>269</c:v>
                </c:pt>
                <c:pt idx="7">
                  <c:v>269</c:v>
                </c:pt>
                <c:pt idx="8">
                  <c:v>269</c:v>
                </c:pt>
                <c:pt idx="9">
                  <c:v>269</c:v>
                </c:pt>
                <c:pt idx="10">
                  <c:v>269</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36.118400000000001</c:v>
                </c:pt>
                <c:pt idx="1">
                  <c:v>34.939300000000003</c:v>
                </c:pt>
                <c:pt idx="2">
                  <c:v>38.061700000000002</c:v>
                </c:pt>
                <c:pt idx="3">
                  <c:v>38.745600000000003</c:v>
                </c:pt>
                <c:pt idx="4">
                  <c:v>36.711399999999998</c:v>
                </c:pt>
                <c:pt idx="5">
                  <c:v>37.744399999999999</c:v>
                </c:pt>
                <c:pt idx="6">
                  <c:v>37.7211</c:v>
                </c:pt>
                <c:pt idx="7">
                  <c:v>39.520299999999999</c:v>
                </c:pt>
                <c:pt idx="8">
                  <c:v>41.412599999999998</c:v>
                </c:pt>
                <c:pt idx="9">
                  <c:v>41.791899999999991</c:v>
                </c:pt>
                <c:pt idx="10">
                  <c:v>39.435699999999997</c:v>
                </c:pt>
                <c:pt idx="11">
                  <c:v>34.894399999999997</c:v>
                </c:pt>
                <c:pt idx="12">
                  <c:v>33.591200000000001</c:v>
                </c:pt>
                <c:pt idx="13">
                  <c:v>41.222700000000003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11.640700453726851</c:v>
                </c:pt>
                <c:pt idx="1">
                  <c:v>11.60622544382535</c:v>
                </c:pt>
                <c:pt idx="2">
                  <c:v>11.135343057172941</c:v>
                </c:pt>
                <c:pt idx="3">
                  <c:v>10.847198851086031</c:v>
                </c:pt>
                <c:pt idx="4">
                  <c:v>11.447584768500461</c:v>
                </c:pt>
                <c:pt idx="5">
                  <c:v>9.1383822610969414</c:v>
                </c:pt>
                <c:pt idx="6">
                  <c:v>8.2024650150791114</c:v>
                </c:pt>
                <c:pt idx="7">
                  <c:v>8.7718675576181759</c:v>
                </c:pt>
                <c:pt idx="8">
                  <c:v>8.1730860811918209</c:v>
                </c:pt>
                <c:pt idx="9">
                  <c:v>5.7449920463208279</c:v>
                </c:pt>
                <c:pt idx="10">
                  <c:v>6.4663638992781909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13.500983929443393</c:v>
                </c:pt>
                <c:pt idx="1">
                  <c:v>13.921588231345535</c:v>
                </c:pt>
                <c:pt idx="2">
                  <c:v>12.356246412363614</c:v>
                </c:pt>
                <c:pt idx="3">
                  <c:v>14.500795183295914</c:v>
                </c:pt>
                <c:pt idx="4">
                  <c:v>12.813973288333468</c:v>
                </c:pt>
                <c:pt idx="5">
                  <c:v>14.611215178127509</c:v>
                </c:pt>
                <c:pt idx="6">
                  <c:v>13.212189296740657</c:v>
                </c:pt>
                <c:pt idx="7">
                  <c:v>12.39796504817379</c:v>
                </c:pt>
                <c:pt idx="8">
                  <c:v>11.99202551818806</c:v>
                </c:pt>
                <c:pt idx="9">
                  <c:v>8.4080059833822762</c:v>
                </c:pt>
                <c:pt idx="10">
                  <c:v>7.7036183596540644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4.0067324448553236</c:v>
                </c:pt>
                <c:pt idx="2">
                  <c:v>1.278927596088159</c:v>
                </c:pt>
                <c:pt idx="3">
                  <c:v>4.7138587072427116</c:v>
                </c:pt>
                <c:pt idx="4">
                  <c:v>9.4201929496690742</c:v>
                </c:pt>
                <c:pt idx="5">
                  <c:v>14.552172188311021</c:v>
                </c:pt>
                <c:pt idx="7">
                  <c:v>18.704494171004484</c:v>
                </c:pt>
                <c:pt idx="8">
                  <c:v>0.44745423716292199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9.999518748186194</c:v>
                </c:pt>
                <c:pt idx="4" formatCode="#,##0">
                  <c:v>9.4201929496690742</c:v>
                </c:pt>
                <c:pt idx="5" formatCode="#,##0">
                  <c:v>14.552172188311021</c:v>
                </c:pt>
                <c:pt idx="6" formatCode="#,##0">
                  <c:v>19.151948408167407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西和賀町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西和賀町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西和賀町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西和賀町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78.2</c:v>
                </c:pt>
                <c:pt idx="1">
                  <c:v>1000</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93.849384000000001</c:v>
                </c:pt>
                <c:pt idx="1">
                  <c:v>1322.76</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西和賀町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18.098787815999998</c:v>
                </c:pt>
                <c:pt idx="1">
                  <c:v>130.63168357199996</c:v>
                </c:pt>
                <c:pt idx="2">
                  <c:v>3.4224976800000007</c:v>
                </c:pt>
                <c:pt idx="3">
                  <c:v>1.5373151999999998E-2</c:v>
                </c:pt>
                <c:pt idx="4">
                  <c:v>0.22878821999999999</c:v>
                </c:pt>
                <c:pt idx="5">
                  <c:v>3.4391668700000002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1,761,026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西和賀町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456467</c:v>
                </c:pt>
                <c:pt idx="1">
                  <c:v>1288500</c:v>
                </c:pt>
                <c:pt idx="2">
                  <c:v>15989</c:v>
                </c:pt>
                <c:pt idx="3">
                  <c:v>70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1000</c:v>
                </c:pt>
                <c:pt idx="3">
                  <c:v>1000</c:v>
                </c:pt>
                <c:pt idx="4">
                  <c:v>1000</c:v>
                </c:pt>
                <c:pt idx="5">
                  <c:v>1000</c:v>
                </c:pt>
                <c:pt idx="6">
                  <c:v>1000</c:v>
                </c:pt>
                <c:pt idx="7">
                  <c:v>1000</c:v>
                </c:pt>
                <c:pt idx="8">
                  <c:v>1000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32.299999999999997</c:v>
                </c:pt>
                <c:pt idx="1">
                  <c:v>32.299999999999997</c:v>
                </c:pt>
                <c:pt idx="2">
                  <c:v>32.299999999999997</c:v>
                </c:pt>
                <c:pt idx="3">
                  <c:v>36.299999999999997</c:v>
                </c:pt>
                <c:pt idx="4">
                  <c:v>43.6</c:v>
                </c:pt>
                <c:pt idx="5">
                  <c:v>52.2</c:v>
                </c:pt>
                <c:pt idx="6">
                  <c:v>67.899999999999991</c:v>
                </c:pt>
                <c:pt idx="7">
                  <c:v>78.099999999999994</c:v>
                </c:pt>
                <c:pt idx="8">
                  <c:v>78.2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1.1336892468912965E-3</c:v>
                </c:pt>
                <c:pt idx="1">
                  <c:v>2.6699471580051274E-3</c:v>
                </c:pt>
                <c:pt idx="2">
                  <c:v>4.5011430212285874E-2</c:v>
                </c:pt>
                <c:pt idx="3">
                  <c:v>4.6817471358116647E-2</c:v>
                </c:pt>
                <c:pt idx="4">
                  <c:v>4.9289856434004901E-2</c:v>
                </c:pt>
                <c:pt idx="5">
                  <c:v>5.903958012075166E-2</c:v>
                </c:pt>
                <c:pt idx="6">
                  <c:v>5.8983652814602348E-2</c:v>
                </c:pt>
                <c:pt idx="7">
                  <c:v>5.7498220299933428E-2</c:v>
                </c:pt>
                <c:pt idx="8">
                  <c:v>5.7502952484640081E-2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4.6124101877219124</c:v>
                </c:pt>
                <c:pt idx="2">
                  <c:v>0.83760133739871401</c:v>
                </c:pt>
                <c:pt idx="3">
                  <c:v>6.906234887242988</c:v>
                </c:pt>
                <c:pt idx="4">
                  <c:v>11.135343057172941</c:v>
                </c:pt>
                <c:pt idx="5">
                  <c:v>12.602588915921009</c:v>
                </c:pt>
                <c:pt idx="7">
                  <c:v>15.782830200119729</c:v>
                </c:pt>
                <c:pt idx="8">
                  <c:v>0.49700519265215898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12.356246412363614</c:v>
                </c:pt>
                <c:pt idx="4" formatCode="#,##0">
                  <c:v>11.135343057172941</c:v>
                </c:pt>
                <c:pt idx="5" formatCode="#,##0">
                  <c:v>12.602588915921009</c:v>
                </c:pt>
                <c:pt idx="6" formatCode="#,##0">
                  <c:v>16.27983539277189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8</c:v>
                </c:pt>
                <c:pt idx="2">
                  <c:v>8</c:v>
                </c:pt>
                <c:pt idx="3">
                  <c:v>9</c:v>
                </c:pt>
                <c:pt idx="4">
                  <c:v>10</c:v>
                </c:pt>
                <c:pt idx="5">
                  <c:v>12</c:v>
                </c:pt>
                <c:pt idx="6">
                  <c:v>16</c:v>
                </c:pt>
                <c:pt idx="7">
                  <c:v>19</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25360.802132543369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1458.3210000000001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4226898.3949999986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502744.10599999991</c:v>
                </c:pt>
                <c:pt idx="1">
                  <c:v>3628657.8769999994</c:v>
                </c:pt>
                <c:pt idx="2">
                  <c:v>95069.380000000019</c:v>
                </c:pt>
                <c:pt idx="3">
                  <c:v>427.03199999999993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1416.6093840000001</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3.7248946145623303</c:v>
                </c:pt>
                <c:pt idx="2">
                  <c:v>0.66444732856556732</c:v>
                </c:pt>
                <c:pt idx="3">
                  <c:v>2.9376966530030444</c:v>
                </c:pt>
                <c:pt idx="4">
                  <c:v>6.1734810356861924</c:v>
                </c:pt>
                <c:pt idx="5">
                  <c:v>9.007482983636514</c:v>
                </c:pt>
                <c:pt idx="7">
                  <c:v>11.957779645132202</c:v>
                </c:pt>
                <c:pt idx="8">
                  <c:v>0.29564434907057718</c:v>
                </c:pt>
                <c:pt idx="9">
                  <c:v>0</c:v>
                </c:pt>
                <c:pt idx="10">
                  <c:v>2.3442936119846141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7.3270385961309419</c:v>
                </c:pt>
                <c:pt idx="4">
                  <c:v>6.1734810356861924</c:v>
                </c:pt>
                <c:pt idx="5">
                  <c:v>9.007482983636514</c:v>
                </c:pt>
                <c:pt idx="6">
                  <c:v>12.25342399420278</c:v>
                </c:pt>
                <c:pt idx="10">
                  <c:v>2.3442936119846141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西和賀町</c:v>
                </c:pt>
              </c:strCache>
            </c:strRef>
          </c:cat>
          <c:val>
            <c:numRef>
              <c:f>①CO2排出量の現状把握!$AX$43:$AX$45</c:f>
              <c:numCache>
                <c:formatCode>0%</c:formatCode>
                <c:ptCount val="3"/>
                <c:pt idx="0">
                  <c:v>0.42072759503743129</c:v>
                </c:pt>
                <c:pt idx="1">
                  <c:v>0.34841845452037185</c:v>
                </c:pt>
                <c:pt idx="2">
                  <c:v>0.19746385604065486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西和賀町</c:v>
                </c:pt>
              </c:strCache>
            </c:strRef>
          </c:cat>
          <c:val>
            <c:numRef>
              <c:f>①CO2排出量の現状把握!$AY$43:$AY$45</c:f>
              <c:numCache>
                <c:formatCode>0%</c:formatCode>
                <c:ptCount val="3"/>
                <c:pt idx="0">
                  <c:v>0.19118662390594171</c:v>
                </c:pt>
                <c:pt idx="1">
                  <c:v>0.17226474585660906</c:v>
                </c:pt>
                <c:pt idx="2">
                  <c:v>0.16637545367157852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西和賀町</c:v>
                </c:pt>
              </c:strCache>
            </c:strRef>
          </c:cat>
          <c:val>
            <c:numRef>
              <c:f>①CO2排出量の現状把握!$AZ$43:$AZ$45</c:f>
              <c:numCache>
                <c:formatCode>0%</c:formatCode>
                <c:ptCount val="3"/>
                <c:pt idx="0">
                  <c:v>0.18034974026133399</c:v>
                </c:pt>
                <c:pt idx="1">
                  <c:v>0.22340600515353695</c:v>
                </c:pt>
                <c:pt idx="2">
                  <c:v>0.2427518703270746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西和賀町</c:v>
                </c:pt>
              </c:strCache>
            </c:strRef>
          </c:cat>
          <c:val>
            <c:numRef>
              <c:f>①CO2排出量の現状把握!$BA$43:$BA$45</c:f>
              <c:numCache>
                <c:formatCode>0%</c:formatCode>
                <c:ptCount val="3"/>
                <c:pt idx="0">
                  <c:v>0.19226168778726088</c:v>
                </c:pt>
                <c:pt idx="1">
                  <c:v>0.23650794127688637</c:v>
                </c:pt>
                <c:pt idx="2">
                  <c:v>0.33023005404585193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西和賀町</c:v>
                </c:pt>
              </c:strCache>
            </c:strRef>
          </c:cat>
          <c:val>
            <c:numRef>
              <c:f>①CO2排出量の現状把握!$BB$43:$BB$45</c:f>
              <c:numCache>
                <c:formatCode>0%</c:formatCode>
                <c:ptCount val="3"/>
                <c:pt idx="0">
                  <c:v>1.5474353008032191E-2</c:v>
                </c:pt>
                <c:pt idx="1">
                  <c:v>1.9402853192595854E-2</c:v>
                </c:pt>
                <c:pt idx="2">
                  <c:v>6.3178765914840271E-2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2014</c:v>
                </c:pt>
                <c:pt idx="1">
                  <c:v>2014</c:v>
                </c:pt>
                <c:pt idx="2">
                  <c:v>2014</c:v>
                </c:pt>
                <c:pt idx="3">
                  <c:v>2014</c:v>
                </c:pt>
                <c:pt idx="4">
                  <c:v>2014</c:v>
                </c:pt>
                <c:pt idx="5">
                  <c:v>2006</c:v>
                </c:pt>
                <c:pt idx="6">
                  <c:v>2006</c:v>
                </c:pt>
                <c:pt idx="7">
                  <c:v>2006</c:v>
                </c:pt>
                <c:pt idx="8">
                  <c:v>2006</c:v>
                </c:pt>
                <c:pt idx="9">
                  <c:v>2006</c:v>
                </c:pt>
                <c:pt idx="10">
                  <c:v>2006</c:v>
                </c:pt>
                <c:pt idx="11">
                  <c:v>1564</c:v>
                </c:pt>
                <c:pt idx="12">
                  <c:v>1564</c:v>
                </c:pt>
                <c:pt idx="13">
                  <c:v>1564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0.43811119353107558</c:v>
                </c:pt>
                <c:pt idx="7">
                  <c:v>2.8791819493643049</c:v>
                </c:pt>
                <c:pt idx="8">
                  <c:v>4.4203541617199811</c:v>
                </c:pt>
                <c:pt idx="9">
                  <c:v>1.6395678562337259</c:v>
                </c:pt>
                <c:pt idx="10">
                  <c:v>1.957815823067012</c:v>
                </c:pt>
                <c:pt idx="11">
                  <c:v>2.170372272518077</c:v>
                </c:pt>
                <c:pt idx="12">
                  <c:v>2.2428075203603162</c:v>
                </c:pt>
                <c:pt idx="13">
                  <c:v>2.3442936119846141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6990</c:v>
                </c:pt>
                <c:pt idx="1">
                  <c:v>6834</c:v>
                </c:pt>
                <c:pt idx="2">
                  <c:v>6665</c:v>
                </c:pt>
                <c:pt idx="3">
                  <c:v>6542</c:v>
                </c:pt>
                <c:pt idx="4">
                  <c:v>6425</c:v>
                </c:pt>
                <c:pt idx="5">
                  <c:v>6263</c:v>
                </c:pt>
                <c:pt idx="6">
                  <c:v>6110</c:v>
                </c:pt>
                <c:pt idx="7">
                  <c:v>5992</c:v>
                </c:pt>
                <c:pt idx="8">
                  <c:v>5839</c:v>
                </c:pt>
                <c:pt idx="9">
                  <c:v>5681</c:v>
                </c:pt>
                <c:pt idx="10">
                  <c:v>5537</c:v>
                </c:pt>
                <c:pt idx="11">
                  <c:v>5364</c:v>
                </c:pt>
                <c:pt idx="12">
                  <c:v>5219</c:v>
                </c:pt>
                <c:pt idx="13">
                  <c:v>5022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西和賀町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426</v>
      </c>
      <c r="C9" s="70">
        <v>1</v>
      </c>
      <c r="D9" s="70">
        <v>26</v>
      </c>
      <c r="E9" s="70">
        <v>1990</v>
      </c>
      <c r="F9" s="70" t="s">
        <v>787</v>
      </c>
      <c r="G9" s="70" t="s">
        <v>1757</v>
      </c>
      <c r="H9" s="70" t="s">
        <v>1758</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427</v>
      </c>
      <c r="C10" s="70">
        <v>2</v>
      </c>
      <c r="D10" s="70">
        <v>26</v>
      </c>
      <c r="E10" s="70">
        <v>2005</v>
      </c>
      <c r="F10" s="70" t="s">
        <v>789</v>
      </c>
      <c r="G10" s="70" t="s">
        <v>1757</v>
      </c>
      <c r="H10" s="70" t="s">
        <v>1758</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428</v>
      </c>
      <c r="C11" s="70">
        <v>3</v>
      </c>
      <c r="D11" s="70">
        <v>26</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429</v>
      </c>
      <c r="C12" s="70">
        <v>4</v>
      </c>
      <c r="D12" s="70">
        <v>26</v>
      </c>
      <c r="E12" s="70">
        <v>2007</v>
      </c>
      <c r="F12" s="70" t="s">
        <v>791</v>
      </c>
      <c r="G12" s="70" t="s">
        <v>1757</v>
      </c>
      <c r="H12" s="70" t="s">
        <v>1758</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430</v>
      </c>
      <c r="C13" s="70">
        <v>5</v>
      </c>
      <c r="D13" s="70">
        <v>26</v>
      </c>
      <c r="E13" s="70">
        <v>2008</v>
      </c>
      <c r="F13" s="70" t="s">
        <v>792</v>
      </c>
      <c r="G13" s="70" t="s">
        <v>1757</v>
      </c>
      <c r="H13" s="70" t="s">
        <v>1758</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431</v>
      </c>
      <c r="C14" s="70">
        <v>6</v>
      </c>
      <c r="D14" s="70">
        <v>26</v>
      </c>
      <c r="E14" s="70">
        <v>2009</v>
      </c>
      <c r="F14" s="70" t="s">
        <v>176</v>
      </c>
      <c r="G14" s="70" t="s">
        <v>1757</v>
      </c>
      <c r="H14" s="70" t="s">
        <v>1758</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1764</v>
      </c>
      <c r="B15" s="70">
        <v>432</v>
      </c>
      <c r="C15" s="70">
        <v>7</v>
      </c>
      <c r="D15" s="70">
        <v>26</v>
      </c>
      <c r="E15" s="70">
        <v>2010</v>
      </c>
      <c r="F15" s="70" t="s">
        <v>177</v>
      </c>
      <c r="G15" s="70" t="s">
        <v>1757</v>
      </c>
      <c r="H15" s="70" t="s">
        <v>1758</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1765</v>
      </c>
      <c r="B16" s="70">
        <v>433</v>
      </c>
      <c r="C16" s="70">
        <v>8</v>
      </c>
      <c r="D16" s="70">
        <v>26</v>
      </c>
      <c r="E16" s="70">
        <v>2011</v>
      </c>
      <c r="F16" s="70" t="s">
        <v>178</v>
      </c>
      <c r="G16" s="70" t="s">
        <v>1757</v>
      </c>
      <c r="H16" s="70" t="s">
        <v>1758</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1766</v>
      </c>
      <c r="B17" s="70">
        <v>434</v>
      </c>
      <c r="C17" s="70">
        <v>9</v>
      </c>
      <c r="D17" s="70">
        <v>26</v>
      </c>
      <c r="E17" s="70">
        <v>2012</v>
      </c>
      <c r="F17" s="70" t="s">
        <v>179</v>
      </c>
      <c r="G17" s="70" t="s">
        <v>1757</v>
      </c>
      <c r="H17" s="70" t="s">
        <v>1758</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1767</v>
      </c>
      <c r="B18" s="70">
        <v>435</v>
      </c>
      <c r="C18" s="70">
        <v>10</v>
      </c>
      <c r="D18" s="70">
        <v>26</v>
      </c>
      <c r="E18" s="70">
        <v>2013</v>
      </c>
      <c r="F18" s="70" t="s">
        <v>180</v>
      </c>
      <c r="G18" s="70" t="s">
        <v>1757</v>
      </c>
      <c r="H18" s="70" t="s">
        <v>1758</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1768</v>
      </c>
      <c r="B19" s="70">
        <v>436</v>
      </c>
      <c r="C19" s="70">
        <v>11</v>
      </c>
      <c r="D19" s="70">
        <v>26</v>
      </c>
      <c r="E19" s="70">
        <v>2014</v>
      </c>
      <c r="F19" s="70" t="s">
        <v>181</v>
      </c>
      <c r="G19" s="70" t="s">
        <v>1757</v>
      </c>
      <c r="H19" s="70" t="s">
        <v>1758</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1769</v>
      </c>
      <c r="B20" s="70">
        <v>437</v>
      </c>
      <c r="C20" s="70">
        <v>12</v>
      </c>
      <c r="D20" s="70">
        <v>26</v>
      </c>
      <c r="E20" s="70">
        <v>2015</v>
      </c>
      <c r="F20" s="70" t="s">
        <v>182</v>
      </c>
      <c r="G20" s="70" t="s">
        <v>1757</v>
      </c>
      <c r="H20" s="70" t="s">
        <v>1758</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1770</v>
      </c>
      <c r="B21" s="70">
        <v>438</v>
      </c>
      <c r="C21" s="70">
        <v>13</v>
      </c>
      <c r="D21" s="70">
        <v>26</v>
      </c>
      <c r="E21" s="70">
        <v>2016</v>
      </c>
      <c r="F21" s="70" t="s">
        <v>155</v>
      </c>
      <c r="G21" s="70" t="s">
        <v>1757</v>
      </c>
      <c r="H21" s="70" t="s">
        <v>1758</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1771</v>
      </c>
      <c r="B22" s="70">
        <v>439</v>
      </c>
      <c r="C22" s="70">
        <v>14</v>
      </c>
      <c r="D22" s="70">
        <v>26</v>
      </c>
      <c r="E22" s="70">
        <v>2017</v>
      </c>
      <c r="F22" s="70" t="s">
        <v>156</v>
      </c>
      <c r="G22" s="70" t="s">
        <v>1757</v>
      </c>
      <c r="H22" s="70" t="s">
        <v>1758</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1772</v>
      </c>
      <c r="B23" s="70">
        <v>440</v>
      </c>
      <c r="C23" s="70">
        <v>15</v>
      </c>
      <c r="D23" s="70">
        <v>26</v>
      </c>
      <c r="E23" s="70">
        <v>2018</v>
      </c>
      <c r="F23" s="70" t="s">
        <v>183</v>
      </c>
      <c r="G23" s="70" t="s">
        <v>1757</v>
      </c>
      <c r="H23" s="70" t="s">
        <v>1758</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1773</v>
      </c>
      <c r="B24" s="70">
        <v>441</v>
      </c>
      <c r="C24" s="70">
        <v>16</v>
      </c>
      <c r="D24" s="70">
        <v>26</v>
      </c>
      <c r="E24" s="70">
        <v>2019</v>
      </c>
      <c r="F24" s="70" t="s">
        <v>158</v>
      </c>
      <c r="G24" s="70" t="s">
        <v>1757</v>
      </c>
      <c r="H24" s="70" t="s">
        <v>1758</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1774</v>
      </c>
      <c r="B25" s="70">
        <v>442</v>
      </c>
      <c r="C25" s="70">
        <v>17</v>
      </c>
      <c r="D25" s="70">
        <v>26</v>
      </c>
      <c r="E25" s="70">
        <v>2020</v>
      </c>
      <c r="F25" s="70" t="s">
        <v>159</v>
      </c>
      <c r="G25" s="70" t="s">
        <v>1757</v>
      </c>
      <c r="H25" s="70" t="s">
        <v>1758</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1775</v>
      </c>
      <c r="B26" s="70">
        <v>442</v>
      </c>
      <c r="C26" s="70">
        <v>18</v>
      </c>
      <c r="D26" s="70">
        <v>26</v>
      </c>
      <c r="E26" s="70">
        <v>2021</v>
      </c>
      <c r="F26" s="70" t="s">
        <v>160</v>
      </c>
      <c r="G26" s="1064" t="s">
        <v>1757</v>
      </c>
      <c r="H26" s="70" t="s">
        <v>1758</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1776</v>
      </c>
      <c r="B27" s="70">
        <v>442</v>
      </c>
      <c r="C27" s="70">
        <v>19</v>
      </c>
      <c r="D27" s="70">
        <v>26</v>
      </c>
      <c r="E27" s="70">
        <v>2022</v>
      </c>
      <c r="F27" s="70" t="s">
        <v>161</v>
      </c>
      <c r="G27" s="1064" t="s">
        <v>1757</v>
      </c>
      <c r="H27" s="70" t="s">
        <v>1758</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442</v>
      </c>
      <c r="C28" s="70">
        <v>20</v>
      </c>
      <c r="D28" s="70">
        <v>26</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442</v>
      </c>
      <c r="C29" s="70">
        <v>21</v>
      </c>
      <c r="D29" s="70">
        <v>26</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1808</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1809</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1810</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1811</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1812</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1813</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1814</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1815</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1816</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1817</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1818</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1819</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1821</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1822</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1823</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1824</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1825</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1826</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1827</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1828</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1829</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1830</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1831</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1832</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1833</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1834</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1835</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1836</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1837</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1838</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1846</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1847</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1848</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1849</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1850</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1851</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1852</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1853</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1854</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1855</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1856</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1857</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171</v>
      </c>
      <c r="C135" s="70">
        <v>1</v>
      </c>
      <c r="D135" s="70">
        <v>11</v>
      </c>
      <c r="E135" s="70">
        <v>1990</v>
      </c>
      <c r="F135" s="70" t="s">
        <v>787</v>
      </c>
      <c r="G135" s="70" t="s">
        <v>1883</v>
      </c>
      <c r="H135" s="70" t="s">
        <v>1884</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172</v>
      </c>
      <c r="C136" s="70">
        <v>2</v>
      </c>
      <c r="D136" s="70">
        <v>11</v>
      </c>
      <c r="E136" s="70">
        <v>2005</v>
      </c>
      <c r="F136" s="70" t="s">
        <v>789</v>
      </c>
      <c r="G136" s="70" t="s">
        <v>1883</v>
      </c>
      <c r="H136" s="70" t="s">
        <v>1884</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173</v>
      </c>
      <c r="C137" s="70">
        <v>3</v>
      </c>
      <c r="D137" s="70">
        <v>11</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174</v>
      </c>
      <c r="C138" s="70">
        <v>4</v>
      </c>
      <c r="D138" s="70">
        <v>11</v>
      </c>
      <c r="E138" s="70">
        <v>2007</v>
      </c>
      <c r="F138" s="70" t="s">
        <v>791</v>
      </c>
      <c r="G138" s="70" t="s">
        <v>1883</v>
      </c>
      <c r="H138" s="70" t="s">
        <v>1884</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175</v>
      </c>
      <c r="C139" s="70">
        <v>5</v>
      </c>
      <c r="D139" s="70">
        <v>11</v>
      </c>
      <c r="E139" s="70">
        <v>2008</v>
      </c>
      <c r="F139" s="70" t="s">
        <v>792</v>
      </c>
      <c r="G139" s="70" t="s">
        <v>1883</v>
      </c>
      <c r="H139" s="70" t="s">
        <v>1884</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176</v>
      </c>
      <c r="C140" s="70">
        <v>6</v>
      </c>
      <c r="D140" s="70">
        <v>11</v>
      </c>
      <c r="E140" s="70">
        <v>2009</v>
      </c>
      <c r="F140" s="70" t="s">
        <v>176</v>
      </c>
      <c r="G140" s="1064" t="s">
        <v>1883</v>
      </c>
      <c r="H140" s="70" t="s">
        <v>1884</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1890</v>
      </c>
      <c r="B141" s="70">
        <v>177</v>
      </c>
      <c r="C141" s="70">
        <v>7</v>
      </c>
      <c r="D141" s="70">
        <v>11</v>
      </c>
      <c r="E141" s="70">
        <v>2010</v>
      </c>
      <c r="F141" s="70" t="s">
        <v>177</v>
      </c>
      <c r="G141" s="1064" t="s">
        <v>1883</v>
      </c>
      <c r="H141" s="70" t="s">
        <v>1884</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1891</v>
      </c>
      <c r="B142" s="70">
        <v>178</v>
      </c>
      <c r="C142" s="70">
        <v>8</v>
      </c>
      <c r="D142" s="70">
        <v>11</v>
      </c>
      <c r="E142" s="70">
        <v>2011</v>
      </c>
      <c r="F142" s="70" t="s">
        <v>178</v>
      </c>
      <c r="G142" s="70" t="s">
        <v>1883</v>
      </c>
      <c r="H142" s="70" t="s">
        <v>1884</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1892</v>
      </c>
      <c r="B143" s="70">
        <v>179</v>
      </c>
      <c r="C143" s="70">
        <v>9</v>
      </c>
      <c r="D143" s="70">
        <v>11</v>
      </c>
      <c r="E143" s="70">
        <v>2012</v>
      </c>
      <c r="F143" s="70" t="s">
        <v>179</v>
      </c>
      <c r="G143" s="70" t="s">
        <v>1883</v>
      </c>
      <c r="H143" s="70" t="s">
        <v>1884</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1893</v>
      </c>
      <c r="B144" s="70">
        <v>180</v>
      </c>
      <c r="C144" s="70">
        <v>10</v>
      </c>
      <c r="D144" s="70">
        <v>11</v>
      </c>
      <c r="E144" s="70">
        <v>2013</v>
      </c>
      <c r="F144" s="70" t="s">
        <v>180</v>
      </c>
      <c r="G144" s="70" t="s">
        <v>1883</v>
      </c>
      <c r="H144" s="70" t="s">
        <v>1884</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1894</v>
      </c>
      <c r="B145" s="70">
        <v>181</v>
      </c>
      <c r="C145" s="70">
        <v>11</v>
      </c>
      <c r="D145" s="70">
        <v>11</v>
      </c>
      <c r="E145" s="70">
        <v>2014</v>
      </c>
      <c r="F145" s="70" t="s">
        <v>181</v>
      </c>
      <c r="G145" s="70" t="s">
        <v>1883</v>
      </c>
      <c r="H145" s="70" t="s">
        <v>1884</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1895</v>
      </c>
      <c r="B146" s="70">
        <v>182</v>
      </c>
      <c r="C146" s="70">
        <v>12</v>
      </c>
      <c r="D146" s="70">
        <v>11</v>
      </c>
      <c r="E146" s="70">
        <v>2015</v>
      </c>
      <c r="F146" s="70" t="s">
        <v>182</v>
      </c>
      <c r="G146" s="70" t="s">
        <v>1883</v>
      </c>
      <c r="H146" s="70" t="s">
        <v>1884</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1896</v>
      </c>
      <c r="B147" s="70">
        <v>183</v>
      </c>
      <c r="C147" s="70">
        <v>13</v>
      </c>
      <c r="D147" s="70">
        <v>11</v>
      </c>
      <c r="E147" s="70">
        <v>2016</v>
      </c>
      <c r="F147" s="70" t="s">
        <v>155</v>
      </c>
      <c r="G147" s="70" t="s">
        <v>1883</v>
      </c>
      <c r="H147" s="70" t="s">
        <v>1884</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1897</v>
      </c>
      <c r="B148" s="70">
        <v>184</v>
      </c>
      <c r="C148" s="70">
        <v>14</v>
      </c>
      <c r="D148" s="70">
        <v>11</v>
      </c>
      <c r="E148" s="70">
        <v>2017</v>
      </c>
      <c r="F148" s="70" t="s">
        <v>156</v>
      </c>
      <c r="G148" s="70" t="s">
        <v>1883</v>
      </c>
      <c r="H148" s="70" t="s">
        <v>1884</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1898</v>
      </c>
      <c r="B149" s="70">
        <v>185</v>
      </c>
      <c r="C149" s="70">
        <v>15</v>
      </c>
      <c r="D149" s="70">
        <v>11</v>
      </c>
      <c r="E149" s="70">
        <v>2018</v>
      </c>
      <c r="F149" s="70" t="s">
        <v>183</v>
      </c>
      <c r="G149" s="70" t="s">
        <v>1883</v>
      </c>
      <c r="H149" s="70" t="s">
        <v>1884</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1899</v>
      </c>
      <c r="B150" s="70">
        <v>186</v>
      </c>
      <c r="C150" s="70">
        <v>16</v>
      </c>
      <c r="D150" s="70">
        <v>11</v>
      </c>
      <c r="E150" s="70">
        <v>2019</v>
      </c>
      <c r="F150" s="70" t="s">
        <v>158</v>
      </c>
      <c r="G150" s="70" t="s">
        <v>1883</v>
      </c>
      <c r="H150" s="70" t="s">
        <v>1884</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1900</v>
      </c>
      <c r="B151" s="70">
        <v>187</v>
      </c>
      <c r="C151" s="70">
        <v>17</v>
      </c>
      <c r="D151" s="70">
        <v>11</v>
      </c>
      <c r="E151" s="70">
        <v>2020</v>
      </c>
      <c r="F151" s="70" t="s">
        <v>159</v>
      </c>
      <c r="G151" s="70" t="s">
        <v>1883</v>
      </c>
      <c r="H151" s="70" t="s">
        <v>1884</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1901</v>
      </c>
      <c r="B152" s="70">
        <v>187</v>
      </c>
      <c r="C152" s="70">
        <v>18</v>
      </c>
      <c r="D152" s="70">
        <v>11</v>
      </c>
      <c r="E152" s="70">
        <v>2021</v>
      </c>
      <c r="F152" s="70" t="s">
        <v>160</v>
      </c>
      <c r="G152" s="70" t="s">
        <v>1883</v>
      </c>
      <c r="H152" s="70" t="s">
        <v>1884</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1902</v>
      </c>
      <c r="B153" s="70">
        <v>187</v>
      </c>
      <c r="C153" s="70">
        <v>19</v>
      </c>
      <c r="D153" s="70">
        <v>11</v>
      </c>
      <c r="E153" s="70">
        <v>2022</v>
      </c>
      <c r="F153" s="70" t="s">
        <v>161</v>
      </c>
      <c r="G153" s="70" t="s">
        <v>1883</v>
      </c>
      <c r="H153" s="70" t="s">
        <v>1884</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187</v>
      </c>
      <c r="C154" s="70">
        <v>20</v>
      </c>
      <c r="D154" s="70">
        <v>11</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187</v>
      </c>
      <c r="C155" s="70">
        <v>21</v>
      </c>
      <c r="D155" s="70">
        <v>11</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18</v>
      </c>
      <c r="C156" s="70">
        <v>1</v>
      </c>
      <c r="D156" s="70">
        <v>2</v>
      </c>
      <c r="E156" s="70">
        <v>1990</v>
      </c>
      <c r="F156" s="70" t="s">
        <v>787</v>
      </c>
      <c r="G156" s="70" t="s">
        <v>1906</v>
      </c>
      <c r="H156" s="70" t="s">
        <v>1907</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19</v>
      </c>
      <c r="C157" s="70">
        <v>2</v>
      </c>
      <c r="D157" s="70">
        <v>2</v>
      </c>
      <c r="E157" s="70">
        <v>2005</v>
      </c>
      <c r="F157" s="70" t="s">
        <v>789</v>
      </c>
      <c r="G157" s="70" t="s">
        <v>1906</v>
      </c>
      <c r="H157" s="70" t="s">
        <v>1907</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20</v>
      </c>
      <c r="C158" s="70">
        <v>3</v>
      </c>
      <c r="D158" s="70">
        <v>2</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21</v>
      </c>
      <c r="C159" s="70">
        <v>4</v>
      </c>
      <c r="D159" s="70">
        <v>2</v>
      </c>
      <c r="E159" s="70">
        <v>2007</v>
      </c>
      <c r="F159" s="70" t="s">
        <v>791</v>
      </c>
      <c r="G159" s="1064" t="s">
        <v>1906</v>
      </c>
      <c r="H159" s="70" t="s">
        <v>1907</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22</v>
      </c>
      <c r="C160" s="70">
        <v>5</v>
      </c>
      <c r="D160" s="70">
        <v>2</v>
      </c>
      <c r="E160" s="70">
        <v>2008</v>
      </c>
      <c r="F160" s="70" t="s">
        <v>792</v>
      </c>
      <c r="G160" s="70" t="s">
        <v>1906</v>
      </c>
      <c r="H160" s="70" t="s">
        <v>1907</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23</v>
      </c>
      <c r="C161" s="70">
        <v>6</v>
      </c>
      <c r="D161" s="70">
        <v>2</v>
      </c>
      <c r="E161" s="70">
        <v>2009</v>
      </c>
      <c r="F161" s="70" t="s">
        <v>176</v>
      </c>
      <c r="G161" s="70" t="s">
        <v>1906</v>
      </c>
      <c r="H161" s="70" t="s">
        <v>1907</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1913</v>
      </c>
      <c r="B162" s="70">
        <v>24</v>
      </c>
      <c r="C162" s="70">
        <v>7</v>
      </c>
      <c r="D162" s="70">
        <v>2</v>
      </c>
      <c r="E162" s="70">
        <v>2010</v>
      </c>
      <c r="F162" s="70" t="s">
        <v>177</v>
      </c>
      <c r="G162" s="70" t="s">
        <v>1906</v>
      </c>
      <c r="H162" s="70" t="s">
        <v>1907</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1914</v>
      </c>
      <c r="B163" s="70">
        <v>25</v>
      </c>
      <c r="C163" s="70">
        <v>8</v>
      </c>
      <c r="D163" s="70">
        <v>2</v>
      </c>
      <c r="E163" s="70">
        <v>2011</v>
      </c>
      <c r="F163" s="70" t="s">
        <v>178</v>
      </c>
      <c r="G163" s="70" t="s">
        <v>1906</v>
      </c>
      <c r="H163" s="70" t="s">
        <v>1907</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1915</v>
      </c>
      <c r="B164" s="70">
        <v>26</v>
      </c>
      <c r="C164" s="70">
        <v>9</v>
      </c>
      <c r="D164" s="70">
        <v>2</v>
      </c>
      <c r="E164" s="70">
        <v>2012</v>
      </c>
      <c r="F164" s="70" t="s">
        <v>179</v>
      </c>
      <c r="G164" s="70" t="s">
        <v>1906</v>
      </c>
      <c r="H164" s="70" t="s">
        <v>1907</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1916</v>
      </c>
      <c r="B165" s="70">
        <v>27</v>
      </c>
      <c r="C165" s="70">
        <v>10</v>
      </c>
      <c r="D165" s="70">
        <v>2</v>
      </c>
      <c r="E165" s="70">
        <v>2013</v>
      </c>
      <c r="F165" s="70" t="s">
        <v>180</v>
      </c>
      <c r="G165" s="70" t="s">
        <v>1906</v>
      </c>
      <c r="H165" s="70" t="s">
        <v>1907</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1917</v>
      </c>
      <c r="B166" s="70">
        <v>28</v>
      </c>
      <c r="C166" s="70">
        <v>11</v>
      </c>
      <c r="D166" s="70">
        <v>2</v>
      </c>
      <c r="E166" s="70">
        <v>2014</v>
      </c>
      <c r="F166" s="70" t="s">
        <v>181</v>
      </c>
      <c r="G166" s="70" t="s">
        <v>1906</v>
      </c>
      <c r="H166" s="70" t="s">
        <v>1907</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1918</v>
      </c>
      <c r="B167" s="70">
        <v>29</v>
      </c>
      <c r="C167" s="70">
        <v>12</v>
      </c>
      <c r="D167" s="70">
        <v>2</v>
      </c>
      <c r="E167" s="70">
        <v>2015</v>
      </c>
      <c r="F167" s="70" t="s">
        <v>182</v>
      </c>
      <c r="G167" s="70" t="s">
        <v>1906</v>
      </c>
      <c r="H167" s="70" t="s">
        <v>1907</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1919</v>
      </c>
      <c r="B168" s="70">
        <v>30</v>
      </c>
      <c r="C168" s="70">
        <v>13</v>
      </c>
      <c r="D168" s="70">
        <v>2</v>
      </c>
      <c r="E168" s="70">
        <v>2016</v>
      </c>
      <c r="F168" s="70" t="s">
        <v>155</v>
      </c>
      <c r="G168" s="70" t="s">
        <v>1906</v>
      </c>
      <c r="H168" s="70" t="s">
        <v>1907</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1920</v>
      </c>
      <c r="B169" s="70">
        <v>31</v>
      </c>
      <c r="C169" s="70">
        <v>14</v>
      </c>
      <c r="D169" s="70">
        <v>2</v>
      </c>
      <c r="E169" s="70">
        <v>2017</v>
      </c>
      <c r="F169" s="70" t="s">
        <v>156</v>
      </c>
      <c r="G169" s="70" t="s">
        <v>1906</v>
      </c>
      <c r="H169" s="70" t="s">
        <v>1907</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1921</v>
      </c>
      <c r="B170" s="70">
        <v>32</v>
      </c>
      <c r="C170" s="70">
        <v>15</v>
      </c>
      <c r="D170" s="70">
        <v>2</v>
      </c>
      <c r="E170" s="70">
        <v>2018</v>
      </c>
      <c r="F170" s="70" t="s">
        <v>183</v>
      </c>
      <c r="G170" s="70" t="s">
        <v>1906</v>
      </c>
      <c r="H170" s="70" t="s">
        <v>1907</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1922</v>
      </c>
      <c r="B171" s="70">
        <v>33</v>
      </c>
      <c r="C171" s="70">
        <v>16</v>
      </c>
      <c r="D171" s="70">
        <v>2</v>
      </c>
      <c r="E171" s="70">
        <v>2019</v>
      </c>
      <c r="F171" s="70" t="s">
        <v>158</v>
      </c>
      <c r="G171" s="70" t="s">
        <v>1906</v>
      </c>
      <c r="H171" s="70" t="s">
        <v>1907</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1923</v>
      </c>
      <c r="B172" s="70">
        <v>34</v>
      </c>
      <c r="C172" s="70">
        <v>17</v>
      </c>
      <c r="D172" s="70">
        <v>2</v>
      </c>
      <c r="E172" s="70">
        <v>2020</v>
      </c>
      <c r="F172" s="70" t="s">
        <v>159</v>
      </c>
      <c r="G172" s="70" t="s">
        <v>1906</v>
      </c>
      <c r="H172" s="70" t="s">
        <v>1907</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1924</v>
      </c>
      <c r="B173" s="70">
        <v>34</v>
      </c>
      <c r="C173" s="70">
        <v>18</v>
      </c>
      <c r="D173" s="70">
        <v>2</v>
      </c>
      <c r="E173" s="70">
        <v>2021</v>
      </c>
      <c r="F173" s="70" t="s">
        <v>160</v>
      </c>
      <c r="G173" s="70" t="s">
        <v>1906</v>
      </c>
      <c r="H173" s="70" t="s">
        <v>1907</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1925</v>
      </c>
      <c r="B174" s="70">
        <v>34</v>
      </c>
      <c r="C174" s="70">
        <v>19</v>
      </c>
      <c r="D174" s="70">
        <v>2</v>
      </c>
      <c r="E174" s="70">
        <v>2022</v>
      </c>
      <c r="F174" s="70" t="s">
        <v>161</v>
      </c>
      <c r="G174" s="70" t="s">
        <v>1906</v>
      </c>
      <c r="H174" s="70" t="s">
        <v>1907</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34</v>
      </c>
      <c r="C175" s="70">
        <v>20</v>
      </c>
      <c r="D175" s="70">
        <v>2</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34</v>
      </c>
      <c r="C176" s="70">
        <v>21</v>
      </c>
      <c r="D176" s="70">
        <v>2</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205</v>
      </c>
      <c r="C177" s="70">
        <v>1</v>
      </c>
      <c r="D177" s="70">
        <v>13</v>
      </c>
      <c r="E177" s="70">
        <v>1990</v>
      </c>
      <c r="F177" s="70" t="s">
        <v>787</v>
      </c>
      <c r="G177" s="70" t="s">
        <v>1929</v>
      </c>
      <c r="H177" s="70" t="s">
        <v>1930</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206</v>
      </c>
      <c r="C178" s="70">
        <v>2</v>
      </c>
      <c r="D178" s="70">
        <v>13</v>
      </c>
      <c r="E178" s="70">
        <v>2005</v>
      </c>
      <c r="F178" s="70" t="s">
        <v>789</v>
      </c>
      <c r="G178" s="1064" t="s">
        <v>1929</v>
      </c>
      <c r="H178" s="70" t="s">
        <v>1930</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207</v>
      </c>
      <c r="C179" s="70">
        <v>3</v>
      </c>
      <c r="D179" s="70">
        <v>13</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208</v>
      </c>
      <c r="C180" s="70">
        <v>4</v>
      </c>
      <c r="D180" s="70">
        <v>13</v>
      </c>
      <c r="E180" s="70">
        <v>2007</v>
      </c>
      <c r="F180" s="70" t="s">
        <v>791</v>
      </c>
      <c r="G180" s="70" t="s">
        <v>1929</v>
      </c>
      <c r="H180" s="70" t="s">
        <v>1930</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209</v>
      </c>
      <c r="C181" s="70">
        <v>5</v>
      </c>
      <c r="D181" s="70">
        <v>13</v>
      </c>
      <c r="E181" s="70">
        <v>2008</v>
      </c>
      <c r="F181" s="70" t="s">
        <v>792</v>
      </c>
      <c r="G181" s="70" t="s">
        <v>1929</v>
      </c>
      <c r="H181" s="70" t="s">
        <v>1930</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210</v>
      </c>
      <c r="C182" s="70">
        <v>6</v>
      </c>
      <c r="D182" s="70">
        <v>13</v>
      </c>
      <c r="E182" s="70">
        <v>2009</v>
      </c>
      <c r="F182" s="70" t="s">
        <v>176</v>
      </c>
      <c r="G182" s="70" t="s">
        <v>1929</v>
      </c>
      <c r="H182" s="70" t="s">
        <v>1930</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1936</v>
      </c>
      <c r="B183" s="70">
        <v>211</v>
      </c>
      <c r="C183" s="70">
        <v>7</v>
      </c>
      <c r="D183" s="70">
        <v>13</v>
      </c>
      <c r="E183" s="70">
        <v>2010</v>
      </c>
      <c r="F183" s="70" t="s">
        <v>177</v>
      </c>
      <c r="G183" s="70" t="s">
        <v>1929</v>
      </c>
      <c r="H183" s="70" t="s">
        <v>1930</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1937</v>
      </c>
      <c r="B184" s="70">
        <v>212</v>
      </c>
      <c r="C184" s="70">
        <v>8</v>
      </c>
      <c r="D184" s="70">
        <v>13</v>
      </c>
      <c r="E184" s="70">
        <v>2011</v>
      </c>
      <c r="F184" s="70" t="s">
        <v>178</v>
      </c>
      <c r="G184" s="70" t="s">
        <v>1929</v>
      </c>
      <c r="H184" s="70" t="s">
        <v>1930</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1938</v>
      </c>
      <c r="B185" s="70">
        <v>213</v>
      </c>
      <c r="C185" s="70">
        <v>9</v>
      </c>
      <c r="D185" s="70">
        <v>13</v>
      </c>
      <c r="E185" s="70">
        <v>2012</v>
      </c>
      <c r="F185" s="70" t="s">
        <v>179</v>
      </c>
      <c r="G185" s="70" t="s">
        <v>1929</v>
      </c>
      <c r="H185" s="70" t="s">
        <v>1930</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1939</v>
      </c>
      <c r="B186" s="70">
        <v>214</v>
      </c>
      <c r="C186" s="70">
        <v>10</v>
      </c>
      <c r="D186" s="70">
        <v>13</v>
      </c>
      <c r="E186" s="70">
        <v>2013</v>
      </c>
      <c r="F186" s="70" t="s">
        <v>180</v>
      </c>
      <c r="G186" s="70" t="s">
        <v>1929</v>
      </c>
      <c r="H186" s="70" t="s">
        <v>1930</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1940</v>
      </c>
      <c r="B187" s="70">
        <v>215</v>
      </c>
      <c r="C187" s="70">
        <v>11</v>
      </c>
      <c r="D187" s="70">
        <v>13</v>
      </c>
      <c r="E187" s="70">
        <v>2014</v>
      </c>
      <c r="F187" s="70" t="s">
        <v>181</v>
      </c>
      <c r="G187" s="70" t="s">
        <v>1929</v>
      </c>
      <c r="H187" s="70" t="s">
        <v>1930</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1941</v>
      </c>
      <c r="B188" s="70">
        <v>216</v>
      </c>
      <c r="C188" s="70">
        <v>12</v>
      </c>
      <c r="D188" s="70">
        <v>13</v>
      </c>
      <c r="E188" s="70">
        <v>2015</v>
      </c>
      <c r="F188" s="70" t="s">
        <v>182</v>
      </c>
      <c r="G188" s="70" t="s">
        <v>1929</v>
      </c>
      <c r="H188" s="70" t="s">
        <v>1930</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1942</v>
      </c>
      <c r="B189" s="70">
        <v>217</v>
      </c>
      <c r="C189" s="70">
        <v>13</v>
      </c>
      <c r="D189" s="70">
        <v>13</v>
      </c>
      <c r="E189" s="70">
        <v>2016</v>
      </c>
      <c r="F189" s="70" t="s">
        <v>155</v>
      </c>
      <c r="G189" s="70" t="s">
        <v>1929</v>
      </c>
      <c r="H189" s="70" t="s">
        <v>1930</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1943</v>
      </c>
      <c r="B190" s="70">
        <v>218</v>
      </c>
      <c r="C190" s="70">
        <v>14</v>
      </c>
      <c r="D190" s="70">
        <v>13</v>
      </c>
      <c r="E190" s="70">
        <v>2017</v>
      </c>
      <c r="F190" s="70" t="s">
        <v>156</v>
      </c>
      <c r="G190" s="70" t="s">
        <v>1929</v>
      </c>
      <c r="H190" s="70" t="s">
        <v>1930</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1944</v>
      </c>
      <c r="B191" s="70">
        <v>219</v>
      </c>
      <c r="C191" s="70">
        <v>15</v>
      </c>
      <c r="D191" s="70">
        <v>13</v>
      </c>
      <c r="E191" s="70">
        <v>2018</v>
      </c>
      <c r="F191" s="70" t="s">
        <v>183</v>
      </c>
      <c r="G191" s="70" t="s">
        <v>1929</v>
      </c>
      <c r="H191" s="70" t="s">
        <v>1930</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1945</v>
      </c>
      <c r="B192" s="70">
        <v>220</v>
      </c>
      <c r="C192" s="70">
        <v>16</v>
      </c>
      <c r="D192" s="70">
        <v>13</v>
      </c>
      <c r="E192" s="70">
        <v>2019</v>
      </c>
      <c r="F192" s="70" t="s">
        <v>158</v>
      </c>
      <c r="G192" s="70" t="s">
        <v>1929</v>
      </c>
      <c r="H192" s="70" t="s">
        <v>1930</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1946</v>
      </c>
      <c r="B193" s="70">
        <v>221</v>
      </c>
      <c r="C193" s="70">
        <v>17</v>
      </c>
      <c r="D193" s="70">
        <v>13</v>
      </c>
      <c r="E193" s="70">
        <v>2020</v>
      </c>
      <c r="F193" s="70" t="s">
        <v>159</v>
      </c>
      <c r="G193" s="70" t="s">
        <v>1929</v>
      </c>
      <c r="H193" s="70" t="s">
        <v>1930</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1947</v>
      </c>
      <c r="B194" s="70">
        <v>221</v>
      </c>
      <c r="C194" s="70">
        <v>18</v>
      </c>
      <c r="D194" s="70">
        <v>13</v>
      </c>
      <c r="E194" s="70">
        <v>2021</v>
      </c>
      <c r="F194" s="70" t="s">
        <v>160</v>
      </c>
      <c r="G194" s="70" t="s">
        <v>1929</v>
      </c>
      <c r="H194" s="70" t="s">
        <v>1930</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1948</v>
      </c>
      <c r="B195" s="70">
        <v>221</v>
      </c>
      <c r="C195" s="70">
        <v>19</v>
      </c>
      <c r="D195" s="70">
        <v>13</v>
      </c>
      <c r="E195" s="70">
        <v>2022</v>
      </c>
      <c r="F195" s="70" t="s">
        <v>161</v>
      </c>
      <c r="G195" s="70" t="s">
        <v>1929</v>
      </c>
      <c r="H195" s="70" t="s">
        <v>1930</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221</v>
      </c>
      <c r="C196" s="70">
        <v>20</v>
      </c>
      <c r="D196" s="70">
        <v>13</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221</v>
      </c>
      <c r="C197" s="70">
        <v>21</v>
      </c>
      <c r="D197" s="70">
        <v>13</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86</v>
      </c>
      <c r="C198" s="70">
        <v>1</v>
      </c>
      <c r="D198" s="70">
        <v>6</v>
      </c>
      <c r="E198" s="70">
        <v>1990</v>
      </c>
      <c r="F198" s="70" t="s">
        <v>787</v>
      </c>
      <c r="G198" s="1064" t="s">
        <v>1952</v>
      </c>
      <c r="H198" s="70" t="s">
        <v>1953</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87</v>
      </c>
      <c r="C199" s="70">
        <v>2</v>
      </c>
      <c r="D199" s="70">
        <v>6</v>
      </c>
      <c r="E199" s="70">
        <v>2005</v>
      </c>
      <c r="F199" s="70" t="s">
        <v>789</v>
      </c>
      <c r="G199" s="70" t="s">
        <v>1952</v>
      </c>
      <c r="H199" s="70" t="s">
        <v>1953</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88</v>
      </c>
      <c r="C200" s="70">
        <v>3</v>
      </c>
      <c r="D200" s="70">
        <v>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89</v>
      </c>
      <c r="C201" s="70">
        <v>4</v>
      </c>
      <c r="D201" s="70">
        <v>6</v>
      </c>
      <c r="E201" s="70">
        <v>2007</v>
      </c>
      <c r="F201" s="70" t="s">
        <v>791</v>
      </c>
      <c r="G201" s="70" t="s">
        <v>1952</v>
      </c>
      <c r="H201" s="70" t="s">
        <v>1953</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90</v>
      </c>
      <c r="C202" s="70">
        <v>5</v>
      </c>
      <c r="D202" s="70">
        <v>6</v>
      </c>
      <c r="E202" s="70">
        <v>2008</v>
      </c>
      <c r="F202" s="70" t="s">
        <v>792</v>
      </c>
      <c r="G202" s="70" t="s">
        <v>1952</v>
      </c>
      <c r="H202" s="70" t="s">
        <v>1953</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91</v>
      </c>
      <c r="C203" s="70">
        <v>6</v>
      </c>
      <c r="D203" s="70">
        <v>6</v>
      </c>
      <c r="E203" s="70">
        <v>2009</v>
      </c>
      <c r="F203" s="70" t="s">
        <v>176</v>
      </c>
      <c r="G203" s="70" t="s">
        <v>1952</v>
      </c>
      <c r="H203" s="70" t="s">
        <v>1953</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92</v>
      </c>
      <c r="C204" s="70">
        <v>7</v>
      </c>
      <c r="D204" s="70">
        <v>6</v>
      </c>
      <c r="E204" s="70">
        <v>2010</v>
      </c>
      <c r="F204" s="70" t="s">
        <v>177</v>
      </c>
      <c r="G204" s="70" t="s">
        <v>1952</v>
      </c>
      <c r="H204" s="70" t="s">
        <v>1953</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93</v>
      </c>
      <c r="C205" s="70">
        <v>8</v>
      </c>
      <c r="D205" s="70">
        <v>6</v>
      </c>
      <c r="E205" s="70">
        <v>2011</v>
      </c>
      <c r="F205" s="70" t="s">
        <v>178</v>
      </c>
      <c r="G205" s="70" t="s">
        <v>1952</v>
      </c>
      <c r="H205" s="70" t="s">
        <v>1953</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1961</v>
      </c>
      <c r="B206" s="70">
        <v>94</v>
      </c>
      <c r="C206" s="70">
        <v>9</v>
      </c>
      <c r="D206" s="70">
        <v>6</v>
      </c>
      <c r="E206" s="70">
        <v>2012</v>
      </c>
      <c r="F206" s="70" t="s">
        <v>179</v>
      </c>
      <c r="G206" s="70" t="s">
        <v>1952</v>
      </c>
      <c r="H206" s="70" t="s">
        <v>1953</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1962</v>
      </c>
      <c r="B207" s="70">
        <v>95</v>
      </c>
      <c r="C207" s="70">
        <v>10</v>
      </c>
      <c r="D207" s="70">
        <v>6</v>
      </c>
      <c r="E207" s="70">
        <v>2013</v>
      </c>
      <c r="F207" s="70" t="s">
        <v>180</v>
      </c>
      <c r="G207" s="70" t="s">
        <v>1952</v>
      </c>
      <c r="H207" s="70" t="s">
        <v>1953</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1963</v>
      </c>
      <c r="B208" s="70">
        <v>96</v>
      </c>
      <c r="C208" s="70">
        <v>11</v>
      </c>
      <c r="D208" s="70">
        <v>6</v>
      </c>
      <c r="E208" s="70">
        <v>2014</v>
      </c>
      <c r="F208" s="70" t="s">
        <v>181</v>
      </c>
      <c r="G208" s="70" t="s">
        <v>1952</v>
      </c>
      <c r="H208" s="70" t="s">
        <v>1953</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1964</v>
      </c>
      <c r="B209" s="70">
        <v>97</v>
      </c>
      <c r="C209" s="70">
        <v>12</v>
      </c>
      <c r="D209" s="70">
        <v>6</v>
      </c>
      <c r="E209" s="70">
        <v>2015</v>
      </c>
      <c r="F209" s="70" t="s">
        <v>182</v>
      </c>
      <c r="G209" s="70" t="s">
        <v>1952</v>
      </c>
      <c r="H209" s="70" t="s">
        <v>1953</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1965</v>
      </c>
      <c r="B210" s="70">
        <v>98</v>
      </c>
      <c r="C210" s="70">
        <v>13</v>
      </c>
      <c r="D210" s="70">
        <v>6</v>
      </c>
      <c r="E210" s="70">
        <v>2016</v>
      </c>
      <c r="F210" s="70" t="s">
        <v>155</v>
      </c>
      <c r="G210" s="70" t="s">
        <v>1952</v>
      </c>
      <c r="H210" s="70" t="s">
        <v>1953</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1966</v>
      </c>
      <c r="B211" s="70">
        <v>99</v>
      </c>
      <c r="C211" s="70">
        <v>14</v>
      </c>
      <c r="D211" s="70">
        <v>6</v>
      </c>
      <c r="E211" s="70">
        <v>2017</v>
      </c>
      <c r="F211" s="70" t="s">
        <v>156</v>
      </c>
      <c r="G211" s="70" t="s">
        <v>1952</v>
      </c>
      <c r="H211" s="70" t="s">
        <v>1953</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1967</v>
      </c>
      <c r="B212" s="70">
        <v>100</v>
      </c>
      <c r="C212" s="70">
        <v>15</v>
      </c>
      <c r="D212" s="70">
        <v>6</v>
      </c>
      <c r="E212" s="70">
        <v>2018</v>
      </c>
      <c r="F212" s="70" t="s">
        <v>183</v>
      </c>
      <c r="G212" s="70" t="s">
        <v>1952</v>
      </c>
      <c r="H212" s="70" t="s">
        <v>1953</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1968</v>
      </c>
      <c r="B213" s="70">
        <v>101</v>
      </c>
      <c r="C213" s="70">
        <v>16</v>
      </c>
      <c r="D213" s="70">
        <v>6</v>
      </c>
      <c r="E213" s="70">
        <v>2019</v>
      </c>
      <c r="F213" s="70" t="s">
        <v>158</v>
      </c>
      <c r="G213" s="70" t="s">
        <v>1952</v>
      </c>
      <c r="H213" s="70" t="s">
        <v>1953</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1969</v>
      </c>
      <c r="B214" s="70">
        <v>102</v>
      </c>
      <c r="C214" s="70">
        <v>17</v>
      </c>
      <c r="D214" s="70">
        <v>6</v>
      </c>
      <c r="E214" s="70">
        <v>2020</v>
      </c>
      <c r="F214" s="70" t="s">
        <v>159</v>
      </c>
      <c r="G214" s="70" t="s">
        <v>1952</v>
      </c>
      <c r="H214" s="70" t="s">
        <v>1953</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1970</v>
      </c>
      <c r="B215" s="70">
        <v>102</v>
      </c>
      <c r="C215" s="70">
        <v>18</v>
      </c>
      <c r="D215" s="70">
        <v>6</v>
      </c>
      <c r="E215" s="70">
        <v>2021</v>
      </c>
      <c r="F215" s="70" t="s">
        <v>160</v>
      </c>
      <c r="G215" s="70" t="s">
        <v>1952</v>
      </c>
      <c r="H215" s="70" t="s">
        <v>1953</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1971</v>
      </c>
      <c r="B216" s="70">
        <v>102</v>
      </c>
      <c r="C216" s="70">
        <v>19</v>
      </c>
      <c r="D216" s="70">
        <v>6</v>
      </c>
      <c r="E216" s="70">
        <v>2022</v>
      </c>
      <c r="F216" s="70" t="s">
        <v>161</v>
      </c>
      <c r="G216" s="1064" t="s">
        <v>1952</v>
      </c>
      <c r="H216" s="70" t="s">
        <v>1953</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102</v>
      </c>
      <c r="C217" s="70">
        <v>20</v>
      </c>
      <c r="D217" s="70">
        <v>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102</v>
      </c>
      <c r="C218" s="70">
        <v>21</v>
      </c>
      <c r="D218" s="70">
        <v>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307</v>
      </c>
      <c r="C219" s="70">
        <v>1</v>
      </c>
      <c r="D219" s="70">
        <v>19</v>
      </c>
      <c r="E219" s="70">
        <v>1990</v>
      </c>
      <c r="F219" s="70" t="s">
        <v>787</v>
      </c>
      <c r="G219" s="70" t="s">
        <v>1975</v>
      </c>
      <c r="H219" s="70" t="s">
        <v>1976</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308</v>
      </c>
      <c r="C220" s="70">
        <v>2</v>
      </c>
      <c r="D220" s="70">
        <v>19</v>
      </c>
      <c r="E220" s="70">
        <v>2005</v>
      </c>
      <c r="F220" s="70" t="s">
        <v>789</v>
      </c>
      <c r="G220" s="70" t="s">
        <v>1975</v>
      </c>
      <c r="H220" s="70" t="s">
        <v>1976</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309</v>
      </c>
      <c r="C221" s="70">
        <v>3</v>
      </c>
      <c r="D221" s="70">
        <v>19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310</v>
      </c>
      <c r="C222" s="70">
        <v>4</v>
      </c>
      <c r="D222" s="70">
        <v>19</v>
      </c>
      <c r="E222" s="70">
        <v>2007</v>
      </c>
      <c r="F222" s="70" t="s">
        <v>791</v>
      </c>
      <c r="G222" s="70" t="s">
        <v>1975</v>
      </c>
      <c r="H222" s="70" t="s">
        <v>1976</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311</v>
      </c>
      <c r="C223" s="70">
        <v>5</v>
      </c>
      <c r="D223" s="70">
        <v>19</v>
      </c>
      <c r="E223" s="70">
        <v>2008</v>
      </c>
      <c r="F223" s="70" t="s">
        <v>792</v>
      </c>
      <c r="G223" s="70" t="s">
        <v>1975</v>
      </c>
      <c r="H223" s="70" t="s">
        <v>1976</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312</v>
      </c>
      <c r="C224" s="70">
        <v>6</v>
      </c>
      <c r="D224" s="70">
        <v>19</v>
      </c>
      <c r="E224" s="70">
        <v>2009</v>
      </c>
      <c r="F224" s="70" t="s">
        <v>176</v>
      </c>
      <c r="G224" s="70" t="s">
        <v>1975</v>
      </c>
      <c r="H224" s="70" t="s">
        <v>1976</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313</v>
      </c>
      <c r="C225" s="70">
        <v>7</v>
      </c>
      <c r="D225" s="70">
        <v>19</v>
      </c>
      <c r="E225" s="70">
        <v>2010</v>
      </c>
      <c r="F225" s="70" t="s">
        <v>177</v>
      </c>
      <c r="G225" s="70" t="s">
        <v>1975</v>
      </c>
      <c r="H225" s="70" t="s">
        <v>1976</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314</v>
      </c>
      <c r="C226" s="70">
        <v>8</v>
      </c>
      <c r="D226" s="70">
        <v>19</v>
      </c>
      <c r="E226" s="70">
        <v>2011</v>
      </c>
      <c r="F226" s="70" t="s">
        <v>178</v>
      </c>
      <c r="G226" s="70" t="s">
        <v>1975</v>
      </c>
      <c r="H226" s="70" t="s">
        <v>1976</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315</v>
      </c>
      <c r="C227" s="70">
        <v>9</v>
      </c>
      <c r="D227" s="70">
        <v>19</v>
      </c>
      <c r="E227" s="70">
        <v>2012</v>
      </c>
      <c r="F227" s="70" t="s">
        <v>179</v>
      </c>
      <c r="G227" s="70" t="s">
        <v>1975</v>
      </c>
      <c r="H227" s="70" t="s">
        <v>1976</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316</v>
      </c>
      <c r="C228" s="70">
        <v>10</v>
      </c>
      <c r="D228" s="70">
        <v>19</v>
      </c>
      <c r="E228" s="70">
        <v>2013</v>
      </c>
      <c r="F228" s="70" t="s">
        <v>180</v>
      </c>
      <c r="G228" s="70" t="s">
        <v>1975</v>
      </c>
      <c r="H228" s="70" t="s">
        <v>1976</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317</v>
      </c>
      <c r="C229" s="70">
        <v>11</v>
      </c>
      <c r="D229" s="70">
        <v>19</v>
      </c>
      <c r="E229" s="70">
        <v>2014</v>
      </c>
      <c r="F229" s="70" t="s">
        <v>181</v>
      </c>
      <c r="G229" s="70" t="s">
        <v>1975</v>
      </c>
      <c r="H229" s="70" t="s">
        <v>1976</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318</v>
      </c>
      <c r="C230" s="70">
        <v>12</v>
      </c>
      <c r="D230" s="70">
        <v>19</v>
      </c>
      <c r="E230" s="70">
        <v>2015</v>
      </c>
      <c r="F230" s="70" t="s">
        <v>182</v>
      </c>
      <c r="G230" s="70" t="s">
        <v>1975</v>
      </c>
      <c r="H230" s="70" t="s">
        <v>1976</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319</v>
      </c>
      <c r="C231" s="70">
        <v>13</v>
      </c>
      <c r="D231" s="70">
        <v>19</v>
      </c>
      <c r="E231" s="70">
        <v>2016</v>
      </c>
      <c r="F231" s="70" t="s">
        <v>155</v>
      </c>
      <c r="G231" s="70" t="s">
        <v>1975</v>
      </c>
      <c r="H231" s="70" t="s">
        <v>1976</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320</v>
      </c>
      <c r="C232" s="70">
        <v>14</v>
      </c>
      <c r="D232" s="70">
        <v>19</v>
      </c>
      <c r="E232" s="70">
        <v>2017</v>
      </c>
      <c r="F232" s="70" t="s">
        <v>156</v>
      </c>
      <c r="G232" s="70" t="s">
        <v>1975</v>
      </c>
      <c r="H232" s="70" t="s">
        <v>1976</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321</v>
      </c>
      <c r="C233" s="70">
        <v>15</v>
      </c>
      <c r="D233" s="70">
        <v>19</v>
      </c>
      <c r="E233" s="70">
        <v>2018</v>
      </c>
      <c r="F233" s="70" t="s">
        <v>183</v>
      </c>
      <c r="G233" s="70" t="s">
        <v>1975</v>
      </c>
      <c r="H233" s="70" t="s">
        <v>1976</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322</v>
      </c>
      <c r="C234" s="70">
        <v>16</v>
      </c>
      <c r="D234" s="70">
        <v>19</v>
      </c>
      <c r="E234" s="70">
        <v>2019</v>
      </c>
      <c r="F234" s="70" t="s">
        <v>158</v>
      </c>
      <c r="G234" s="70" t="s">
        <v>1975</v>
      </c>
      <c r="H234" s="70" t="s">
        <v>1976</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323</v>
      </c>
      <c r="C235" s="70">
        <v>17</v>
      </c>
      <c r="D235" s="70">
        <v>19</v>
      </c>
      <c r="E235" s="70">
        <v>2020</v>
      </c>
      <c r="F235" s="70" t="s">
        <v>159</v>
      </c>
      <c r="G235" s="1064" t="s">
        <v>1975</v>
      </c>
      <c r="H235" s="70" t="s">
        <v>1976</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323</v>
      </c>
      <c r="C236" s="70">
        <v>18</v>
      </c>
      <c r="D236" s="70">
        <v>19</v>
      </c>
      <c r="E236" s="70">
        <v>2021</v>
      </c>
      <c r="F236" s="70" t="s">
        <v>160</v>
      </c>
      <c r="G236" s="1064" t="s">
        <v>1975</v>
      </c>
      <c r="H236" s="70" t="s">
        <v>1976</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323</v>
      </c>
      <c r="C237" s="70">
        <v>19</v>
      </c>
      <c r="D237" s="70">
        <v>19</v>
      </c>
      <c r="E237" s="70">
        <v>2022</v>
      </c>
      <c r="F237" s="70" t="s">
        <v>161</v>
      </c>
      <c r="G237" s="70" t="s">
        <v>1975</v>
      </c>
      <c r="H237" s="70" t="s">
        <v>1976</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323</v>
      </c>
      <c r="C238" s="70">
        <v>20</v>
      </c>
      <c r="D238" s="70">
        <v>19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323</v>
      </c>
      <c r="C239" s="70">
        <v>21</v>
      </c>
      <c r="D239" s="70">
        <v>19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103</v>
      </c>
      <c r="C240" s="70">
        <v>1</v>
      </c>
      <c r="D240" s="70">
        <v>7</v>
      </c>
      <c r="E240" s="70">
        <v>1990</v>
      </c>
      <c r="F240" s="70" t="s">
        <v>787</v>
      </c>
      <c r="G240" s="70" t="s">
        <v>1998</v>
      </c>
      <c r="H240" s="70" t="s">
        <v>1999</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104</v>
      </c>
      <c r="C241" s="70">
        <v>2</v>
      </c>
      <c r="D241" s="70">
        <v>7</v>
      </c>
      <c r="E241" s="70">
        <v>2005</v>
      </c>
      <c r="F241" s="70" t="s">
        <v>789</v>
      </c>
      <c r="G241" s="70" t="s">
        <v>1998</v>
      </c>
      <c r="H241" s="70" t="s">
        <v>1999</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105</v>
      </c>
      <c r="C242" s="70">
        <v>3</v>
      </c>
      <c r="D242" s="70">
        <v>7</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106</v>
      </c>
      <c r="C243" s="70">
        <v>4</v>
      </c>
      <c r="D243" s="70">
        <v>7</v>
      </c>
      <c r="E243" s="70">
        <v>2007</v>
      </c>
      <c r="F243" s="70" t="s">
        <v>791</v>
      </c>
      <c r="G243" s="70" t="s">
        <v>1998</v>
      </c>
      <c r="H243" s="70" t="s">
        <v>1999</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107</v>
      </c>
      <c r="C244" s="70">
        <v>5</v>
      </c>
      <c r="D244" s="70">
        <v>7</v>
      </c>
      <c r="E244" s="70">
        <v>2008</v>
      </c>
      <c r="F244" s="70" t="s">
        <v>792</v>
      </c>
      <c r="G244" s="70" t="s">
        <v>1998</v>
      </c>
      <c r="H244" s="70" t="s">
        <v>1999</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108</v>
      </c>
      <c r="C245" s="70">
        <v>6</v>
      </c>
      <c r="D245" s="70">
        <v>7</v>
      </c>
      <c r="E245" s="70">
        <v>2009</v>
      </c>
      <c r="F245" s="70" t="s">
        <v>176</v>
      </c>
      <c r="G245" s="70" t="s">
        <v>1998</v>
      </c>
      <c r="H245" s="70" t="s">
        <v>1999</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2005</v>
      </c>
      <c r="B246" s="70">
        <v>109</v>
      </c>
      <c r="C246" s="70">
        <v>7</v>
      </c>
      <c r="D246" s="70">
        <v>7</v>
      </c>
      <c r="E246" s="70">
        <v>2010</v>
      </c>
      <c r="F246" s="70" t="s">
        <v>177</v>
      </c>
      <c r="G246" s="70" t="s">
        <v>1998</v>
      </c>
      <c r="H246" s="70" t="s">
        <v>1999</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2006</v>
      </c>
      <c r="B247" s="70">
        <v>110</v>
      </c>
      <c r="C247" s="70">
        <v>8</v>
      </c>
      <c r="D247" s="70">
        <v>7</v>
      </c>
      <c r="E247" s="70">
        <v>2011</v>
      </c>
      <c r="F247" s="70" t="s">
        <v>178</v>
      </c>
      <c r="G247" s="70" t="s">
        <v>1998</v>
      </c>
      <c r="H247" s="70" t="s">
        <v>1999</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2007</v>
      </c>
      <c r="B248" s="70">
        <v>111</v>
      </c>
      <c r="C248" s="70">
        <v>9</v>
      </c>
      <c r="D248" s="70">
        <v>7</v>
      </c>
      <c r="E248" s="70">
        <v>2012</v>
      </c>
      <c r="F248" s="70" t="s">
        <v>179</v>
      </c>
      <c r="G248" s="70" t="s">
        <v>1998</v>
      </c>
      <c r="H248" s="70" t="s">
        <v>1999</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2008</v>
      </c>
      <c r="B249" s="70">
        <v>112</v>
      </c>
      <c r="C249" s="70">
        <v>10</v>
      </c>
      <c r="D249" s="70">
        <v>7</v>
      </c>
      <c r="E249" s="70">
        <v>2013</v>
      </c>
      <c r="F249" s="70" t="s">
        <v>180</v>
      </c>
      <c r="G249" s="70" t="s">
        <v>1998</v>
      </c>
      <c r="H249" s="70" t="s">
        <v>1999</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2009</v>
      </c>
      <c r="B250" s="70">
        <v>113</v>
      </c>
      <c r="C250" s="70">
        <v>11</v>
      </c>
      <c r="D250" s="70">
        <v>7</v>
      </c>
      <c r="E250" s="70">
        <v>2014</v>
      </c>
      <c r="F250" s="70" t="s">
        <v>181</v>
      </c>
      <c r="G250" s="70" t="s">
        <v>1998</v>
      </c>
      <c r="H250" s="70" t="s">
        <v>1999</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2010</v>
      </c>
      <c r="B251" s="70">
        <v>114</v>
      </c>
      <c r="C251" s="70">
        <v>12</v>
      </c>
      <c r="D251" s="70">
        <v>7</v>
      </c>
      <c r="E251" s="70">
        <v>2015</v>
      </c>
      <c r="F251" s="70" t="s">
        <v>182</v>
      </c>
      <c r="G251" s="70" t="s">
        <v>1998</v>
      </c>
      <c r="H251" s="70" t="s">
        <v>1999</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2011</v>
      </c>
      <c r="B252" s="70">
        <v>115</v>
      </c>
      <c r="C252" s="70">
        <v>13</v>
      </c>
      <c r="D252" s="70">
        <v>7</v>
      </c>
      <c r="E252" s="70">
        <v>2016</v>
      </c>
      <c r="F252" s="70" t="s">
        <v>155</v>
      </c>
      <c r="G252" s="70" t="s">
        <v>1998</v>
      </c>
      <c r="H252" s="70" t="s">
        <v>1999</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2012</v>
      </c>
      <c r="B253" s="70">
        <v>116</v>
      </c>
      <c r="C253" s="70">
        <v>14</v>
      </c>
      <c r="D253" s="70">
        <v>7</v>
      </c>
      <c r="E253" s="70">
        <v>2017</v>
      </c>
      <c r="F253" s="70" t="s">
        <v>156</v>
      </c>
      <c r="G253" s="70" t="s">
        <v>1998</v>
      </c>
      <c r="H253" s="70" t="s">
        <v>1999</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2013</v>
      </c>
      <c r="B254" s="70">
        <v>117</v>
      </c>
      <c r="C254" s="70">
        <v>15</v>
      </c>
      <c r="D254" s="70">
        <v>7</v>
      </c>
      <c r="E254" s="70">
        <v>2018</v>
      </c>
      <c r="F254" s="70" t="s">
        <v>183</v>
      </c>
      <c r="G254" s="1064" t="s">
        <v>1998</v>
      </c>
      <c r="H254" s="70" t="s">
        <v>1999</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2014</v>
      </c>
      <c r="B255" s="70">
        <v>118</v>
      </c>
      <c r="C255" s="70">
        <v>16</v>
      </c>
      <c r="D255" s="70">
        <v>7</v>
      </c>
      <c r="E255" s="70">
        <v>2019</v>
      </c>
      <c r="F255" s="70" t="s">
        <v>158</v>
      </c>
      <c r="G255" s="1064" t="s">
        <v>1998</v>
      </c>
      <c r="H255" s="70" t="s">
        <v>1999</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2015</v>
      </c>
      <c r="B256" s="70">
        <v>119</v>
      </c>
      <c r="C256" s="70">
        <v>17</v>
      </c>
      <c r="D256" s="70">
        <v>7</v>
      </c>
      <c r="E256" s="70">
        <v>2020</v>
      </c>
      <c r="F256" s="70" t="s">
        <v>159</v>
      </c>
      <c r="G256" s="70" t="s">
        <v>1998</v>
      </c>
      <c r="H256" s="70" t="s">
        <v>1999</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2016</v>
      </c>
      <c r="B257" s="70">
        <v>119</v>
      </c>
      <c r="C257" s="70">
        <v>18</v>
      </c>
      <c r="D257" s="70">
        <v>7</v>
      </c>
      <c r="E257" s="70">
        <v>2021</v>
      </c>
      <c r="F257" s="70" t="s">
        <v>160</v>
      </c>
      <c r="G257" s="70" t="s">
        <v>1998</v>
      </c>
      <c r="H257" s="70" t="s">
        <v>1999</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2017</v>
      </c>
      <c r="B258" s="70">
        <v>119</v>
      </c>
      <c r="C258" s="70">
        <v>19</v>
      </c>
      <c r="D258" s="70">
        <v>7</v>
      </c>
      <c r="E258" s="70">
        <v>2022</v>
      </c>
      <c r="F258" s="70" t="s">
        <v>161</v>
      </c>
      <c r="G258" s="70" t="s">
        <v>1998</v>
      </c>
      <c r="H258" s="70" t="s">
        <v>1999</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119</v>
      </c>
      <c r="C259" s="70">
        <v>20</v>
      </c>
      <c r="D259" s="70">
        <v>7</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119</v>
      </c>
      <c r="C260" s="70">
        <v>21</v>
      </c>
      <c r="D260" s="70">
        <v>7</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154</v>
      </c>
      <c r="C261" s="70">
        <v>1</v>
      </c>
      <c r="D261" s="70">
        <v>10</v>
      </c>
      <c r="E261" s="70">
        <v>1990</v>
      </c>
      <c r="F261" s="70" t="s">
        <v>787</v>
      </c>
      <c r="G261" s="70" t="s">
        <v>2021</v>
      </c>
      <c r="H261" s="70" t="s">
        <v>2022</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155</v>
      </c>
      <c r="C262" s="70">
        <v>2</v>
      </c>
      <c r="D262" s="70">
        <v>10</v>
      </c>
      <c r="E262" s="70">
        <v>2005</v>
      </c>
      <c r="F262" s="70" t="s">
        <v>789</v>
      </c>
      <c r="G262" s="70" t="s">
        <v>2021</v>
      </c>
      <c r="H262" s="70" t="s">
        <v>2022</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156</v>
      </c>
      <c r="C263" s="70">
        <v>3</v>
      </c>
      <c r="D263" s="70">
        <v>10</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157</v>
      </c>
      <c r="C264" s="70">
        <v>4</v>
      </c>
      <c r="D264" s="70">
        <v>10</v>
      </c>
      <c r="E264" s="70">
        <v>2007</v>
      </c>
      <c r="F264" s="70" t="s">
        <v>791</v>
      </c>
      <c r="G264" s="70" t="s">
        <v>2021</v>
      </c>
      <c r="H264" s="70" t="s">
        <v>2022</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158</v>
      </c>
      <c r="C265" s="70">
        <v>5</v>
      </c>
      <c r="D265" s="70">
        <v>10</v>
      </c>
      <c r="E265" s="70">
        <v>2008</v>
      </c>
      <c r="F265" s="70" t="s">
        <v>792</v>
      </c>
      <c r="G265" s="70" t="s">
        <v>2021</v>
      </c>
      <c r="H265" s="70" t="s">
        <v>2022</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159</v>
      </c>
      <c r="C266" s="70">
        <v>6</v>
      </c>
      <c r="D266" s="70">
        <v>10</v>
      </c>
      <c r="E266" s="70">
        <v>2009</v>
      </c>
      <c r="F266" s="70" t="s">
        <v>176</v>
      </c>
      <c r="G266" s="70" t="s">
        <v>2021</v>
      </c>
      <c r="H266" s="70" t="s">
        <v>2022</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160</v>
      </c>
      <c r="C267" s="70">
        <v>7</v>
      </c>
      <c r="D267" s="70">
        <v>10</v>
      </c>
      <c r="E267" s="70">
        <v>2010</v>
      </c>
      <c r="F267" s="70" t="s">
        <v>177</v>
      </c>
      <c r="G267" s="70" t="s">
        <v>2021</v>
      </c>
      <c r="H267" s="70" t="s">
        <v>2022</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161</v>
      </c>
      <c r="C268" s="70">
        <v>8</v>
      </c>
      <c r="D268" s="70">
        <v>10</v>
      </c>
      <c r="E268" s="70">
        <v>2011</v>
      </c>
      <c r="F268" s="70" t="s">
        <v>178</v>
      </c>
      <c r="G268" s="70" t="s">
        <v>2021</v>
      </c>
      <c r="H268" s="70" t="s">
        <v>2022</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162</v>
      </c>
      <c r="C269" s="70">
        <v>9</v>
      </c>
      <c r="D269" s="70">
        <v>10</v>
      </c>
      <c r="E269" s="70">
        <v>2012</v>
      </c>
      <c r="F269" s="70" t="s">
        <v>179</v>
      </c>
      <c r="G269" s="70" t="s">
        <v>2021</v>
      </c>
      <c r="H269" s="70" t="s">
        <v>2022</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163</v>
      </c>
      <c r="C270" s="70">
        <v>10</v>
      </c>
      <c r="D270" s="70">
        <v>10</v>
      </c>
      <c r="E270" s="70">
        <v>2013</v>
      </c>
      <c r="F270" s="70" t="s">
        <v>180</v>
      </c>
      <c r="G270" s="70" t="s">
        <v>2021</v>
      </c>
      <c r="H270" s="70" t="s">
        <v>2022</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164</v>
      </c>
      <c r="C271" s="70">
        <v>11</v>
      </c>
      <c r="D271" s="70">
        <v>10</v>
      </c>
      <c r="E271" s="70">
        <v>2014</v>
      </c>
      <c r="F271" s="70" t="s">
        <v>181</v>
      </c>
      <c r="G271" s="70" t="s">
        <v>2021</v>
      </c>
      <c r="H271" s="70" t="s">
        <v>2022</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165</v>
      </c>
      <c r="C272" s="70">
        <v>12</v>
      </c>
      <c r="D272" s="70">
        <v>10</v>
      </c>
      <c r="E272" s="70">
        <v>2015</v>
      </c>
      <c r="F272" s="70" t="s">
        <v>182</v>
      </c>
      <c r="G272" s="70" t="s">
        <v>2021</v>
      </c>
      <c r="H272" s="70" t="s">
        <v>2022</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166</v>
      </c>
      <c r="C273" s="70">
        <v>13</v>
      </c>
      <c r="D273" s="70">
        <v>10</v>
      </c>
      <c r="E273" s="70">
        <v>2016</v>
      </c>
      <c r="F273" s="70" t="s">
        <v>155</v>
      </c>
      <c r="G273" s="1064" t="s">
        <v>2021</v>
      </c>
      <c r="H273" s="70" t="s">
        <v>2022</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167</v>
      </c>
      <c r="C274" s="70">
        <v>14</v>
      </c>
      <c r="D274" s="70">
        <v>10</v>
      </c>
      <c r="E274" s="70">
        <v>2017</v>
      </c>
      <c r="F274" s="70" t="s">
        <v>156</v>
      </c>
      <c r="G274" s="1064" t="s">
        <v>2021</v>
      </c>
      <c r="H274" s="70" t="s">
        <v>2022</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168</v>
      </c>
      <c r="C275" s="70">
        <v>15</v>
      </c>
      <c r="D275" s="70">
        <v>10</v>
      </c>
      <c r="E275" s="70">
        <v>2018</v>
      </c>
      <c r="F275" s="70" t="s">
        <v>183</v>
      </c>
      <c r="G275" s="70" t="s">
        <v>2021</v>
      </c>
      <c r="H275" s="70" t="s">
        <v>2022</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169</v>
      </c>
      <c r="C276" s="70">
        <v>16</v>
      </c>
      <c r="D276" s="70">
        <v>10</v>
      </c>
      <c r="E276" s="70">
        <v>2019</v>
      </c>
      <c r="F276" s="70" t="s">
        <v>158</v>
      </c>
      <c r="G276" s="70" t="s">
        <v>2021</v>
      </c>
      <c r="H276" s="70" t="s">
        <v>2022</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170</v>
      </c>
      <c r="C277" s="70">
        <v>17</v>
      </c>
      <c r="D277" s="70">
        <v>10</v>
      </c>
      <c r="E277" s="70">
        <v>2020</v>
      </c>
      <c r="F277" s="70" t="s">
        <v>159</v>
      </c>
      <c r="G277" s="70" t="s">
        <v>2021</v>
      </c>
      <c r="H277" s="70" t="s">
        <v>2022</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170</v>
      </c>
      <c r="C278" s="70">
        <v>18</v>
      </c>
      <c r="D278" s="70">
        <v>10</v>
      </c>
      <c r="E278" s="70">
        <v>2021</v>
      </c>
      <c r="F278" s="70" t="s">
        <v>160</v>
      </c>
      <c r="G278" s="70" t="s">
        <v>2021</v>
      </c>
      <c r="H278" s="70" t="s">
        <v>2022</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170</v>
      </c>
      <c r="C279" s="70">
        <v>19</v>
      </c>
      <c r="D279" s="70">
        <v>10</v>
      </c>
      <c r="E279" s="70">
        <v>2022</v>
      </c>
      <c r="F279" s="70" t="s">
        <v>161</v>
      </c>
      <c r="G279" s="70" t="s">
        <v>2021</v>
      </c>
      <c r="H279" s="70" t="s">
        <v>2022</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170</v>
      </c>
      <c r="C280" s="70">
        <v>20</v>
      </c>
      <c r="D280" s="70">
        <v>10</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170</v>
      </c>
      <c r="C281" s="70">
        <v>21</v>
      </c>
      <c r="D281" s="70">
        <v>10</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120</v>
      </c>
      <c r="C282" s="70">
        <v>1</v>
      </c>
      <c r="D282" s="70">
        <v>8</v>
      </c>
      <c r="E282" s="70">
        <v>1990</v>
      </c>
      <c r="F282" s="70" t="s">
        <v>787</v>
      </c>
      <c r="G282" s="70" t="s">
        <v>2044</v>
      </c>
      <c r="H282" s="70" t="s">
        <v>2045</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121</v>
      </c>
      <c r="C283" s="70">
        <v>2</v>
      </c>
      <c r="D283" s="70">
        <v>8</v>
      </c>
      <c r="E283" s="70">
        <v>2005</v>
      </c>
      <c r="F283" s="70" t="s">
        <v>789</v>
      </c>
      <c r="G283" s="70" t="s">
        <v>2044</v>
      </c>
      <c r="H283" s="70" t="s">
        <v>2045</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122</v>
      </c>
      <c r="C284" s="70">
        <v>3</v>
      </c>
      <c r="D284" s="70">
        <v>8</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123</v>
      </c>
      <c r="C285" s="70">
        <v>4</v>
      </c>
      <c r="D285" s="70">
        <v>8</v>
      </c>
      <c r="E285" s="70">
        <v>2007</v>
      </c>
      <c r="F285" s="70" t="s">
        <v>791</v>
      </c>
      <c r="G285" s="70" t="s">
        <v>2044</v>
      </c>
      <c r="H285" s="70" t="s">
        <v>2045</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124</v>
      </c>
      <c r="C286" s="70">
        <v>5</v>
      </c>
      <c r="D286" s="70">
        <v>8</v>
      </c>
      <c r="E286" s="70">
        <v>2008</v>
      </c>
      <c r="F286" s="70" t="s">
        <v>792</v>
      </c>
      <c r="G286" s="70" t="s">
        <v>2044</v>
      </c>
      <c r="H286" s="70" t="s">
        <v>2045</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125</v>
      </c>
      <c r="C287" s="70">
        <v>6</v>
      </c>
      <c r="D287" s="70">
        <v>8</v>
      </c>
      <c r="E287" s="70">
        <v>2009</v>
      </c>
      <c r="F287" s="70" t="s">
        <v>176</v>
      </c>
      <c r="G287" s="70" t="s">
        <v>2044</v>
      </c>
      <c r="H287" s="70" t="s">
        <v>2045</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2051</v>
      </c>
      <c r="B288" s="70">
        <v>126</v>
      </c>
      <c r="C288" s="70">
        <v>7</v>
      </c>
      <c r="D288" s="70">
        <v>8</v>
      </c>
      <c r="E288" s="70">
        <v>2010</v>
      </c>
      <c r="F288" s="70" t="s">
        <v>177</v>
      </c>
      <c r="G288" s="70" t="s">
        <v>2044</v>
      </c>
      <c r="H288" s="70" t="s">
        <v>2045</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2052</v>
      </c>
      <c r="B289" s="70">
        <v>127</v>
      </c>
      <c r="C289" s="70">
        <v>8</v>
      </c>
      <c r="D289" s="70">
        <v>8</v>
      </c>
      <c r="E289" s="70">
        <v>2011</v>
      </c>
      <c r="F289" s="70" t="s">
        <v>178</v>
      </c>
      <c r="G289" s="70" t="s">
        <v>2044</v>
      </c>
      <c r="H289" s="70" t="s">
        <v>2045</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2053</v>
      </c>
      <c r="B290" s="70">
        <v>128</v>
      </c>
      <c r="C290" s="70">
        <v>9</v>
      </c>
      <c r="D290" s="70">
        <v>8</v>
      </c>
      <c r="E290" s="70">
        <v>2012</v>
      </c>
      <c r="F290" s="70" t="s">
        <v>179</v>
      </c>
      <c r="G290" s="70" t="s">
        <v>2044</v>
      </c>
      <c r="H290" s="70" t="s">
        <v>2045</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2054</v>
      </c>
      <c r="B291" s="70">
        <v>129</v>
      </c>
      <c r="C291" s="70">
        <v>10</v>
      </c>
      <c r="D291" s="70">
        <v>8</v>
      </c>
      <c r="E291" s="70">
        <v>2013</v>
      </c>
      <c r="F291" s="70" t="s">
        <v>180</v>
      </c>
      <c r="G291" s="70" t="s">
        <v>2044</v>
      </c>
      <c r="H291" s="70" t="s">
        <v>2045</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2055</v>
      </c>
      <c r="B292" s="70">
        <v>130</v>
      </c>
      <c r="C292" s="70">
        <v>11</v>
      </c>
      <c r="D292" s="70">
        <v>8</v>
      </c>
      <c r="E292" s="70">
        <v>2014</v>
      </c>
      <c r="F292" s="70" t="s">
        <v>181</v>
      </c>
      <c r="G292" s="1064" t="s">
        <v>2044</v>
      </c>
      <c r="H292" s="70" t="s">
        <v>2045</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2056</v>
      </c>
      <c r="B293" s="70">
        <v>131</v>
      </c>
      <c r="C293" s="70">
        <v>12</v>
      </c>
      <c r="D293" s="70">
        <v>8</v>
      </c>
      <c r="E293" s="70">
        <v>2015</v>
      </c>
      <c r="F293" s="70" t="s">
        <v>182</v>
      </c>
      <c r="G293" s="1064" t="s">
        <v>2044</v>
      </c>
      <c r="H293" s="70" t="s">
        <v>2045</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2057</v>
      </c>
      <c r="B294" s="70">
        <v>132</v>
      </c>
      <c r="C294" s="70">
        <v>13</v>
      </c>
      <c r="D294" s="70">
        <v>8</v>
      </c>
      <c r="E294" s="70">
        <v>2016</v>
      </c>
      <c r="F294" s="70" t="s">
        <v>155</v>
      </c>
      <c r="G294" s="70" t="s">
        <v>2044</v>
      </c>
      <c r="H294" s="70" t="s">
        <v>2045</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2058</v>
      </c>
      <c r="B295" s="70">
        <v>133</v>
      </c>
      <c r="C295" s="70">
        <v>14</v>
      </c>
      <c r="D295" s="70">
        <v>8</v>
      </c>
      <c r="E295" s="70">
        <v>2017</v>
      </c>
      <c r="F295" s="70" t="s">
        <v>156</v>
      </c>
      <c r="G295" s="70" t="s">
        <v>2044</v>
      </c>
      <c r="H295" s="70" t="s">
        <v>2045</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2059</v>
      </c>
      <c r="B296" s="70">
        <v>134</v>
      </c>
      <c r="C296" s="70">
        <v>15</v>
      </c>
      <c r="D296" s="70">
        <v>8</v>
      </c>
      <c r="E296" s="70">
        <v>2018</v>
      </c>
      <c r="F296" s="70" t="s">
        <v>183</v>
      </c>
      <c r="G296" s="70" t="s">
        <v>2044</v>
      </c>
      <c r="H296" s="70" t="s">
        <v>2045</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2060</v>
      </c>
      <c r="B297" s="70">
        <v>135</v>
      </c>
      <c r="C297" s="70">
        <v>16</v>
      </c>
      <c r="D297" s="70">
        <v>8</v>
      </c>
      <c r="E297" s="70">
        <v>2019</v>
      </c>
      <c r="F297" s="70" t="s">
        <v>158</v>
      </c>
      <c r="G297" s="70" t="s">
        <v>2044</v>
      </c>
      <c r="H297" s="70" t="s">
        <v>2045</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2061</v>
      </c>
      <c r="B298" s="70">
        <v>136</v>
      </c>
      <c r="C298" s="70">
        <v>17</v>
      </c>
      <c r="D298" s="70">
        <v>8</v>
      </c>
      <c r="E298" s="70">
        <v>2020</v>
      </c>
      <c r="F298" s="70" t="s">
        <v>159</v>
      </c>
      <c r="G298" s="70" t="s">
        <v>2044</v>
      </c>
      <c r="H298" s="70" t="s">
        <v>2045</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2062</v>
      </c>
      <c r="B299" s="70">
        <v>136</v>
      </c>
      <c r="C299" s="70">
        <v>18</v>
      </c>
      <c r="D299" s="70">
        <v>8</v>
      </c>
      <c r="E299" s="70">
        <v>2021</v>
      </c>
      <c r="F299" s="70" t="s">
        <v>160</v>
      </c>
      <c r="G299" s="70" t="s">
        <v>2044</v>
      </c>
      <c r="H299" s="70" t="s">
        <v>2045</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2063</v>
      </c>
      <c r="B300" s="70">
        <v>136</v>
      </c>
      <c r="C300" s="70">
        <v>19</v>
      </c>
      <c r="D300" s="70">
        <v>8</v>
      </c>
      <c r="E300" s="70">
        <v>2022</v>
      </c>
      <c r="F300" s="70" t="s">
        <v>161</v>
      </c>
      <c r="G300" s="70" t="s">
        <v>2044</v>
      </c>
      <c r="H300" s="70" t="s">
        <v>2045</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136</v>
      </c>
      <c r="C301" s="70">
        <v>20</v>
      </c>
      <c r="D301" s="70">
        <v>8</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136</v>
      </c>
      <c r="C302" s="70">
        <v>21</v>
      </c>
      <c r="D302" s="70">
        <v>8</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324</v>
      </c>
      <c r="C303" s="70">
        <v>1</v>
      </c>
      <c r="D303" s="70">
        <v>20</v>
      </c>
      <c r="E303" s="70">
        <v>1990</v>
      </c>
      <c r="F303" s="70" t="s">
        <v>787</v>
      </c>
      <c r="G303" s="70" t="s">
        <v>2067</v>
      </c>
      <c r="H303" s="70" t="s">
        <v>2068</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325</v>
      </c>
      <c r="C304" s="70">
        <v>2</v>
      </c>
      <c r="D304" s="70">
        <v>20</v>
      </c>
      <c r="E304" s="70">
        <v>2005</v>
      </c>
      <c r="F304" s="70" t="s">
        <v>789</v>
      </c>
      <c r="G304" s="70" t="s">
        <v>2067</v>
      </c>
      <c r="H304" s="70" t="s">
        <v>2068</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326</v>
      </c>
      <c r="C305" s="70">
        <v>3</v>
      </c>
      <c r="D305" s="70">
        <v>20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327</v>
      </c>
      <c r="C306" s="70">
        <v>4</v>
      </c>
      <c r="D306" s="70">
        <v>20</v>
      </c>
      <c r="E306" s="70">
        <v>2007</v>
      </c>
      <c r="F306" s="70" t="s">
        <v>791</v>
      </c>
      <c r="G306" s="70" t="s">
        <v>2067</v>
      </c>
      <c r="H306" s="70" t="s">
        <v>2068</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328</v>
      </c>
      <c r="C307" s="70">
        <v>5</v>
      </c>
      <c r="D307" s="70">
        <v>20</v>
      </c>
      <c r="E307" s="70">
        <v>2008</v>
      </c>
      <c r="F307" s="70" t="s">
        <v>792</v>
      </c>
      <c r="G307" s="70" t="s">
        <v>2067</v>
      </c>
      <c r="H307" s="70" t="s">
        <v>2068</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329</v>
      </c>
      <c r="C308" s="70">
        <v>6</v>
      </c>
      <c r="D308" s="70">
        <v>20</v>
      </c>
      <c r="E308" s="70">
        <v>2009</v>
      </c>
      <c r="F308" s="70" t="s">
        <v>176</v>
      </c>
      <c r="G308" s="70" t="s">
        <v>2067</v>
      </c>
      <c r="H308" s="70" t="s">
        <v>2068</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2074</v>
      </c>
      <c r="B309" s="70">
        <v>330</v>
      </c>
      <c r="C309" s="70">
        <v>7</v>
      </c>
      <c r="D309" s="70">
        <v>20</v>
      </c>
      <c r="E309" s="70">
        <v>2010</v>
      </c>
      <c r="F309" s="70" t="s">
        <v>177</v>
      </c>
      <c r="G309" s="70" t="s">
        <v>2067</v>
      </c>
      <c r="H309" s="70" t="s">
        <v>2068</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2075</v>
      </c>
      <c r="B310" s="70">
        <v>331</v>
      </c>
      <c r="C310" s="70">
        <v>8</v>
      </c>
      <c r="D310" s="70">
        <v>20</v>
      </c>
      <c r="E310" s="70">
        <v>2011</v>
      </c>
      <c r="F310" s="70" t="s">
        <v>178</v>
      </c>
      <c r="G310" s="70" t="s">
        <v>2067</v>
      </c>
      <c r="H310" s="70" t="s">
        <v>2068</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2076</v>
      </c>
      <c r="B311" s="70">
        <v>332</v>
      </c>
      <c r="C311" s="70">
        <v>9</v>
      </c>
      <c r="D311" s="70">
        <v>20</v>
      </c>
      <c r="E311" s="70">
        <v>2012</v>
      </c>
      <c r="F311" s="70" t="s">
        <v>179</v>
      </c>
      <c r="G311" s="1064" t="s">
        <v>2067</v>
      </c>
      <c r="H311" s="70" t="s">
        <v>2068</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2077</v>
      </c>
      <c r="B312" s="70">
        <v>333</v>
      </c>
      <c r="C312" s="70">
        <v>10</v>
      </c>
      <c r="D312" s="70">
        <v>20</v>
      </c>
      <c r="E312" s="70">
        <v>2013</v>
      </c>
      <c r="F312" s="70" t="s">
        <v>180</v>
      </c>
      <c r="G312" s="1064" t="s">
        <v>2067</v>
      </c>
      <c r="H312" s="70" t="s">
        <v>2068</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2078</v>
      </c>
      <c r="B313" s="70">
        <v>334</v>
      </c>
      <c r="C313" s="70">
        <v>11</v>
      </c>
      <c r="D313" s="70">
        <v>20</v>
      </c>
      <c r="E313" s="70">
        <v>2014</v>
      </c>
      <c r="F313" s="70" t="s">
        <v>181</v>
      </c>
      <c r="G313" s="70" t="s">
        <v>2067</v>
      </c>
      <c r="H313" s="70" t="s">
        <v>2068</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2079</v>
      </c>
      <c r="B314" s="70">
        <v>335</v>
      </c>
      <c r="C314" s="70">
        <v>12</v>
      </c>
      <c r="D314" s="70">
        <v>20</v>
      </c>
      <c r="E314" s="70">
        <v>2015</v>
      </c>
      <c r="F314" s="70" t="s">
        <v>182</v>
      </c>
      <c r="G314" s="70" t="s">
        <v>2067</v>
      </c>
      <c r="H314" s="70" t="s">
        <v>2068</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2080</v>
      </c>
      <c r="B315" s="70">
        <v>336</v>
      </c>
      <c r="C315" s="70">
        <v>13</v>
      </c>
      <c r="D315" s="70">
        <v>20</v>
      </c>
      <c r="E315" s="70">
        <v>2016</v>
      </c>
      <c r="F315" s="70" t="s">
        <v>155</v>
      </c>
      <c r="G315" s="70" t="s">
        <v>2067</v>
      </c>
      <c r="H315" s="70" t="s">
        <v>2068</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2081</v>
      </c>
      <c r="B316" s="70">
        <v>337</v>
      </c>
      <c r="C316" s="70">
        <v>14</v>
      </c>
      <c r="D316" s="70">
        <v>20</v>
      </c>
      <c r="E316" s="70">
        <v>2017</v>
      </c>
      <c r="F316" s="70" t="s">
        <v>156</v>
      </c>
      <c r="G316" s="70" t="s">
        <v>2067</v>
      </c>
      <c r="H316" s="70" t="s">
        <v>2068</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2082</v>
      </c>
      <c r="B317" s="70">
        <v>338</v>
      </c>
      <c r="C317" s="70">
        <v>15</v>
      </c>
      <c r="D317" s="70">
        <v>20</v>
      </c>
      <c r="E317" s="70">
        <v>2018</v>
      </c>
      <c r="F317" s="70" t="s">
        <v>183</v>
      </c>
      <c r="G317" s="70" t="s">
        <v>2067</v>
      </c>
      <c r="H317" s="70" t="s">
        <v>2068</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2083</v>
      </c>
      <c r="B318" s="70">
        <v>339</v>
      </c>
      <c r="C318" s="70">
        <v>16</v>
      </c>
      <c r="D318" s="70">
        <v>20</v>
      </c>
      <c r="E318" s="70">
        <v>2019</v>
      </c>
      <c r="F318" s="70" t="s">
        <v>158</v>
      </c>
      <c r="G318" s="70" t="s">
        <v>2067</v>
      </c>
      <c r="H318" s="70" t="s">
        <v>2068</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2084</v>
      </c>
      <c r="B319" s="70">
        <v>340</v>
      </c>
      <c r="C319" s="70">
        <v>17</v>
      </c>
      <c r="D319" s="70">
        <v>20</v>
      </c>
      <c r="E319" s="70">
        <v>2020</v>
      </c>
      <c r="F319" s="70" t="s">
        <v>159</v>
      </c>
      <c r="G319" s="70" t="s">
        <v>2067</v>
      </c>
      <c r="H319" s="70" t="s">
        <v>2068</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2085</v>
      </c>
      <c r="B320" s="70">
        <v>340</v>
      </c>
      <c r="C320" s="70">
        <v>18</v>
      </c>
      <c r="D320" s="70">
        <v>20</v>
      </c>
      <c r="E320" s="70">
        <v>2021</v>
      </c>
      <c r="F320" s="70" t="s">
        <v>160</v>
      </c>
      <c r="G320" s="70" t="s">
        <v>2067</v>
      </c>
      <c r="H320" s="70" t="s">
        <v>2068</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2086</v>
      </c>
      <c r="B321" s="70">
        <v>340</v>
      </c>
      <c r="C321" s="70">
        <v>19</v>
      </c>
      <c r="D321" s="70">
        <v>20</v>
      </c>
      <c r="E321" s="70">
        <v>2022</v>
      </c>
      <c r="F321" s="70" t="s">
        <v>161</v>
      </c>
      <c r="G321" s="70" t="s">
        <v>2067</v>
      </c>
      <c r="H321" s="70" t="s">
        <v>2068</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340</v>
      </c>
      <c r="C322" s="70">
        <v>20</v>
      </c>
      <c r="D322" s="70">
        <v>20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340</v>
      </c>
      <c r="C323" s="70">
        <v>21</v>
      </c>
      <c r="D323" s="70">
        <v>20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358</v>
      </c>
      <c r="C324" s="70">
        <v>1</v>
      </c>
      <c r="D324" s="70">
        <v>22</v>
      </c>
      <c r="E324" s="70">
        <v>1990</v>
      </c>
      <c r="F324" s="70" t="s">
        <v>787</v>
      </c>
      <c r="G324" s="70" t="s">
        <v>2090</v>
      </c>
      <c r="H324" s="70" t="s">
        <v>2091</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359</v>
      </c>
      <c r="C325" s="70">
        <v>2</v>
      </c>
      <c r="D325" s="70">
        <v>22</v>
      </c>
      <c r="E325" s="70">
        <v>2005</v>
      </c>
      <c r="F325" s="70" t="s">
        <v>789</v>
      </c>
      <c r="G325" s="70" t="s">
        <v>2090</v>
      </c>
      <c r="H325" s="70" t="s">
        <v>2091</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360</v>
      </c>
      <c r="C326" s="70">
        <v>3</v>
      </c>
      <c r="D326" s="70">
        <v>22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361</v>
      </c>
      <c r="C327" s="70">
        <v>4</v>
      </c>
      <c r="D327" s="70">
        <v>22</v>
      </c>
      <c r="E327" s="70">
        <v>2007</v>
      </c>
      <c r="F327" s="70" t="s">
        <v>791</v>
      </c>
      <c r="G327" s="70" t="s">
        <v>2090</v>
      </c>
      <c r="H327" s="70" t="s">
        <v>2091</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362</v>
      </c>
      <c r="C328" s="70">
        <v>5</v>
      </c>
      <c r="D328" s="70">
        <v>22</v>
      </c>
      <c r="E328" s="70">
        <v>2008</v>
      </c>
      <c r="F328" s="70" t="s">
        <v>792</v>
      </c>
      <c r="G328" s="70" t="s">
        <v>2090</v>
      </c>
      <c r="H328" s="70" t="s">
        <v>2091</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363</v>
      </c>
      <c r="C329" s="70">
        <v>6</v>
      </c>
      <c r="D329" s="70">
        <v>22</v>
      </c>
      <c r="E329" s="70">
        <v>2009</v>
      </c>
      <c r="F329" s="70" t="s">
        <v>176</v>
      </c>
      <c r="G329" s="1064" t="s">
        <v>2090</v>
      </c>
      <c r="H329" s="70" t="s">
        <v>2091</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364</v>
      </c>
      <c r="C330" s="70">
        <v>7</v>
      </c>
      <c r="D330" s="70">
        <v>22</v>
      </c>
      <c r="E330" s="70">
        <v>2010</v>
      </c>
      <c r="F330" s="70" t="s">
        <v>177</v>
      </c>
      <c r="G330" s="1064" t="s">
        <v>2090</v>
      </c>
      <c r="H330" s="70" t="s">
        <v>2091</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365</v>
      </c>
      <c r="C331" s="70">
        <v>8</v>
      </c>
      <c r="D331" s="70">
        <v>22</v>
      </c>
      <c r="E331" s="70">
        <v>2011</v>
      </c>
      <c r="F331" s="70" t="s">
        <v>178</v>
      </c>
      <c r="G331" s="70" t="s">
        <v>2090</v>
      </c>
      <c r="H331" s="70" t="s">
        <v>2091</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366</v>
      </c>
      <c r="C332" s="70">
        <v>9</v>
      </c>
      <c r="D332" s="70">
        <v>22</v>
      </c>
      <c r="E332" s="70">
        <v>2012</v>
      </c>
      <c r="F332" s="70" t="s">
        <v>179</v>
      </c>
      <c r="G332" s="70" t="s">
        <v>2090</v>
      </c>
      <c r="H332" s="70" t="s">
        <v>2091</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367</v>
      </c>
      <c r="C333" s="70">
        <v>10</v>
      </c>
      <c r="D333" s="70">
        <v>22</v>
      </c>
      <c r="E333" s="70">
        <v>2013</v>
      </c>
      <c r="F333" s="70" t="s">
        <v>180</v>
      </c>
      <c r="G333" s="70" t="s">
        <v>2090</v>
      </c>
      <c r="H333" s="70" t="s">
        <v>2091</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368</v>
      </c>
      <c r="C334" s="70">
        <v>11</v>
      </c>
      <c r="D334" s="70">
        <v>22</v>
      </c>
      <c r="E334" s="70">
        <v>2014</v>
      </c>
      <c r="F334" s="70" t="s">
        <v>181</v>
      </c>
      <c r="G334" s="70" t="s">
        <v>2090</v>
      </c>
      <c r="H334" s="70" t="s">
        <v>2091</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369</v>
      </c>
      <c r="C335" s="70">
        <v>12</v>
      </c>
      <c r="D335" s="70">
        <v>22</v>
      </c>
      <c r="E335" s="70">
        <v>2015</v>
      </c>
      <c r="F335" s="70" t="s">
        <v>182</v>
      </c>
      <c r="G335" s="70" t="s">
        <v>2090</v>
      </c>
      <c r="H335" s="70" t="s">
        <v>2091</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370</v>
      </c>
      <c r="C336" s="70">
        <v>13</v>
      </c>
      <c r="D336" s="70">
        <v>22</v>
      </c>
      <c r="E336" s="70">
        <v>2016</v>
      </c>
      <c r="F336" s="70" t="s">
        <v>155</v>
      </c>
      <c r="G336" s="70" t="s">
        <v>2090</v>
      </c>
      <c r="H336" s="70" t="s">
        <v>2091</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371</v>
      </c>
      <c r="C337" s="70">
        <v>14</v>
      </c>
      <c r="D337" s="70">
        <v>22</v>
      </c>
      <c r="E337" s="70">
        <v>2017</v>
      </c>
      <c r="F337" s="70" t="s">
        <v>156</v>
      </c>
      <c r="G337" s="70" t="s">
        <v>2090</v>
      </c>
      <c r="H337" s="70" t="s">
        <v>2091</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372</v>
      </c>
      <c r="C338" s="70">
        <v>15</v>
      </c>
      <c r="D338" s="70">
        <v>22</v>
      </c>
      <c r="E338" s="70">
        <v>2018</v>
      </c>
      <c r="F338" s="70" t="s">
        <v>183</v>
      </c>
      <c r="G338" s="70" t="s">
        <v>2090</v>
      </c>
      <c r="H338" s="70" t="s">
        <v>2091</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373</v>
      </c>
      <c r="C339" s="70">
        <v>16</v>
      </c>
      <c r="D339" s="70">
        <v>22</v>
      </c>
      <c r="E339" s="70">
        <v>2019</v>
      </c>
      <c r="F339" s="70" t="s">
        <v>158</v>
      </c>
      <c r="G339" s="70" t="s">
        <v>2090</v>
      </c>
      <c r="H339" s="70" t="s">
        <v>2091</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374</v>
      </c>
      <c r="C340" s="70">
        <v>17</v>
      </c>
      <c r="D340" s="70">
        <v>22</v>
      </c>
      <c r="E340" s="70">
        <v>2020</v>
      </c>
      <c r="F340" s="70" t="s">
        <v>159</v>
      </c>
      <c r="G340" s="70" t="s">
        <v>2090</v>
      </c>
      <c r="H340" s="70" t="s">
        <v>2091</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374</v>
      </c>
      <c r="C341" s="70">
        <v>18</v>
      </c>
      <c r="D341" s="70">
        <v>22</v>
      </c>
      <c r="E341" s="70">
        <v>2021</v>
      </c>
      <c r="F341" s="70" t="s">
        <v>160</v>
      </c>
      <c r="G341" s="70" t="s">
        <v>2090</v>
      </c>
      <c r="H341" s="70" t="s">
        <v>2091</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374</v>
      </c>
      <c r="C342" s="70">
        <v>19</v>
      </c>
      <c r="D342" s="70">
        <v>22</v>
      </c>
      <c r="E342" s="70">
        <v>2022</v>
      </c>
      <c r="F342" s="70" t="s">
        <v>161</v>
      </c>
      <c r="G342" s="70" t="s">
        <v>2090</v>
      </c>
      <c r="H342" s="70" t="s">
        <v>2091</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374</v>
      </c>
      <c r="C343" s="70">
        <v>20</v>
      </c>
      <c r="D343" s="70">
        <v>22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374</v>
      </c>
      <c r="C344" s="70">
        <v>21</v>
      </c>
      <c r="D344" s="70">
        <v>22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2113</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2114</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2115</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2116</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2117</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2118</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2119</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2120</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2121</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2122</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2123</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2124</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2125</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2126</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2127</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2128</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2129</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171</v>
      </c>
      <c r="C387" s="70">
        <v>1</v>
      </c>
      <c r="D387" s="70">
        <v>11</v>
      </c>
      <c r="E387" s="70">
        <v>1990</v>
      </c>
      <c r="F387" s="70" t="s">
        <v>787</v>
      </c>
      <c r="G387" s="1064" t="s">
        <v>2155</v>
      </c>
      <c r="H387" s="70" t="s">
        <v>2156</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172</v>
      </c>
      <c r="C388" s="70">
        <v>2</v>
      </c>
      <c r="D388" s="70">
        <v>11</v>
      </c>
      <c r="E388" s="70">
        <v>2005</v>
      </c>
      <c r="F388" s="70" t="s">
        <v>789</v>
      </c>
      <c r="G388" s="70" t="s">
        <v>2155</v>
      </c>
      <c r="H388" s="70" t="s">
        <v>2156</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173</v>
      </c>
      <c r="C389" s="70">
        <v>3</v>
      </c>
      <c r="D389" s="70">
        <v>11</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174</v>
      </c>
      <c r="C390" s="70">
        <v>4</v>
      </c>
      <c r="D390" s="70">
        <v>11</v>
      </c>
      <c r="E390" s="70">
        <v>2007</v>
      </c>
      <c r="F390" s="70" t="s">
        <v>791</v>
      </c>
      <c r="G390" s="70" t="s">
        <v>2155</v>
      </c>
      <c r="H390" s="70" t="s">
        <v>2156</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175</v>
      </c>
      <c r="C391" s="70">
        <v>5</v>
      </c>
      <c r="D391" s="70">
        <v>11</v>
      </c>
      <c r="E391" s="70">
        <v>2008</v>
      </c>
      <c r="F391" s="70" t="s">
        <v>792</v>
      </c>
      <c r="G391" s="70" t="s">
        <v>2155</v>
      </c>
      <c r="H391" s="70" t="s">
        <v>2156</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176</v>
      </c>
      <c r="C392" s="70">
        <v>6</v>
      </c>
      <c r="D392" s="70">
        <v>11</v>
      </c>
      <c r="E392" s="70">
        <v>2009</v>
      </c>
      <c r="F392" s="70" t="s">
        <v>176</v>
      </c>
      <c r="G392" s="70" t="s">
        <v>2155</v>
      </c>
      <c r="H392" s="70" t="s">
        <v>2156</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2162</v>
      </c>
      <c r="B393" s="70">
        <v>177</v>
      </c>
      <c r="C393" s="70">
        <v>7</v>
      </c>
      <c r="D393" s="70">
        <v>11</v>
      </c>
      <c r="E393" s="70">
        <v>2010</v>
      </c>
      <c r="F393" s="70" t="s">
        <v>177</v>
      </c>
      <c r="G393" s="70" t="s">
        <v>2155</v>
      </c>
      <c r="H393" s="70" t="s">
        <v>2156</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2163</v>
      </c>
      <c r="B394" s="70">
        <v>178</v>
      </c>
      <c r="C394" s="70">
        <v>8</v>
      </c>
      <c r="D394" s="70">
        <v>11</v>
      </c>
      <c r="E394" s="70">
        <v>2011</v>
      </c>
      <c r="F394" s="70" t="s">
        <v>178</v>
      </c>
      <c r="G394" s="70" t="s">
        <v>2155</v>
      </c>
      <c r="H394" s="70" t="s">
        <v>2156</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2164</v>
      </c>
      <c r="B395" s="70">
        <v>179</v>
      </c>
      <c r="C395" s="70">
        <v>9</v>
      </c>
      <c r="D395" s="70">
        <v>11</v>
      </c>
      <c r="E395" s="70">
        <v>2012</v>
      </c>
      <c r="F395" s="70" t="s">
        <v>179</v>
      </c>
      <c r="G395" s="70" t="s">
        <v>2155</v>
      </c>
      <c r="H395" s="70" t="s">
        <v>2156</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2165</v>
      </c>
      <c r="B396" s="70">
        <v>180</v>
      </c>
      <c r="C396" s="70">
        <v>10</v>
      </c>
      <c r="D396" s="70">
        <v>11</v>
      </c>
      <c r="E396" s="70">
        <v>2013</v>
      </c>
      <c r="F396" s="70" t="s">
        <v>180</v>
      </c>
      <c r="G396" s="70" t="s">
        <v>2155</v>
      </c>
      <c r="H396" s="70" t="s">
        <v>2156</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2166</v>
      </c>
      <c r="B397" s="70">
        <v>181</v>
      </c>
      <c r="C397" s="70">
        <v>11</v>
      </c>
      <c r="D397" s="70">
        <v>11</v>
      </c>
      <c r="E397" s="70">
        <v>2014</v>
      </c>
      <c r="F397" s="70" t="s">
        <v>181</v>
      </c>
      <c r="G397" s="70" t="s">
        <v>2155</v>
      </c>
      <c r="H397" s="70" t="s">
        <v>2156</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2167</v>
      </c>
      <c r="B398" s="70">
        <v>182</v>
      </c>
      <c r="C398" s="70">
        <v>12</v>
      </c>
      <c r="D398" s="70">
        <v>11</v>
      </c>
      <c r="E398" s="70">
        <v>2015</v>
      </c>
      <c r="F398" s="70" t="s">
        <v>182</v>
      </c>
      <c r="G398" s="70" t="s">
        <v>2155</v>
      </c>
      <c r="H398" s="70" t="s">
        <v>2156</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2168</v>
      </c>
      <c r="B399" s="70">
        <v>183</v>
      </c>
      <c r="C399" s="70">
        <v>13</v>
      </c>
      <c r="D399" s="70">
        <v>11</v>
      </c>
      <c r="E399" s="70">
        <v>2016</v>
      </c>
      <c r="F399" s="70" t="s">
        <v>155</v>
      </c>
      <c r="G399" s="70" t="s">
        <v>2155</v>
      </c>
      <c r="H399" s="70" t="s">
        <v>2156</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2169</v>
      </c>
      <c r="B400" s="70">
        <v>184</v>
      </c>
      <c r="C400" s="70">
        <v>14</v>
      </c>
      <c r="D400" s="70">
        <v>11</v>
      </c>
      <c r="E400" s="70">
        <v>2017</v>
      </c>
      <c r="F400" s="70" t="s">
        <v>156</v>
      </c>
      <c r="G400" s="70" t="s">
        <v>2155</v>
      </c>
      <c r="H400" s="70" t="s">
        <v>2156</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2170</v>
      </c>
      <c r="B401" s="70">
        <v>185</v>
      </c>
      <c r="C401" s="70">
        <v>15</v>
      </c>
      <c r="D401" s="70">
        <v>11</v>
      </c>
      <c r="E401" s="70">
        <v>2018</v>
      </c>
      <c r="F401" s="70" t="s">
        <v>183</v>
      </c>
      <c r="G401" s="70" t="s">
        <v>2155</v>
      </c>
      <c r="H401" s="70" t="s">
        <v>2156</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2171</v>
      </c>
      <c r="B402" s="70">
        <v>186</v>
      </c>
      <c r="C402" s="70">
        <v>16</v>
      </c>
      <c r="D402" s="70">
        <v>11</v>
      </c>
      <c r="E402" s="70">
        <v>2019</v>
      </c>
      <c r="F402" s="70" t="s">
        <v>158</v>
      </c>
      <c r="G402" s="70" t="s">
        <v>2155</v>
      </c>
      <c r="H402" s="70" t="s">
        <v>2156</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2172</v>
      </c>
      <c r="B403" s="70">
        <v>187</v>
      </c>
      <c r="C403" s="70">
        <v>17</v>
      </c>
      <c r="D403" s="70">
        <v>11</v>
      </c>
      <c r="E403" s="70">
        <v>2020</v>
      </c>
      <c r="F403" s="70" t="s">
        <v>159</v>
      </c>
      <c r="G403" s="70" t="s">
        <v>2155</v>
      </c>
      <c r="H403" s="70" t="s">
        <v>2156</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2173</v>
      </c>
      <c r="B404" s="70">
        <v>187</v>
      </c>
      <c r="C404" s="70">
        <v>18</v>
      </c>
      <c r="D404" s="70">
        <v>11</v>
      </c>
      <c r="E404" s="70">
        <v>2021</v>
      </c>
      <c r="F404" s="70" t="s">
        <v>160</v>
      </c>
      <c r="G404" s="70" t="s">
        <v>2155</v>
      </c>
      <c r="H404" s="70" t="s">
        <v>2156</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2174</v>
      </c>
      <c r="B405" s="70">
        <v>187</v>
      </c>
      <c r="C405" s="70">
        <v>19</v>
      </c>
      <c r="D405" s="70">
        <v>11</v>
      </c>
      <c r="E405" s="70">
        <v>2022</v>
      </c>
      <c r="F405" s="70" t="s">
        <v>161</v>
      </c>
      <c r="G405" s="70" t="s">
        <v>2155</v>
      </c>
      <c r="H405" s="70" t="s">
        <v>2156</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187</v>
      </c>
      <c r="C406" s="70">
        <v>20</v>
      </c>
      <c r="D406" s="70">
        <v>11</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187</v>
      </c>
      <c r="C407" s="70">
        <v>21</v>
      </c>
      <c r="D407" s="70">
        <v>11</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2178</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2179</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2180</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2181</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2182</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2183</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2184</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2185</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2186</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2187</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2188</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2189</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2190</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2191</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2192</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2193</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2194</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2195</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137</v>
      </c>
      <c r="C429" s="70">
        <v>1</v>
      </c>
      <c r="D429" s="70">
        <v>9</v>
      </c>
      <c r="E429" s="70">
        <v>1990</v>
      </c>
      <c r="F429" s="70" t="s">
        <v>787</v>
      </c>
      <c r="G429" s="70" t="s">
        <v>2197</v>
      </c>
      <c r="H429" s="70" t="s">
        <v>2198</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138</v>
      </c>
      <c r="C430" s="70">
        <v>2</v>
      </c>
      <c r="D430" s="70">
        <v>9</v>
      </c>
      <c r="E430" s="70">
        <v>2005</v>
      </c>
      <c r="F430" s="70" t="s">
        <v>789</v>
      </c>
      <c r="G430" s="70" t="s">
        <v>2197</v>
      </c>
      <c r="H430" s="70" t="s">
        <v>2198</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139</v>
      </c>
      <c r="C431" s="70">
        <v>3</v>
      </c>
      <c r="D431" s="70">
        <v>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140</v>
      </c>
      <c r="C432" s="70">
        <v>4</v>
      </c>
      <c r="D432" s="70">
        <v>9</v>
      </c>
      <c r="E432" s="70">
        <v>2007</v>
      </c>
      <c r="F432" s="70" t="s">
        <v>791</v>
      </c>
      <c r="G432" s="70" t="s">
        <v>2197</v>
      </c>
      <c r="H432" s="70" t="s">
        <v>2198</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141</v>
      </c>
      <c r="C433" s="70">
        <v>5</v>
      </c>
      <c r="D433" s="70">
        <v>9</v>
      </c>
      <c r="E433" s="70">
        <v>2008</v>
      </c>
      <c r="F433" s="70" t="s">
        <v>792</v>
      </c>
      <c r="G433" s="70" t="s">
        <v>2197</v>
      </c>
      <c r="H433" s="70" t="s">
        <v>2198</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142</v>
      </c>
      <c r="C434" s="70">
        <v>6</v>
      </c>
      <c r="D434" s="70">
        <v>9</v>
      </c>
      <c r="E434" s="70">
        <v>2009</v>
      </c>
      <c r="F434" s="70" t="s">
        <v>176</v>
      </c>
      <c r="G434" s="70" t="s">
        <v>2197</v>
      </c>
      <c r="H434" s="70" t="s">
        <v>2198</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143</v>
      </c>
      <c r="C435" s="70">
        <v>7</v>
      </c>
      <c r="D435" s="70">
        <v>9</v>
      </c>
      <c r="E435" s="70">
        <v>2010</v>
      </c>
      <c r="F435" s="70" t="s">
        <v>177</v>
      </c>
      <c r="G435" s="70" t="s">
        <v>2197</v>
      </c>
      <c r="H435" s="70" t="s">
        <v>2198</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144</v>
      </c>
      <c r="C436" s="70">
        <v>8</v>
      </c>
      <c r="D436" s="70">
        <v>9</v>
      </c>
      <c r="E436" s="70">
        <v>2011</v>
      </c>
      <c r="F436" s="70" t="s">
        <v>178</v>
      </c>
      <c r="G436" s="70" t="s">
        <v>2197</v>
      </c>
      <c r="H436" s="70" t="s">
        <v>2198</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145</v>
      </c>
      <c r="C437" s="70">
        <v>9</v>
      </c>
      <c r="D437" s="70">
        <v>9</v>
      </c>
      <c r="E437" s="70">
        <v>2012</v>
      </c>
      <c r="F437" s="70" t="s">
        <v>179</v>
      </c>
      <c r="G437" s="70" t="s">
        <v>2197</v>
      </c>
      <c r="H437" s="70" t="s">
        <v>2198</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146</v>
      </c>
      <c r="C438" s="70">
        <v>10</v>
      </c>
      <c r="D438" s="70">
        <v>9</v>
      </c>
      <c r="E438" s="70">
        <v>2013</v>
      </c>
      <c r="F438" s="70" t="s">
        <v>180</v>
      </c>
      <c r="G438" s="70" t="s">
        <v>2197</v>
      </c>
      <c r="H438" s="70" t="s">
        <v>2198</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147</v>
      </c>
      <c r="C439" s="70">
        <v>11</v>
      </c>
      <c r="D439" s="70">
        <v>9</v>
      </c>
      <c r="E439" s="70">
        <v>2014</v>
      </c>
      <c r="F439" s="70" t="s">
        <v>181</v>
      </c>
      <c r="G439" s="70" t="s">
        <v>2197</v>
      </c>
      <c r="H439" s="70" t="s">
        <v>2198</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148</v>
      </c>
      <c r="C440" s="70">
        <v>12</v>
      </c>
      <c r="D440" s="70">
        <v>9</v>
      </c>
      <c r="E440" s="70">
        <v>2015</v>
      </c>
      <c r="F440" s="70" t="s">
        <v>182</v>
      </c>
      <c r="G440" s="70" t="s">
        <v>2197</v>
      </c>
      <c r="H440" s="70" t="s">
        <v>2198</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149</v>
      </c>
      <c r="C441" s="70">
        <v>13</v>
      </c>
      <c r="D441" s="70">
        <v>9</v>
      </c>
      <c r="E441" s="70">
        <v>2016</v>
      </c>
      <c r="F441" s="70" t="s">
        <v>155</v>
      </c>
      <c r="G441" s="70" t="s">
        <v>2197</v>
      </c>
      <c r="H441" s="70" t="s">
        <v>2198</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150</v>
      </c>
      <c r="C442" s="70">
        <v>14</v>
      </c>
      <c r="D442" s="70">
        <v>9</v>
      </c>
      <c r="E442" s="70">
        <v>2017</v>
      </c>
      <c r="F442" s="70" t="s">
        <v>156</v>
      </c>
      <c r="G442" s="70" t="s">
        <v>2197</v>
      </c>
      <c r="H442" s="70" t="s">
        <v>2198</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151</v>
      </c>
      <c r="C443" s="70">
        <v>15</v>
      </c>
      <c r="D443" s="70">
        <v>9</v>
      </c>
      <c r="E443" s="70">
        <v>2018</v>
      </c>
      <c r="F443" s="70" t="s">
        <v>183</v>
      </c>
      <c r="G443" s="70" t="s">
        <v>2197</v>
      </c>
      <c r="H443" s="70" t="s">
        <v>2198</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152</v>
      </c>
      <c r="C444" s="70">
        <v>16</v>
      </c>
      <c r="D444" s="70">
        <v>9</v>
      </c>
      <c r="E444" s="70">
        <v>2019</v>
      </c>
      <c r="F444" s="70" t="s">
        <v>158</v>
      </c>
      <c r="G444" s="1064" t="s">
        <v>2197</v>
      </c>
      <c r="H444" s="70" t="s">
        <v>2198</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153</v>
      </c>
      <c r="C445" s="70">
        <v>17</v>
      </c>
      <c r="D445" s="70">
        <v>9</v>
      </c>
      <c r="E445" s="70">
        <v>2020</v>
      </c>
      <c r="F445" s="70" t="s">
        <v>159</v>
      </c>
      <c r="G445" s="1064" t="s">
        <v>2197</v>
      </c>
      <c r="H445" s="70" t="s">
        <v>2198</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153</v>
      </c>
      <c r="C446" s="70">
        <v>18</v>
      </c>
      <c r="D446" s="70">
        <v>9</v>
      </c>
      <c r="E446" s="70">
        <v>2021</v>
      </c>
      <c r="F446" s="70" t="s">
        <v>160</v>
      </c>
      <c r="G446" s="70" t="s">
        <v>2197</v>
      </c>
      <c r="H446" s="70" t="s">
        <v>2198</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153</v>
      </c>
      <c r="C447" s="70">
        <v>19</v>
      </c>
      <c r="D447" s="70">
        <v>9</v>
      </c>
      <c r="E447" s="70">
        <v>2022</v>
      </c>
      <c r="F447" s="70" t="s">
        <v>161</v>
      </c>
      <c r="G447" s="70" t="s">
        <v>2197</v>
      </c>
      <c r="H447" s="70" t="s">
        <v>2198</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153</v>
      </c>
      <c r="C448" s="70">
        <v>20</v>
      </c>
      <c r="D448" s="70">
        <v>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153</v>
      </c>
      <c r="C449" s="70">
        <v>21</v>
      </c>
      <c r="D449" s="70">
        <v>9</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273</v>
      </c>
      <c r="C450" s="70">
        <v>1</v>
      </c>
      <c r="D450" s="70">
        <v>17</v>
      </c>
      <c r="E450" s="70">
        <v>1990</v>
      </c>
      <c r="F450" s="70" t="s">
        <v>787</v>
      </c>
      <c r="G450" s="70" t="s">
        <v>2220</v>
      </c>
      <c r="H450" s="70" t="s">
        <v>2221</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274</v>
      </c>
      <c r="C451" s="70">
        <v>2</v>
      </c>
      <c r="D451" s="70">
        <v>17</v>
      </c>
      <c r="E451" s="70">
        <v>2005</v>
      </c>
      <c r="F451" s="70" t="s">
        <v>789</v>
      </c>
      <c r="G451" s="70" t="s">
        <v>2220</v>
      </c>
      <c r="H451" s="70" t="s">
        <v>2221</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275</v>
      </c>
      <c r="C452" s="70">
        <v>3</v>
      </c>
      <c r="D452" s="70">
        <v>17</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276</v>
      </c>
      <c r="C453" s="70">
        <v>4</v>
      </c>
      <c r="D453" s="70">
        <v>17</v>
      </c>
      <c r="E453" s="70">
        <v>2007</v>
      </c>
      <c r="F453" s="70" t="s">
        <v>791</v>
      </c>
      <c r="G453" s="70" t="s">
        <v>2220</v>
      </c>
      <c r="H453" s="70" t="s">
        <v>2221</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277</v>
      </c>
      <c r="C454" s="70">
        <v>5</v>
      </c>
      <c r="D454" s="70">
        <v>17</v>
      </c>
      <c r="E454" s="70">
        <v>2008</v>
      </c>
      <c r="F454" s="70" t="s">
        <v>792</v>
      </c>
      <c r="G454" s="70" t="s">
        <v>2220</v>
      </c>
      <c r="H454" s="70" t="s">
        <v>2221</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278</v>
      </c>
      <c r="C455" s="70">
        <v>6</v>
      </c>
      <c r="D455" s="70">
        <v>17</v>
      </c>
      <c r="E455" s="70">
        <v>2009</v>
      </c>
      <c r="F455" s="70" t="s">
        <v>176</v>
      </c>
      <c r="G455" s="70" t="s">
        <v>2220</v>
      </c>
      <c r="H455" s="70" t="s">
        <v>2221</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2227</v>
      </c>
      <c r="B456" s="70">
        <v>279</v>
      </c>
      <c r="C456" s="70">
        <v>7</v>
      </c>
      <c r="D456" s="70">
        <v>17</v>
      </c>
      <c r="E456" s="70">
        <v>2010</v>
      </c>
      <c r="F456" s="70" t="s">
        <v>177</v>
      </c>
      <c r="G456" s="70" t="s">
        <v>2220</v>
      </c>
      <c r="H456" s="70" t="s">
        <v>2221</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2228</v>
      </c>
      <c r="B457" s="70">
        <v>280</v>
      </c>
      <c r="C457" s="70">
        <v>8</v>
      </c>
      <c r="D457" s="70">
        <v>17</v>
      </c>
      <c r="E457" s="70">
        <v>2011</v>
      </c>
      <c r="F457" s="70" t="s">
        <v>178</v>
      </c>
      <c r="G457" s="70" t="s">
        <v>2220</v>
      </c>
      <c r="H457" s="70" t="s">
        <v>2221</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2229</v>
      </c>
      <c r="B458" s="70">
        <v>281</v>
      </c>
      <c r="C458" s="70">
        <v>9</v>
      </c>
      <c r="D458" s="70">
        <v>17</v>
      </c>
      <c r="E458" s="70">
        <v>2012</v>
      </c>
      <c r="F458" s="70" t="s">
        <v>179</v>
      </c>
      <c r="G458" s="70" t="s">
        <v>2220</v>
      </c>
      <c r="H458" s="70" t="s">
        <v>2221</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2230</v>
      </c>
      <c r="B459" s="70">
        <v>282</v>
      </c>
      <c r="C459" s="70">
        <v>10</v>
      </c>
      <c r="D459" s="70">
        <v>17</v>
      </c>
      <c r="E459" s="70">
        <v>2013</v>
      </c>
      <c r="F459" s="70" t="s">
        <v>180</v>
      </c>
      <c r="G459" s="70" t="s">
        <v>2220</v>
      </c>
      <c r="H459" s="70" t="s">
        <v>2221</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2231</v>
      </c>
      <c r="B460" s="70">
        <v>283</v>
      </c>
      <c r="C460" s="70">
        <v>11</v>
      </c>
      <c r="D460" s="70">
        <v>17</v>
      </c>
      <c r="E460" s="70">
        <v>2014</v>
      </c>
      <c r="F460" s="70" t="s">
        <v>181</v>
      </c>
      <c r="G460" s="70" t="s">
        <v>2220</v>
      </c>
      <c r="H460" s="70" t="s">
        <v>2221</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2232</v>
      </c>
      <c r="B461" s="70">
        <v>284</v>
      </c>
      <c r="C461" s="70">
        <v>12</v>
      </c>
      <c r="D461" s="70">
        <v>17</v>
      </c>
      <c r="E461" s="70">
        <v>2015</v>
      </c>
      <c r="F461" s="70" t="s">
        <v>182</v>
      </c>
      <c r="G461" s="70" t="s">
        <v>2220</v>
      </c>
      <c r="H461" s="70" t="s">
        <v>2221</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2233</v>
      </c>
      <c r="B462" s="70">
        <v>285</v>
      </c>
      <c r="C462" s="70">
        <v>13</v>
      </c>
      <c r="D462" s="70">
        <v>17</v>
      </c>
      <c r="E462" s="70">
        <v>2016</v>
      </c>
      <c r="F462" s="70" t="s">
        <v>155</v>
      </c>
      <c r="G462" s="1064" t="s">
        <v>2220</v>
      </c>
      <c r="H462" s="70" t="s">
        <v>2221</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2234</v>
      </c>
      <c r="B463" s="70">
        <v>286</v>
      </c>
      <c r="C463" s="70">
        <v>14</v>
      </c>
      <c r="D463" s="70">
        <v>17</v>
      </c>
      <c r="E463" s="70">
        <v>2017</v>
      </c>
      <c r="F463" s="70" t="s">
        <v>156</v>
      </c>
      <c r="G463" s="1064" t="s">
        <v>2220</v>
      </c>
      <c r="H463" s="70" t="s">
        <v>2221</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2235</v>
      </c>
      <c r="B464" s="70">
        <v>287</v>
      </c>
      <c r="C464" s="70">
        <v>15</v>
      </c>
      <c r="D464" s="70">
        <v>17</v>
      </c>
      <c r="E464" s="70">
        <v>2018</v>
      </c>
      <c r="F464" s="70" t="s">
        <v>183</v>
      </c>
      <c r="G464" s="70" t="s">
        <v>2220</v>
      </c>
      <c r="H464" s="70" t="s">
        <v>2221</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2236</v>
      </c>
      <c r="B465" s="70">
        <v>288</v>
      </c>
      <c r="C465" s="70">
        <v>16</v>
      </c>
      <c r="D465" s="70">
        <v>17</v>
      </c>
      <c r="E465" s="70">
        <v>2019</v>
      </c>
      <c r="F465" s="70" t="s">
        <v>158</v>
      </c>
      <c r="G465" s="70" t="s">
        <v>2220</v>
      </c>
      <c r="H465" s="70" t="s">
        <v>2221</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2237</v>
      </c>
      <c r="B466" s="70">
        <v>289</v>
      </c>
      <c r="C466" s="70">
        <v>17</v>
      </c>
      <c r="D466" s="70">
        <v>17</v>
      </c>
      <c r="E466" s="70">
        <v>2020</v>
      </c>
      <c r="F466" s="70" t="s">
        <v>159</v>
      </c>
      <c r="G466" s="70" t="s">
        <v>2220</v>
      </c>
      <c r="H466" s="70" t="s">
        <v>2221</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2238</v>
      </c>
      <c r="B467" s="70">
        <v>289</v>
      </c>
      <c r="C467" s="70">
        <v>18</v>
      </c>
      <c r="D467" s="70">
        <v>17</v>
      </c>
      <c r="E467" s="70">
        <v>2021</v>
      </c>
      <c r="F467" s="70" t="s">
        <v>160</v>
      </c>
      <c r="G467" s="70" t="s">
        <v>2220</v>
      </c>
      <c r="H467" s="70" t="s">
        <v>2221</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2239</v>
      </c>
      <c r="B468" s="70">
        <v>289</v>
      </c>
      <c r="C468" s="70">
        <v>19</v>
      </c>
      <c r="D468" s="70">
        <v>17</v>
      </c>
      <c r="E468" s="70">
        <v>2022</v>
      </c>
      <c r="F468" s="70" t="s">
        <v>161</v>
      </c>
      <c r="G468" s="70" t="s">
        <v>2220</v>
      </c>
      <c r="H468" s="70" t="s">
        <v>2221</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289</v>
      </c>
      <c r="C469" s="70">
        <v>20</v>
      </c>
      <c r="D469" s="70">
        <v>17</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289</v>
      </c>
      <c r="C470" s="70">
        <v>21</v>
      </c>
      <c r="D470" s="70">
        <v>17</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256</v>
      </c>
      <c r="C471" s="70">
        <v>1</v>
      </c>
      <c r="D471" s="70">
        <v>16</v>
      </c>
      <c r="E471" s="70">
        <v>1990</v>
      </c>
      <c r="F471" s="70" t="s">
        <v>787</v>
      </c>
      <c r="G471" s="70" t="s">
        <v>2243</v>
      </c>
      <c r="H471" s="70" t="s">
        <v>2244</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257</v>
      </c>
      <c r="C472" s="70">
        <v>2</v>
      </c>
      <c r="D472" s="70">
        <v>16</v>
      </c>
      <c r="E472" s="70">
        <v>2005</v>
      </c>
      <c r="F472" s="70" t="s">
        <v>789</v>
      </c>
      <c r="G472" s="70" t="s">
        <v>2243</v>
      </c>
      <c r="H472" s="70" t="s">
        <v>2244</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258</v>
      </c>
      <c r="C473" s="70">
        <v>3</v>
      </c>
      <c r="D473" s="70">
        <v>16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259</v>
      </c>
      <c r="C474" s="70">
        <v>4</v>
      </c>
      <c r="D474" s="70">
        <v>16</v>
      </c>
      <c r="E474" s="70">
        <v>2007</v>
      </c>
      <c r="F474" s="70" t="s">
        <v>791</v>
      </c>
      <c r="G474" s="70" t="s">
        <v>2243</v>
      </c>
      <c r="H474" s="70" t="s">
        <v>2244</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260</v>
      </c>
      <c r="C475" s="70">
        <v>5</v>
      </c>
      <c r="D475" s="70">
        <v>16</v>
      </c>
      <c r="E475" s="70">
        <v>2008</v>
      </c>
      <c r="F475" s="70" t="s">
        <v>792</v>
      </c>
      <c r="G475" s="70" t="s">
        <v>2243</v>
      </c>
      <c r="H475" s="70" t="s">
        <v>2244</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261</v>
      </c>
      <c r="C476" s="70">
        <v>6</v>
      </c>
      <c r="D476" s="70">
        <v>16</v>
      </c>
      <c r="E476" s="70">
        <v>2009</v>
      </c>
      <c r="F476" s="70" t="s">
        <v>176</v>
      </c>
      <c r="G476" s="70" t="s">
        <v>2243</v>
      </c>
      <c r="H476" s="70" t="s">
        <v>2244</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262</v>
      </c>
      <c r="C477" s="70">
        <v>7</v>
      </c>
      <c r="D477" s="70">
        <v>16</v>
      </c>
      <c r="E477" s="70">
        <v>2010</v>
      </c>
      <c r="F477" s="70" t="s">
        <v>177</v>
      </c>
      <c r="G477" s="70" t="s">
        <v>2243</v>
      </c>
      <c r="H477" s="70" t="s">
        <v>2244</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263</v>
      </c>
      <c r="C478" s="70">
        <v>8</v>
      </c>
      <c r="D478" s="70">
        <v>16</v>
      </c>
      <c r="E478" s="70">
        <v>2011</v>
      </c>
      <c r="F478" s="70" t="s">
        <v>178</v>
      </c>
      <c r="G478" s="70" t="s">
        <v>2243</v>
      </c>
      <c r="H478" s="70" t="s">
        <v>2244</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264</v>
      </c>
      <c r="C479" s="70">
        <v>9</v>
      </c>
      <c r="D479" s="70">
        <v>16</v>
      </c>
      <c r="E479" s="70">
        <v>2012</v>
      </c>
      <c r="F479" s="70" t="s">
        <v>179</v>
      </c>
      <c r="G479" s="70" t="s">
        <v>2243</v>
      </c>
      <c r="H479" s="70" t="s">
        <v>2244</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265</v>
      </c>
      <c r="C480" s="70">
        <v>10</v>
      </c>
      <c r="D480" s="70">
        <v>16</v>
      </c>
      <c r="E480" s="70">
        <v>2013</v>
      </c>
      <c r="F480" s="70" t="s">
        <v>180</v>
      </c>
      <c r="G480" s="70" t="s">
        <v>2243</v>
      </c>
      <c r="H480" s="70" t="s">
        <v>2244</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266</v>
      </c>
      <c r="C481" s="70">
        <v>11</v>
      </c>
      <c r="D481" s="70">
        <v>16</v>
      </c>
      <c r="E481" s="70">
        <v>2014</v>
      </c>
      <c r="F481" s="70" t="s">
        <v>181</v>
      </c>
      <c r="G481" s="70" t="s">
        <v>2243</v>
      </c>
      <c r="H481" s="70" t="s">
        <v>2244</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267</v>
      </c>
      <c r="C482" s="70">
        <v>12</v>
      </c>
      <c r="D482" s="70">
        <v>16</v>
      </c>
      <c r="E482" s="70">
        <v>2015</v>
      </c>
      <c r="F482" s="70" t="s">
        <v>182</v>
      </c>
      <c r="G482" s="1064" t="s">
        <v>2243</v>
      </c>
      <c r="H482" s="70" t="s">
        <v>2244</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268</v>
      </c>
      <c r="C483" s="70">
        <v>13</v>
      </c>
      <c r="D483" s="70">
        <v>16</v>
      </c>
      <c r="E483" s="70">
        <v>2016</v>
      </c>
      <c r="F483" s="70" t="s">
        <v>155</v>
      </c>
      <c r="G483" s="1064" t="s">
        <v>2243</v>
      </c>
      <c r="H483" s="70" t="s">
        <v>2244</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269</v>
      </c>
      <c r="C484" s="70">
        <v>14</v>
      </c>
      <c r="D484" s="70">
        <v>16</v>
      </c>
      <c r="E484" s="70">
        <v>2017</v>
      </c>
      <c r="F484" s="70" t="s">
        <v>156</v>
      </c>
      <c r="G484" s="70" t="s">
        <v>2243</v>
      </c>
      <c r="H484" s="70" t="s">
        <v>2244</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270</v>
      </c>
      <c r="C485" s="70">
        <v>15</v>
      </c>
      <c r="D485" s="70">
        <v>16</v>
      </c>
      <c r="E485" s="70">
        <v>2018</v>
      </c>
      <c r="F485" s="70" t="s">
        <v>183</v>
      </c>
      <c r="G485" s="70" t="s">
        <v>2243</v>
      </c>
      <c r="H485" s="70" t="s">
        <v>2244</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271</v>
      </c>
      <c r="C486" s="70">
        <v>16</v>
      </c>
      <c r="D486" s="70">
        <v>16</v>
      </c>
      <c r="E486" s="70">
        <v>2019</v>
      </c>
      <c r="F486" s="70" t="s">
        <v>158</v>
      </c>
      <c r="G486" s="70" t="s">
        <v>2243</v>
      </c>
      <c r="H486" s="70" t="s">
        <v>2244</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272</v>
      </c>
      <c r="C487" s="70">
        <v>17</v>
      </c>
      <c r="D487" s="70">
        <v>16</v>
      </c>
      <c r="E487" s="70">
        <v>2020</v>
      </c>
      <c r="F487" s="70" t="s">
        <v>159</v>
      </c>
      <c r="G487" s="70" t="s">
        <v>2243</v>
      </c>
      <c r="H487" s="70" t="s">
        <v>2244</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272</v>
      </c>
      <c r="C488" s="70">
        <v>18</v>
      </c>
      <c r="D488" s="70">
        <v>16</v>
      </c>
      <c r="E488" s="70">
        <v>2021</v>
      </c>
      <c r="F488" s="70" t="s">
        <v>160</v>
      </c>
      <c r="G488" s="70" t="s">
        <v>2243</v>
      </c>
      <c r="H488" s="70" t="s">
        <v>2244</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272</v>
      </c>
      <c r="C489" s="70">
        <v>19</v>
      </c>
      <c r="D489" s="70">
        <v>16</v>
      </c>
      <c r="E489" s="70">
        <v>2022</v>
      </c>
      <c r="F489" s="70" t="s">
        <v>161</v>
      </c>
      <c r="G489" s="70" t="s">
        <v>2243</v>
      </c>
      <c r="H489" s="70" t="s">
        <v>2244</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272</v>
      </c>
      <c r="C490" s="70">
        <v>20</v>
      </c>
      <c r="D490" s="70">
        <v>16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272</v>
      </c>
      <c r="C491" s="70">
        <v>21</v>
      </c>
      <c r="D491" s="70">
        <v>16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2266</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2267</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2268</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2269</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2270</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2271</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2272</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2273</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2274</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2275</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2276</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2277</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2278</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2279</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2280</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2281</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2282</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358</v>
      </c>
      <c r="C513" s="70">
        <v>1</v>
      </c>
      <c r="D513" s="70">
        <v>22</v>
      </c>
      <c r="E513" s="70">
        <v>1990</v>
      </c>
      <c r="F513" s="70" t="s">
        <v>787</v>
      </c>
      <c r="G513" s="70" t="s">
        <v>2285</v>
      </c>
      <c r="H513" s="70" t="s">
        <v>2286</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359</v>
      </c>
      <c r="C514" s="70">
        <v>2</v>
      </c>
      <c r="D514" s="70">
        <v>22</v>
      </c>
      <c r="E514" s="70">
        <v>2005</v>
      </c>
      <c r="F514" s="70" t="s">
        <v>789</v>
      </c>
      <c r="G514" s="70" t="s">
        <v>2285</v>
      </c>
      <c r="H514" s="70" t="s">
        <v>2286</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360</v>
      </c>
      <c r="C515" s="70">
        <v>3</v>
      </c>
      <c r="D515" s="70">
        <v>22</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361</v>
      </c>
      <c r="C516" s="70">
        <v>4</v>
      </c>
      <c r="D516" s="70">
        <v>22</v>
      </c>
      <c r="E516" s="70">
        <v>2007</v>
      </c>
      <c r="F516" s="70" t="s">
        <v>791</v>
      </c>
      <c r="G516" s="70" t="s">
        <v>2285</v>
      </c>
      <c r="H516" s="70" t="s">
        <v>2286</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362</v>
      </c>
      <c r="C517" s="70">
        <v>5</v>
      </c>
      <c r="D517" s="70">
        <v>22</v>
      </c>
      <c r="E517" s="70">
        <v>2008</v>
      </c>
      <c r="F517" s="70" t="s">
        <v>792</v>
      </c>
      <c r="G517" s="70" t="s">
        <v>2285</v>
      </c>
      <c r="H517" s="70" t="s">
        <v>2286</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363</v>
      </c>
      <c r="C518" s="70">
        <v>6</v>
      </c>
      <c r="D518" s="70">
        <v>22</v>
      </c>
      <c r="E518" s="70">
        <v>2009</v>
      </c>
      <c r="F518" s="70" t="s">
        <v>176</v>
      </c>
      <c r="G518" s="70" t="s">
        <v>2285</v>
      </c>
      <c r="H518" s="70" t="s">
        <v>2286</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2292</v>
      </c>
      <c r="B519" s="70">
        <v>364</v>
      </c>
      <c r="C519" s="70">
        <v>7</v>
      </c>
      <c r="D519" s="70">
        <v>22</v>
      </c>
      <c r="E519" s="70">
        <v>2010</v>
      </c>
      <c r="F519" s="70" t="s">
        <v>177</v>
      </c>
      <c r="G519" s="70" t="s">
        <v>2285</v>
      </c>
      <c r="H519" s="70" t="s">
        <v>2286</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2293</v>
      </c>
      <c r="B520" s="70">
        <v>365</v>
      </c>
      <c r="C520" s="70">
        <v>8</v>
      </c>
      <c r="D520" s="70">
        <v>22</v>
      </c>
      <c r="E520" s="70">
        <v>2011</v>
      </c>
      <c r="F520" s="70" t="s">
        <v>178</v>
      </c>
      <c r="G520" s="1064" t="s">
        <v>2285</v>
      </c>
      <c r="H520" s="70" t="s">
        <v>2286</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2294</v>
      </c>
      <c r="B521" s="70">
        <v>366</v>
      </c>
      <c r="C521" s="70">
        <v>9</v>
      </c>
      <c r="D521" s="70">
        <v>22</v>
      </c>
      <c r="E521" s="70">
        <v>2012</v>
      </c>
      <c r="F521" s="70" t="s">
        <v>179</v>
      </c>
      <c r="G521" s="1064" t="s">
        <v>2285</v>
      </c>
      <c r="H521" s="70" t="s">
        <v>2286</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2295</v>
      </c>
      <c r="B522" s="70">
        <v>367</v>
      </c>
      <c r="C522" s="70">
        <v>10</v>
      </c>
      <c r="D522" s="70">
        <v>22</v>
      </c>
      <c r="E522" s="70">
        <v>2013</v>
      </c>
      <c r="F522" s="70" t="s">
        <v>180</v>
      </c>
      <c r="G522" s="70" t="s">
        <v>2285</v>
      </c>
      <c r="H522" s="70" t="s">
        <v>2286</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2296</v>
      </c>
      <c r="B523" s="70">
        <v>368</v>
      </c>
      <c r="C523" s="70">
        <v>11</v>
      </c>
      <c r="D523" s="70">
        <v>22</v>
      </c>
      <c r="E523" s="70">
        <v>2014</v>
      </c>
      <c r="F523" s="70" t="s">
        <v>181</v>
      </c>
      <c r="G523" s="70" t="s">
        <v>2285</v>
      </c>
      <c r="H523" s="70" t="s">
        <v>2286</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2297</v>
      </c>
      <c r="B524" s="70">
        <v>369</v>
      </c>
      <c r="C524" s="70">
        <v>12</v>
      </c>
      <c r="D524" s="70">
        <v>22</v>
      </c>
      <c r="E524" s="70">
        <v>2015</v>
      </c>
      <c r="F524" s="70" t="s">
        <v>182</v>
      </c>
      <c r="G524" s="70" t="s">
        <v>2285</v>
      </c>
      <c r="H524" s="70" t="s">
        <v>2286</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2298</v>
      </c>
      <c r="B525" s="70">
        <v>370</v>
      </c>
      <c r="C525" s="70">
        <v>13</v>
      </c>
      <c r="D525" s="70">
        <v>22</v>
      </c>
      <c r="E525" s="70">
        <v>2016</v>
      </c>
      <c r="F525" s="70" t="s">
        <v>155</v>
      </c>
      <c r="G525" s="70" t="s">
        <v>2285</v>
      </c>
      <c r="H525" s="70" t="s">
        <v>2286</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2299</v>
      </c>
      <c r="B526" s="70">
        <v>371</v>
      </c>
      <c r="C526" s="70">
        <v>14</v>
      </c>
      <c r="D526" s="70">
        <v>22</v>
      </c>
      <c r="E526" s="70">
        <v>2017</v>
      </c>
      <c r="F526" s="70" t="s">
        <v>156</v>
      </c>
      <c r="G526" s="70" t="s">
        <v>2285</v>
      </c>
      <c r="H526" s="70" t="s">
        <v>2286</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2300</v>
      </c>
      <c r="B527" s="70">
        <v>372</v>
      </c>
      <c r="C527" s="70">
        <v>15</v>
      </c>
      <c r="D527" s="70">
        <v>22</v>
      </c>
      <c r="E527" s="70">
        <v>2018</v>
      </c>
      <c r="F527" s="70" t="s">
        <v>183</v>
      </c>
      <c r="G527" s="70" t="s">
        <v>2285</v>
      </c>
      <c r="H527" s="70" t="s">
        <v>2286</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2301</v>
      </c>
      <c r="B528" s="70">
        <v>373</v>
      </c>
      <c r="C528" s="70">
        <v>16</v>
      </c>
      <c r="D528" s="70">
        <v>22</v>
      </c>
      <c r="E528" s="70">
        <v>2019</v>
      </c>
      <c r="F528" s="70" t="s">
        <v>158</v>
      </c>
      <c r="G528" s="70" t="s">
        <v>2285</v>
      </c>
      <c r="H528" s="70" t="s">
        <v>2286</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2302</v>
      </c>
      <c r="B529" s="70">
        <v>374</v>
      </c>
      <c r="C529" s="70">
        <v>17</v>
      </c>
      <c r="D529" s="70">
        <v>22</v>
      </c>
      <c r="E529" s="70">
        <v>2020</v>
      </c>
      <c r="F529" s="70" t="s">
        <v>159</v>
      </c>
      <c r="G529" s="70" t="s">
        <v>2285</v>
      </c>
      <c r="H529" s="70" t="s">
        <v>2286</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2303</v>
      </c>
      <c r="B530" s="70">
        <v>374</v>
      </c>
      <c r="C530" s="70">
        <v>18</v>
      </c>
      <c r="D530" s="70">
        <v>22</v>
      </c>
      <c r="E530" s="70">
        <v>2021</v>
      </c>
      <c r="F530" s="70" t="s">
        <v>160</v>
      </c>
      <c r="G530" s="70" t="s">
        <v>2285</v>
      </c>
      <c r="H530" s="70" t="s">
        <v>2286</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2304</v>
      </c>
      <c r="B531" s="70">
        <v>374</v>
      </c>
      <c r="C531" s="70">
        <v>19</v>
      </c>
      <c r="D531" s="70">
        <v>22</v>
      </c>
      <c r="E531" s="70">
        <v>2022</v>
      </c>
      <c r="F531" s="70" t="s">
        <v>161</v>
      </c>
      <c r="G531" s="70" t="s">
        <v>2285</v>
      </c>
      <c r="H531" s="70" t="s">
        <v>2286</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374</v>
      </c>
      <c r="C532" s="70">
        <v>20</v>
      </c>
      <c r="D532" s="70">
        <v>22</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374</v>
      </c>
      <c r="C533" s="70">
        <v>21</v>
      </c>
      <c r="D533" s="70">
        <v>22</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222</v>
      </c>
      <c r="C534" s="70">
        <v>1</v>
      </c>
      <c r="D534" s="70">
        <v>14</v>
      </c>
      <c r="E534" s="70">
        <v>1990</v>
      </c>
      <c r="F534" s="70" t="s">
        <v>787</v>
      </c>
      <c r="G534" s="70" t="s">
        <v>2308</v>
      </c>
      <c r="H534" s="70" t="s">
        <v>2309</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223</v>
      </c>
      <c r="C535" s="70">
        <v>2</v>
      </c>
      <c r="D535" s="70">
        <v>14</v>
      </c>
      <c r="E535" s="70">
        <v>2005</v>
      </c>
      <c r="F535" s="70" t="s">
        <v>789</v>
      </c>
      <c r="G535" s="70" t="s">
        <v>2308</v>
      </c>
      <c r="H535" s="70" t="s">
        <v>2309</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224</v>
      </c>
      <c r="C536" s="70">
        <v>3</v>
      </c>
      <c r="D536" s="70">
        <v>14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225</v>
      </c>
      <c r="C537" s="70">
        <v>4</v>
      </c>
      <c r="D537" s="70">
        <v>14</v>
      </c>
      <c r="E537" s="70">
        <v>2007</v>
      </c>
      <c r="F537" s="70" t="s">
        <v>791</v>
      </c>
      <c r="G537" s="70" t="s">
        <v>2308</v>
      </c>
      <c r="H537" s="70" t="s">
        <v>2309</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226</v>
      </c>
      <c r="C538" s="70">
        <v>5</v>
      </c>
      <c r="D538" s="70">
        <v>14</v>
      </c>
      <c r="E538" s="70">
        <v>2008</v>
      </c>
      <c r="F538" s="70" t="s">
        <v>792</v>
      </c>
      <c r="G538" s="70" t="s">
        <v>2308</v>
      </c>
      <c r="H538" s="70" t="s">
        <v>2309</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227</v>
      </c>
      <c r="C539" s="70">
        <v>6</v>
      </c>
      <c r="D539" s="70">
        <v>14</v>
      </c>
      <c r="E539" s="70">
        <v>2009</v>
      </c>
      <c r="F539" s="70" t="s">
        <v>176</v>
      </c>
      <c r="G539" s="1064" t="s">
        <v>2308</v>
      </c>
      <c r="H539" s="70" t="s">
        <v>2309</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2315</v>
      </c>
      <c r="B540" s="70">
        <v>228</v>
      </c>
      <c r="C540" s="70">
        <v>7</v>
      </c>
      <c r="D540" s="70">
        <v>14</v>
      </c>
      <c r="E540" s="70">
        <v>2010</v>
      </c>
      <c r="F540" s="70" t="s">
        <v>177</v>
      </c>
      <c r="G540" s="1064" t="s">
        <v>2308</v>
      </c>
      <c r="H540" s="70" t="s">
        <v>2309</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2316</v>
      </c>
      <c r="B541" s="70">
        <v>229</v>
      </c>
      <c r="C541" s="70">
        <v>8</v>
      </c>
      <c r="D541" s="70">
        <v>14</v>
      </c>
      <c r="E541" s="70">
        <v>2011</v>
      </c>
      <c r="F541" s="70" t="s">
        <v>178</v>
      </c>
      <c r="G541" s="70" t="s">
        <v>2308</v>
      </c>
      <c r="H541" s="70" t="s">
        <v>2309</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2317</v>
      </c>
      <c r="B542" s="70">
        <v>230</v>
      </c>
      <c r="C542" s="70">
        <v>9</v>
      </c>
      <c r="D542" s="70">
        <v>14</v>
      </c>
      <c r="E542" s="70">
        <v>2012</v>
      </c>
      <c r="F542" s="70" t="s">
        <v>179</v>
      </c>
      <c r="G542" s="70" t="s">
        <v>2308</v>
      </c>
      <c r="H542" s="70" t="s">
        <v>2309</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2318</v>
      </c>
      <c r="B543" s="70">
        <v>231</v>
      </c>
      <c r="C543" s="70">
        <v>10</v>
      </c>
      <c r="D543" s="70">
        <v>14</v>
      </c>
      <c r="E543" s="70">
        <v>2013</v>
      </c>
      <c r="F543" s="70" t="s">
        <v>180</v>
      </c>
      <c r="G543" s="70" t="s">
        <v>2308</v>
      </c>
      <c r="H543" s="70" t="s">
        <v>2309</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2319</v>
      </c>
      <c r="B544" s="70">
        <v>232</v>
      </c>
      <c r="C544" s="70">
        <v>11</v>
      </c>
      <c r="D544" s="70">
        <v>14</v>
      </c>
      <c r="E544" s="70">
        <v>2014</v>
      </c>
      <c r="F544" s="70" t="s">
        <v>181</v>
      </c>
      <c r="G544" s="70" t="s">
        <v>2308</v>
      </c>
      <c r="H544" s="70" t="s">
        <v>2309</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2320</v>
      </c>
      <c r="B545" s="70">
        <v>233</v>
      </c>
      <c r="C545" s="70">
        <v>12</v>
      </c>
      <c r="D545" s="70">
        <v>14</v>
      </c>
      <c r="E545" s="70">
        <v>2015</v>
      </c>
      <c r="F545" s="70" t="s">
        <v>182</v>
      </c>
      <c r="G545" s="70" t="s">
        <v>2308</v>
      </c>
      <c r="H545" s="70" t="s">
        <v>2309</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2321</v>
      </c>
      <c r="B546" s="70">
        <v>234</v>
      </c>
      <c r="C546" s="70">
        <v>13</v>
      </c>
      <c r="D546" s="70">
        <v>14</v>
      </c>
      <c r="E546" s="70">
        <v>2016</v>
      </c>
      <c r="F546" s="70" t="s">
        <v>155</v>
      </c>
      <c r="G546" s="70" t="s">
        <v>2308</v>
      </c>
      <c r="H546" s="70" t="s">
        <v>2309</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2322</v>
      </c>
      <c r="B547" s="70">
        <v>235</v>
      </c>
      <c r="C547" s="70">
        <v>14</v>
      </c>
      <c r="D547" s="70">
        <v>14</v>
      </c>
      <c r="E547" s="70">
        <v>2017</v>
      </c>
      <c r="F547" s="70" t="s">
        <v>156</v>
      </c>
      <c r="G547" s="70" t="s">
        <v>2308</v>
      </c>
      <c r="H547" s="70" t="s">
        <v>2309</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2323</v>
      </c>
      <c r="B548" s="70">
        <v>236</v>
      </c>
      <c r="C548" s="70">
        <v>15</v>
      </c>
      <c r="D548" s="70">
        <v>14</v>
      </c>
      <c r="E548" s="70">
        <v>2018</v>
      </c>
      <c r="F548" s="70" t="s">
        <v>183</v>
      </c>
      <c r="G548" s="70" t="s">
        <v>2308</v>
      </c>
      <c r="H548" s="70" t="s">
        <v>2309</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2324</v>
      </c>
      <c r="B549" s="70">
        <v>237</v>
      </c>
      <c r="C549" s="70">
        <v>16</v>
      </c>
      <c r="D549" s="70">
        <v>14</v>
      </c>
      <c r="E549" s="70">
        <v>2019</v>
      </c>
      <c r="F549" s="70" t="s">
        <v>158</v>
      </c>
      <c r="G549" s="70" t="s">
        <v>2308</v>
      </c>
      <c r="H549" s="70" t="s">
        <v>2309</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2325</v>
      </c>
      <c r="B550" s="70">
        <v>238</v>
      </c>
      <c r="C550" s="70">
        <v>17</v>
      </c>
      <c r="D550" s="70">
        <v>14</v>
      </c>
      <c r="E550" s="70">
        <v>2020</v>
      </c>
      <c r="F550" s="70" t="s">
        <v>159</v>
      </c>
      <c r="G550" s="70" t="s">
        <v>2308</v>
      </c>
      <c r="H550" s="70" t="s">
        <v>2309</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2326</v>
      </c>
      <c r="B551" s="70">
        <v>238</v>
      </c>
      <c r="C551" s="70">
        <v>18</v>
      </c>
      <c r="D551" s="70">
        <v>14</v>
      </c>
      <c r="E551" s="70">
        <v>2021</v>
      </c>
      <c r="F551" s="70" t="s">
        <v>160</v>
      </c>
      <c r="G551" s="70" t="s">
        <v>2308</v>
      </c>
      <c r="H551" s="70" t="s">
        <v>2309</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2327</v>
      </c>
      <c r="B552" s="70">
        <v>238</v>
      </c>
      <c r="C552" s="70">
        <v>19</v>
      </c>
      <c r="D552" s="70">
        <v>14</v>
      </c>
      <c r="E552" s="70">
        <v>2022</v>
      </c>
      <c r="F552" s="70" t="s">
        <v>161</v>
      </c>
      <c r="G552" s="70" t="s">
        <v>2308</v>
      </c>
      <c r="H552" s="70" t="s">
        <v>2309</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238</v>
      </c>
      <c r="C553" s="70">
        <v>20</v>
      </c>
      <c r="D553" s="70">
        <v>14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238</v>
      </c>
      <c r="C554" s="70">
        <v>21</v>
      </c>
      <c r="D554" s="70">
        <v>14</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239</v>
      </c>
      <c r="C555" s="70">
        <v>1</v>
      </c>
      <c r="D555" s="70">
        <v>15</v>
      </c>
      <c r="E555" s="70">
        <v>1990</v>
      </c>
      <c r="F555" s="70" t="s">
        <v>787</v>
      </c>
      <c r="G555" s="70" t="s">
        <v>2331</v>
      </c>
      <c r="H555" s="70" t="s">
        <v>2332</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240</v>
      </c>
      <c r="C556" s="70">
        <v>2</v>
      </c>
      <c r="D556" s="70">
        <v>15</v>
      </c>
      <c r="E556" s="70">
        <v>2005</v>
      </c>
      <c r="F556" s="70" t="s">
        <v>789</v>
      </c>
      <c r="G556" s="70" t="s">
        <v>2331</v>
      </c>
      <c r="H556" s="70" t="s">
        <v>2332</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241</v>
      </c>
      <c r="C557" s="70">
        <v>3</v>
      </c>
      <c r="D557" s="70">
        <v>15</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242</v>
      </c>
      <c r="C558" s="70">
        <v>4</v>
      </c>
      <c r="D558" s="70">
        <v>15</v>
      </c>
      <c r="E558" s="70">
        <v>2007</v>
      </c>
      <c r="F558" s="70" t="s">
        <v>791</v>
      </c>
      <c r="G558" s="1064" t="s">
        <v>2331</v>
      </c>
      <c r="H558" s="70" t="s">
        <v>2332</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243</v>
      </c>
      <c r="C559" s="70">
        <v>5</v>
      </c>
      <c r="D559" s="70">
        <v>15</v>
      </c>
      <c r="E559" s="70">
        <v>2008</v>
      </c>
      <c r="F559" s="70" t="s">
        <v>792</v>
      </c>
      <c r="G559" s="1064" t="s">
        <v>2331</v>
      </c>
      <c r="H559" s="70" t="s">
        <v>2332</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244</v>
      </c>
      <c r="C560" s="70">
        <v>6</v>
      </c>
      <c r="D560" s="70">
        <v>15</v>
      </c>
      <c r="E560" s="70">
        <v>2009</v>
      </c>
      <c r="F560" s="70" t="s">
        <v>176</v>
      </c>
      <c r="G560" s="70" t="s">
        <v>2331</v>
      </c>
      <c r="H560" s="70" t="s">
        <v>2332</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2338</v>
      </c>
      <c r="B561" s="70">
        <v>245</v>
      </c>
      <c r="C561" s="70">
        <v>7</v>
      </c>
      <c r="D561" s="70">
        <v>15</v>
      </c>
      <c r="E561" s="70">
        <v>2010</v>
      </c>
      <c r="F561" s="70" t="s">
        <v>177</v>
      </c>
      <c r="G561" s="70" t="s">
        <v>2331</v>
      </c>
      <c r="H561" s="70" t="s">
        <v>2332</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2339</v>
      </c>
      <c r="B562" s="70">
        <v>246</v>
      </c>
      <c r="C562" s="70">
        <v>8</v>
      </c>
      <c r="D562" s="70">
        <v>15</v>
      </c>
      <c r="E562" s="70">
        <v>2011</v>
      </c>
      <c r="F562" s="70" t="s">
        <v>178</v>
      </c>
      <c r="G562" s="70" t="s">
        <v>2331</v>
      </c>
      <c r="H562" s="70" t="s">
        <v>2332</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2340</v>
      </c>
      <c r="B563" s="70">
        <v>247</v>
      </c>
      <c r="C563" s="70">
        <v>9</v>
      </c>
      <c r="D563" s="70">
        <v>15</v>
      </c>
      <c r="E563" s="70">
        <v>2012</v>
      </c>
      <c r="F563" s="70" t="s">
        <v>179</v>
      </c>
      <c r="G563" s="70" t="s">
        <v>2331</v>
      </c>
      <c r="H563" s="70" t="s">
        <v>2332</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248</v>
      </c>
      <c r="C564" s="70">
        <v>10</v>
      </c>
      <c r="D564" s="70">
        <v>15</v>
      </c>
      <c r="E564" s="70">
        <v>2013</v>
      </c>
      <c r="F564" s="70" t="s">
        <v>180</v>
      </c>
      <c r="G564" s="70" t="s">
        <v>2331</v>
      </c>
      <c r="H564" s="70" t="s">
        <v>2332</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2342</v>
      </c>
      <c r="B565" s="70">
        <v>249</v>
      </c>
      <c r="C565" s="70">
        <v>11</v>
      </c>
      <c r="D565" s="70">
        <v>15</v>
      </c>
      <c r="E565" s="70">
        <v>2014</v>
      </c>
      <c r="F565" s="70" t="s">
        <v>181</v>
      </c>
      <c r="G565" s="70" t="s">
        <v>2331</v>
      </c>
      <c r="H565" s="70" t="s">
        <v>2332</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2343</v>
      </c>
      <c r="B566" s="70">
        <v>250</v>
      </c>
      <c r="C566" s="70">
        <v>12</v>
      </c>
      <c r="D566" s="70">
        <v>15</v>
      </c>
      <c r="E566" s="70">
        <v>2015</v>
      </c>
      <c r="F566" s="70" t="s">
        <v>182</v>
      </c>
      <c r="G566" s="70" t="s">
        <v>2331</v>
      </c>
      <c r="H566" s="70" t="s">
        <v>2332</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2344</v>
      </c>
      <c r="B567" s="70">
        <v>251</v>
      </c>
      <c r="C567" s="70">
        <v>13</v>
      </c>
      <c r="D567" s="70">
        <v>15</v>
      </c>
      <c r="E567" s="70">
        <v>2016</v>
      </c>
      <c r="F567" s="70" t="s">
        <v>155</v>
      </c>
      <c r="G567" s="70" t="s">
        <v>2331</v>
      </c>
      <c r="H567" s="70" t="s">
        <v>2332</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2345</v>
      </c>
      <c r="B568" s="70">
        <v>252</v>
      </c>
      <c r="C568" s="70">
        <v>14</v>
      </c>
      <c r="D568" s="70">
        <v>15</v>
      </c>
      <c r="E568" s="70">
        <v>2017</v>
      </c>
      <c r="F568" s="70" t="s">
        <v>156</v>
      </c>
      <c r="G568" s="70" t="s">
        <v>2331</v>
      </c>
      <c r="H568" s="70" t="s">
        <v>2332</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2346</v>
      </c>
      <c r="B569" s="70">
        <v>253</v>
      </c>
      <c r="C569" s="70">
        <v>15</v>
      </c>
      <c r="D569" s="70">
        <v>15</v>
      </c>
      <c r="E569" s="70">
        <v>2018</v>
      </c>
      <c r="F569" s="70" t="s">
        <v>183</v>
      </c>
      <c r="G569" s="70" t="s">
        <v>2331</v>
      </c>
      <c r="H569" s="70" t="s">
        <v>2332</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2347</v>
      </c>
      <c r="B570" s="70">
        <v>254</v>
      </c>
      <c r="C570" s="70">
        <v>16</v>
      </c>
      <c r="D570" s="70">
        <v>15</v>
      </c>
      <c r="E570" s="70">
        <v>2019</v>
      </c>
      <c r="F570" s="70" t="s">
        <v>158</v>
      </c>
      <c r="G570" s="70" t="s">
        <v>2331</v>
      </c>
      <c r="H570" s="70" t="s">
        <v>2332</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2348</v>
      </c>
      <c r="B571" s="70">
        <v>255</v>
      </c>
      <c r="C571" s="70">
        <v>17</v>
      </c>
      <c r="D571" s="70">
        <v>15</v>
      </c>
      <c r="E571" s="70">
        <v>2020</v>
      </c>
      <c r="F571" s="70" t="s">
        <v>159</v>
      </c>
      <c r="G571" s="70" t="s">
        <v>2331</v>
      </c>
      <c r="H571" s="70" t="s">
        <v>2332</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2349</v>
      </c>
      <c r="B572" s="70">
        <v>255</v>
      </c>
      <c r="C572" s="70">
        <v>18</v>
      </c>
      <c r="D572" s="70">
        <v>15</v>
      </c>
      <c r="E572" s="70">
        <v>2021</v>
      </c>
      <c r="F572" s="70" t="s">
        <v>160</v>
      </c>
      <c r="G572" s="70" t="s">
        <v>2331</v>
      </c>
      <c r="H572" s="70" t="s">
        <v>2332</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2350</v>
      </c>
      <c r="B573" s="70">
        <v>255</v>
      </c>
      <c r="C573" s="70">
        <v>19</v>
      </c>
      <c r="D573" s="70">
        <v>15</v>
      </c>
      <c r="E573" s="70">
        <v>2022</v>
      </c>
      <c r="F573" s="70" t="s">
        <v>161</v>
      </c>
      <c r="G573" s="70" t="s">
        <v>2331</v>
      </c>
      <c r="H573" s="70" t="s">
        <v>2332</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255</v>
      </c>
      <c r="C574" s="70">
        <v>20</v>
      </c>
      <c r="D574" s="70">
        <v>15</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255</v>
      </c>
      <c r="C575" s="70">
        <v>21</v>
      </c>
      <c r="D575" s="70">
        <v>15</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2377</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2378</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2379</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2380</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2381</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2382</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2383</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2384</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2385</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2386</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2387</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2388</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2389</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2390</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2391</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2392</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2393</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2307</v>
      </c>
      <c r="B9" s="70">
        <v>1</v>
      </c>
      <c r="C9" s="70">
        <v>1</v>
      </c>
      <c r="D9" s="70">
        <v>1</v>
      </c>
      <c r="E9" s="70">
        <v>1990</v>
      </c>
      <c r="F9" s="70" t="s">
        <v>787</v>
      </c>
      <c r="G9" s="1073" t="s">
        <v>2308</v>
      </c>
      <c r="H9" s="70" t="s">
        <v>2309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2310</v>
      </c>
      <c r="B10" s="70">
        <v>2</v>
      </c>
      <c r="C10" s="70">
        <v>2</v>
      </c>
      <c r="D10" s="70">
        <v>1</v>
      </c>
      <c r="E10" s="70">
        <v>2005</v>
      </c>
      <c r="F10" s="70" t="s">
        <v>789</v>
      </c>
      <c r="G10" s="1073" t="s">
        <v>2308</v>
      </c>
      <c r="H10" s="70" t="s">
        <v>2309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2311</v>
      </c>
      <c r="B11" s="70">
        <v>3</v>
      </c>
      <c r="C11" s="70">
        <v>3</v>
      </c>
      <c r="D11" s="70">
        <v>1</v>
      </c>
      <c r="E11" s="70">
        <v>2006</v>
      </c>
      <c r="F11" s="70" t="s">
        <v>790</v>
      </c>
      <c r="G11" s="1073" t="s">
        <v>2308</v>
      </c>
      <c r="H11" s="70" t="s">
        <v>2309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2312</v>
      </c>
      <c r="B12" s="70">
        <v>4</v>
      </c>
      <c r="C12" s="70">
        <v>4</v>
      </c>
      <c r="D12" s="70">
        <v>1</v>
      </c>
      <c r="E12" s="70">
        <v>2007</v>
      </c>
      <c r="F12" s="70" t="s">
        <v>791</v>
      </c>
      <c r="G12" s="1073" t="s">
        <v>2308</v>
      </c>
      <c r="H12" s="70" t="s">
        <v>2309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2313</v>
      </c>
      <c r="B13" s="70">
        <v>5</v>
      </c>
      <c r="C13" s="70">
        <v>5</v>
      </c>
      <c r="D13" s="70">
        <v>1</v>
      </c>
      <c r="E13" s="70">
        <v>2008</v>
      </c>
      <c r="F13" s="70" t="s">
        <v>792</v>
      </c>
      <c r="G13" s="1073" t="s">
        <v>2308</v>
      </c>
      <c r="H13" s="70" t="s">
        <v>2309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2314</v>
      </c>
      <c r="B14" s="70">
        <v>6</v>
      </c>
      <c r="C14" s="70">
        <v>6</v>
      </c>
      <c r="D14" s="70">
        <v>1</v>
      </c>
      <c r="E14" s="70">
        <v>2009</v>
      </c>
      <c r="F14" s="70" t="s">
        <v>176</v>
      </c>
      <c r="G14" s="1073" t="s">
        <v>2308</v>
      </c>
      <c r="H14" s="70" t="s">
        <v>2309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2315</v>
      </c>
      <c r="B15" s="70">
        <v>7</v>
      </c>
      <c r="C15" s="70">
        <v>7</v>
      </c>
      <c r="D15" s="70">
        <v>1</v>
      </c>
      <c r="E15" s="70">
        <v>2010</v>
      </c>
      <c r="F15" s="70" t="s">
        <v>177</v>
      </c>
      <c r="G15" s="1073" t="s">
        <v>2308</v>
      </c>
      <c r="H15" s="70" t="s">
        <v>2309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2316</v>
      </c>
      <c r="B16" s="70">
        <v>8</v>
      </c>
      <c r="C16" s="70">
        <v>8</v>
      </c>
      <c r="D16" s="70">
        <v>1</v>
      </c>
      <c r="E16" s="70">
        <v>2011</v>
      </c>
      <c r="F16" s="70" t="s">
        <v>178</v>
      </c>
      <c r="G16" s="1073" t="s">
        <v>2308</v>
      </c>
      <c r="H16" s="70" t="s">
        <v>2309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2317</v>
      </c>
      <c r="B17" s="70">
        <v>9</v>
      </c>
      <c r="C17" s="70">
        <v>9</v>
      </c>
      <c r="D17" s="70">
        <v>1</v>
      </c>
      <c r="E17" s="70">
        <v>2012</v>
      </c>
      <c r="F17" s="70" t="s">
        <v>179</v>
      </c>
      <c r="G17" s="1073" t="s">
        <v>2308</v>
      </c>
      <c r="H17" s="70" t="s">
        <v>2309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2318</v>
      </c>
      <c r="B18" s="70">
        <v>10</v>
      </c>
      <c r="C18" s="70">
        <v>10</v>
      </c>
      <c r="D18" s="70">
        <v>1</v>
      </c>
      <c r="E18" s="70">
        <v>2013</v>
      </c>
      <c r="F18" s="70" t="s">
        <v>180</v>
      </c>
      <c r="G18" s="1073" t="s">
        <v>2308</v>
      </c>
      <c r="H18" s="70" t="s">
        <v>2309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2319</v>
      </c>
      <c r="B19" s="70">
        <v>11</v>
      </c>
      <c r="C19" s="70">
        <v>11</v>
      </c>
      <c r="D19" s="70">
        <v>1</v>
      </c>
      <c r="E19" s="70">
        <v>2014</v>
      </c>
      <c r="F19" s="70" t="s">
        <v>181</v>
      </c>
      <c r="G19" s="1073" t="s">
        <v>2308</v>
      </c>
      <c r="H19" s="70" t="s">
        <v>2309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2320</v>
      </c>
      <c r="B20" s="70">
        <v>12</v>
      </c>
      <c r="C20" s="70">
        <v>12</v>
      </c>
      <c r="D20" s="70">
        <v>1</v>
      </c>
      <c r="E20" s="70">
        <v>2015</v>
      </c>
      <c r="F20" s="70" t="s">
        <v>182</v>
      </c>
      <c r="G20" s="1073" t="s">
        <v>2308</v>
      </c>
      <c r="H20" s="70" t="s">
        <v>2309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2321</v>
      </c>
      <c r="B21" s="70">
        <v>13</v>
      </c>
      <c r="C21" s="70">
        <v>13</v>
      </c>
      <c r="D21" s="70">
        <v>1</v>
      </c>
      <c r="E21" s="70">
        <v>2016</v>
      </c>
      <c r="F21" s="70" t="s">
        <v>155</v>
      </c>
      <c r="G21" s="1073" t="s">
        <v>2308</v>
      </c>
      <c r="H21" s="70" t="s">
        <v>2309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2322</v>
      </c>
      <c r="B22" s="70">
        <v>14</v>
      </c>
      <c r="C22" s="70">
        <v>14</v>
      </c>
      <c r="D22" s="70">
        <v>1</v>
      </c>
      <c r="E22" s="70">
        <v>2017</v>
      </c>
      <c r="F22" s="70" t="s">
        <v>156</v>
      </c>
      <c r="G22" s="1073" t="s">
        <v>2308</v>
      </c>
      <c r="H22" s="70" t="s">
        <v>2309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2323</v>
      </c>
      <c r="B23" s="70">
        <v>15</v>
      </c>
      <c r="C23" s="70">
        <v>15</v>
      </c>
      <c r="D23" s="70">
        <v>1</v>
      </c>
      <c r="E23" s="70">
        <v>2018</v>
      </c>
      <c r="F23" s="70" t="s">
        <v>183</v>
      </c>
      <c r="G23" s="1073" t="s">
        <v>2308</v>
      </c>
      <c r="H23" s="70" t="s">
        <v>2309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2324</v>
      </c>
      <c r="B24" s="70">
        <v>16</v>
      </c>
      <c r="C24" s="70">
        <v>16</v>
      </c>
      <c r="D24" s="70">
        <v>1</v>
      </c>
      <c r="E24" s="70">
        <v>2019</v>
      </c>
      <c r="F24" s="70" t="s">
        <v>158</v>
      </c>
      <c r="G24" s="1073" t="s">
        <v>2308</v>
      </c>
      <c r="H24" s="70" t="s">
        <v>2309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2325</v>
      </c>
      <c r="B25" s="70">
        <v>17</v>
      </c>
      <c r="C25" s="70">
        <v>17</v>
      </c>
      <c r="D25" s="70">
        <v>1</v>
      </c>
      <c r="E25" s="70">
        <v>2020</v>
      </c>
      <c r="F25" s="70" t="s">
        <v>159</v>
      </c>
      <c r="G25" s="1073" t="s">
        <v>2308</v>
      </c>
      <c r="H25" s="70" t="s">
        <v>2309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2326</v>
      </c>
      <c r="B26" s="70">
        <v>18</v>
      </c>
      <c r="C26" s="70">
        <v>18</v>
      </c>
      <c r="D26" s="70">
        <v>1</v>
      </c>
      <c r="E26" s="70">
        <v>2021</v>
      </c>
      <c r="F26" s="70" t="s">
        <v>160</v>
      </c>
      <c r="G26" s="1073" t="s">
        <v>2308</v>
      </c>
      <c r="H26" s="70" t="s">
        <v>2309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2327</v>
      </c>
      <c r="B27" s="70">
        <v>19</v>
      </c>
      <c r="C27" s="70">
        <v>19</v>
      </c>
      <c r="D27" s="70">
        <v>1</v>
      </c>
      <c r="E27" s="70">
        <v>2022</v>
      </c>
      <c r="F27" s="70" t="s">
        <v>161</v>
      </c>
      <c r="G27" s="1073" t="s">
        <v>2308</v>
      </c>
      <c r="H27" s="70" t="s">
        <v>2309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2328</v>
      </c>
      <c r="B28" s="70">
        <v>20</v>
      </c>
      <c r="C28" s="70">
        <v>20</v>
      </c>
      <c r="D28" s="70">
        <v>1</v>
      </c>
      <c r="E28" s="70">
        <v>2023</v>
      </c>
      <c r="F28" s="70" t="s">
        <v>1539</v>
      </c>
      <c r="G28" s="1073" t="s">
        <v>2308</v>
      </c>
      <c r="H28" s="70" t="s">
        <v>2309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2329</v>
      </c>
      <c r="B29" s="70">
        <v>21</v>
      </c>
      <c r="C29" s="70">
        <v>21</v>
      </c>
      <c r="D29" s="70">
        <v>1</v>
      </c>
      <c r="E29" s="70">
        <v>2024</v>
      </c>
      <c r="F29" s="70" t="s">
        <v>1554</v>
      </c>
      <c r="G29" s="1073" t="s">
        <v>2308</v>
      </c>
      <c r="H29" s="70" t="s">
        <v>2309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2308</v>
      </c>
      <c r="H30" s="70" t="s">
        <v>2309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2308</v>
      </c>
      <c r="H31" s="70" t="s">
        <v>2309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2308</v>
      </c>
      <c r="H32" s="70" t="s">
        <v>2309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2308</v>
      </c>
      <c r="H33" s="70" t="s">
        <v>2309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2308</v>
      </c>
      <c r="H34" s="70" t="s">
        <v>2309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2308</v>
      </c>
      <c r="H35" s="70" t="s">
        <v>2309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1699</v>
      </c>
      <c r="B12" s="70">
        <v>4</v>
      </c>
      <c r="C12" s="70">
        <v>18</v>
      </c>
      <c r="D12" s="70">
        <v>4</v>
      </c>
      <c r="E12" s="70">
        <v>2024</v>
      </c>
      <c r="F12" s="70" t="s">
        <v>1554</v>
      </c>
      <c r="G12" s="1073" t="s">
        <v>1696</v>
      </c>
      <c r="H12" s="70" t="s">
        <v>1697</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1801</v>
      </c>
      <c r="B22" s="70">
        <v>14</v>
      </c>
      <c r="C22" s="70">
        <v>18</v>
      </c>
      <c r="D22" s="70">
        <v>14</v>
      </c>
      <c r="E22" s="70">
        <v>2024</v>
      </c>
      <c r="F22" s="70" t="s">
        <v>1554</v>
      </c>
      <c r="G22" s="1073" t="s">
        <v>1780</v>
      </c>
      <c r="H22" s="70" t="s">
        <v>1781</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2019</v>
      </c>
      <c r="B23" s="70">
        <v>15</v>
      </c>
      <c r="C23" s="70">
        <v>18</v>
      </c>
      <c r="D23" s="70">
        <v>15</v>
      </c>
      <c r="E23" s="70">
        <v>2024</v>
      </c>
      <c r="F23" s="70" t="s">
        <v>1554</v>
      </c>
      <c r="G23" s="1073" t="s">
        <v>1998</v>
      </c>
      <c r="H23" s="70" t="s">
        <v>1999</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1751</v>
      </c>
      <c r="B26" s="70">
        <v>18</v>
      </c>
      <c r="C26" s="70">
        <v>18</v>
      </c>
      <c r="D26" s="70">
        <v>18</v>
      </c>
      <c r="E26" s="70">
        <v>2024</v>
      </c>
      <c r="F26" s="70" t="s">
        <v>1554</v>
      </c>
      <c r="G26" s="1073" t="s">
        <v>1748</v>
      </c>
      <c r="H26" s="70" t="s">
        <v>1749</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1735</v>
      </c>
      <c r="B27" s="70">
        <v>19</v>
      </c>
      <c r="C27" s="70">
        <v>18</v>
      </c>
      <c r="D27" s="70">
        <v>19</v>
      </c>
      <c r="E27" s="70">
        <v>2024</v>
      </c>
      <c r="F27" s="70" t="s">
        <v>1554</v>
      </c>
      <c r="G27" s="1073" t="s">
        <v>1732</v>
      </c>
      <c r="H27" s="70" t="s">
        <v>1733</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1736</v>
      </c>
      <c r="H28" s="70" t="s">
        <v>1737</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2329</v>
      </c>
      <c r="B30" s="70">
        <v>22</v>
      </c>
      <c r="C30" s="70">
        <v>18</v>
      </c>
      <c r="D30" s="70">
        <v>22</v>
      </c>
      <c r="E30" s="70">
        <v>2024</v>
      </c>
      <c r="F30" s="70" t="s">
        <v>1554</v>
      </c>
      <c r="G30" s="1073" t="s">
        <v>2308</v>
      </c>
      <c r="H30" s="70" t="s">
        <v>2309</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1708</v>
      </c>
      <c r="H33" s="70" t="s">
        <v>1709</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1752</v>
      </c>
      <c r="H35" s="70" t="s">
        <v>1753</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1554</v>
      </c>
      <c r="G40" s="1073" t="s">
        <v>1692</v>
      </c>
      <c r="H40" s="70" t="s">
        <v>1693</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1698</v>
      </c>
      <c r="B192" s="70">
        <v>184</v>
      </c>
      <c r="C192" s="70">
        <v>16</v>
      </c>
      <c r="D192" s="70">
        <v>4</v>
      </c>
      <c r="E192" s="70">
        <v>2022</v>
      </c>
      <c r="F192" s="70" t="s">
        <v>161</v>
      </c>
      <c r="G192" s="1073" t="s">
        <v>1696</v>
      </c>
      <c r="H192" s="70" t="s">
        <v>1697</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1799</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2017</v>
      </c>
      <c r="B203" s="70">
        <v>195</v>
      </c>
      <c r="C203" s="70">
        <v>16</v>
      </c>
      <c r="D203" s="70">
        <v>15</v>
      </c>
      <c r="E203" s="70">
        <v>2022</v>
      </c>
      <c r="F203" s="70" t="s">
        <v>161</v>
      </c>
      <c r="G203" s="1073" t="s">
        <v>1998</v>
      </c>
      <c r="H203" s="70" t="s">
        <v>1999</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1750</v>
      </c>
      <c r="B206" s="70">
        <v>198</v>
      </c>
      <c r="C206" s="70">
        <v>16</v>
      </c>
      <c r="D206" s="70">
        <v>18</v>
      </c>
      <c r="E206" s="70">
        <v>2022</v>
      </c>
      <c r="F206" s="70" t="s">
        <v>161</v>
      </c>
      <c r="G206" s="1073" t="s">
        <v>1748</v>
      </c>
      <c r="H206" s="70" t="s">
        <v>1749</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1734</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2327</v>
      </c>
      <c r="B210" s="70">
        <v>202</v>
      </c>
      <c r="C210" s="70">
        <v>16</v>
      </c>
      <c r="D210" s="70">
        <v>22</v>
      </c>
      <c r="E210" s="70">
        <v>2022</v>
      </c>
      <c r="F210" s="70" t="s">
        <v>161</v>
      </c>
      <c r="G210" s="1073" t="s">
        <v>2308</v>
      </c>
      <c r="H210" s="70" t="s">
        <v>2309</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1708</v>
      </c>
      <c r="H213" s="70" t="s">
        <v>1709</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1754</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2308</v>
      </c>
      <c r="H6" s="77" t="s">
        <v>2309</v>
      </c>
      <c r="I6" s="77" t="s">
        <v>2408</v>
      </c>
      <c r="J6" s="77" t="s">
        <v>2409</v>
      </c>
      <c r="K6" s="1080">
        <v>50</v>
      </c>
      <c r="L6" s="1081">
        <v>6</v>
      </c>
      <c r="M6" s="1044"/>
      <c r="N6" s="988">
        <v>1</v>
      </c>
      <c r="O6" s="77" t="s">
        <v>1757</v>
      </c>
      <c r="P6" s="77" t="s">
        <v>1758</v>
      </c>
      <c r="Q6" s="77" t="s">
        <v>1501</v>
      </c>
      <c r="R6" s="16"/>
      <c r="S6" s="77">
        <v>1</v>
      </c>
      <c r="T6" s="77" t="s">
        <v>2308</v>
      </c>
      <c r="U6" s="77" t="s">
        <v>2309</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1696</v>
      </c>
      <c r="AE9" s="77" t="s">
        <v>1697</v>
      </c>
      <c r="AF9" s="77" t="s">
        <v>1501</v>
      </c>
    </row>
    <row r="10" spans="1:32" ht="12">
      <c r="A10" s="16"/>
      <c r="B10" s="16"/>
      <c r="C10" s="16"/>
      <c r="D10" s="16"/>
      <c r="F10" s="75" t="s">
        <v>1501</v>
      </c>
      <c r="G10" s="76" t="s">
        <v>2308</v>
      </c>
      <c r="H10" s="77" t="s">
        <v>2309</v>
      </c>
      <c r="I10" s="77" t="s">
        <v>2408</v>
      </c>
      <c r="J10" s="77" t="s">
        <v>2409</v>
      </c>
      <c r="K10" s="1079">
        <v>50</v>
      </c>
      <c r="L10" s="1045">
        <v>6</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1664</v>
      </c>
      <c r="AE11" s="77" t="s">
        <v>1665</v>
      </c>
      <c r="AF11" s="77" t="s">
        <v>1501</v>
      </c>
    </row>
    <row r="12" spans="1:32" ht="12">
      <c r="A12" s="16"/>
      <c r="B12" s="16"/>
      <c r="C12" s="16"/>
      <c r="D12" s="16"/>
      <c r="F12" s="75" t="s">
        <v>1505</v>
      </c>
      <c r="G12" s="76" t="s">
        <v>2308</v>
      </c>
      <c r="H12" s="77"/>
      <c r="I12" s="77" t="s">
        <v>2308</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1998</v>
      </c>
      <c r="AE20" s="77" t="s">
        <v>1999</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1748</v>
      </c>
      <c r="AE23" s="77" t="s">
        <v>1749</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2308</v>
      </c>
      <c r="AE27" s="77" t="s">
        <v>2309</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1708</v>
      </c>
      <c r="AE30" s="77" t="s">
        <v>1709</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西和賀町</v>
      </c>
      <c r="K4" s="70" t="str">
        <f>HLOOKUP(K3,比較地域マスタ!$E$5:$L$6,2,0)</f>
        <v>03366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西和賀町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9.999518748186194</v>
      </c>
      <c r="BB5" s="29"/>
      <c r="BC5" s="17"/>
      <c r="BD5" s="1005">
        <f>SUM(BC6:BC8)</f>
        <v>12.356246412363614</v>
      </c>
      <c r="BE5" s="29"/>
      <c r="BF5" s="17"/>
      <c r="BG5" s="1005">
        <f>AK35</f>
        <v>7.3270385961309419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4.0067324448553236</v>
      </c>
      <c r="BA6" s="17"/>
      <c r="BB6" s="29"/>
      <c r="BC6" s="1005">
        <f>O32</f>
        <v>4.6124101877219124</v>
      </c>
      <c r="BD6" s="17"/>
      <c r="BE6" s="29"/>
      <c r="BF6" s="1005">
        <f>AK36</f>
        <v>3.7248946145623303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1.278927596088159</v>
      </c>
      <c r="BA7" s="17"/>
      <c r="BB7" s="29"/>
      <c r="BC7" s="1005">
        <f>O33</f>
        <v>0.83760133739871401</v>
      </c>
      <c r="BD7" s="17"/>
      <c r="BE7" s="29"/>
      <c r="BF7" s="1005">
        <f t="shared" ref="BF7:BF8" si="0">AK37</f>
        <v>0.66444732856556732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4.7138587072427116</v>
      </c>
      <c r="BA8" s="17"/>
      <c r="BB8" s="29"/>
      <c r="BC8" s="1005">
        <f>O34</f>
        <v>6.906234887242988</v>
      </c>
      <c r="BD8" s="17"/>
      <c r="BE8" s="29"/>
      <c r="BF8" s="1005">
        <f t="shared" si="0"/>
        <v>2.9376966530030444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53.123832294333695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9.4201929496690742</v>
      </c>
      <c r="BA9" s="1005">
        <f>AZ9</f>
        <v>9.4201929496690742</v>
      </c>
      <c r="BB9" s="29"/>
      <c r="BC9" s="1005">
        <f>O35</f>
        <v>11.135343057172941</v>
      </c>
      <c r="BD9" s="1005">
        <f>BC9</f>
        <v>11.135343057172941</v>
      </c>
      <c r="BE9" s="29"/>
      <c r="BF9" s="1005">
        <f>AK39</f>
        <v>6.1734810356861924</v>
      </c>
      <c r="BG9" s="1005">
        <f>AK39</f>
        <v>6.1734810356861924</v>
      </c>
      <c r="BH9" s="29"/>
    </row>
    <row r="10" spans="1:62" ht="17.100000000000001" customHeight="1" thickBot="1">
      <c r="B10" s="323"/>
      <c r="C10" s="324"/>
      <c r="D10" s="326"/>
      <c r="E10" s="326"/>
      <c r="F10" s="326"/>
      <c r="G10" s="325"/>
      <c r="H10" s="325"/>
      <c r="I10" s="326"/>
      <c r="J10" s="327"/>
      <c r="K10" s="334"/>
      <c r="L10" s="246" t="s">
        <v>114</v>
      </c>
      <c r="M10" s="246"/>
      <c r="N10" s="563"/>
      <c r="O10" s="906">
        <f>SUM(O11:O13)</f>
        <v>9.999518748186194</v>
      </c>
      <c r="P10" s="453">
        <f t="shared" ref="P10:P22" si="1">O10/$O$9</f>
        <v>0.18823037262793191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14.552172188311021</v>
      </c>
      <c r="BA10" s="1005">
        <f>AZ10</f>
        <v>14.552172188311021</v>
      </c>
      <c r="BB10" s="29"/>
      <c r="BC10" s="1005">
        <f>O36</f>
        <v>12.602588915921009</v>
      </c>
      <c r="BD10" s="1005">
        <f>BC10</f>
        <v>12.602588915921009</v>
      </c>
      <c r="BE10" s="29"/>
      <c r="BF10" s="1005">
        <f>AK40</f>
        <v>9.007482983636514</v>
      </c>
      <c r="BG10" s="1005">
        <f>AK40</f>
        <v>9.007482983636514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4.0067324448553236</v>
      </c>
      <c r="P11" s="454">
        <f t="shared" si="1"/>
        <v>7.5422503833231375E-2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19.151948408167407</v>
      </c>
      <c r="BB11" s="29"/>
      <c r="BC11" s="1005"/>
      <c r="BD11" s="1005">
        <f>SUM(BC12:BC14)</f>
        <v>16.27983539277189</v>
      </c>
      <c r="BE11" s="29"/>
      <c r="BF11" s="17"/>
      <c r="BG11" s="1005">
        <f>AK41</f>
        <v>12.25342399420278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1.278927596088159</v>
      </c>
      <c r="P12" s="454">
        <f t="shared" si="1"/>
        <v>2.4074460385354619E-2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18.704494171004484</v>
      </c>
      <c r="BA12" s="17"/>
      <c r="BB12" s="29"/>
      <c r="BC12" s="1005">
        <f>O38</f>
        <v>15.782830200119729</v>
      </c>
      <c r="BD12" s="17"/>
      <c r="BE12" s="29"/>
      <c r="BF12" s="1005">
        <f>AK42</f>
        <v>11.957779645132202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4.7138587072427116</v>
      </c>
      <c r="P13" s="454">
        <f t="shared" si="1"/>
        <v>8.8733408409345918E-2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0.44745423716292199</v>
      </c>
      <c r="BA13" s="17"/>
      <c r="BB13" s="29"/>
      <c r="BC13" s="1005">
        <f>O41</f>
        <v>0.49700519265215898</v>
      </c>
      <c r="BD13" s="17"/>
      <c r="BE13" s="29"/>
      <c r="BF13" s="1005">
        <f>AK45</f>
        <v>0.29564434907057718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9.4201929496690742</v>
      </c>
      <c r="P14" s="453">
        <f t="shared" si="1"/>
        <v>0.17732517672061571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14.552172188311021</v>
      </c>
      <c r="P15" s="453">
        <f t="shared" si="1"/>
        <v>0.27392926225059233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2.3442936119846141</v>
      </c>
      <c r="BG15" s="1005">
        <f>AK47</f>
        <v>2.3442936119846141</v>
      </c>
      <c r="BH15" s="29"/>
    </row>
    <row r="16" spans="1:62" ht="17.100000000000001" customHeight="1" thickBot="1">
      <c r="B16" s="323"/>
      <c r="C16" s="324"/>
      <c r="D16" s="326"/>
      <c r="E16" s="326"/>
      <c r="F16" s="326"/>
      <c r="G16" s="325"/>
      <c r="H16" s="325"/>
      <c r="I16" s="326"/>
      <c r="J16" s="327"/>
      <c r="K16" s="335"/>
      <c r="L16" s="246" t="s">
        <v>128</v>
      </c>
      <c r="M16" s="344"/>
      <c r="N16" s="345"/>
      <c r="O16" s="906">
        <f>SUM(O18:O21)</f>
        <v>19.151948408167407</v>
      </c>
      <c r="P16" s="453">
        <f t="shared" si="1"/>
        <v>0.36051518840086005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18.704494171004484</v>
      </c>
      <c r="P17" s="454">
        <f t="shared" si="1"/>
        <v>0.35209233527001299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7.9984695623996229</v>
      </c>
      <c r="P18" s="454">
        <f t="shared" si="1"/>
        <v>0.15056273647736737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10.70602460860486</v>
      </c>
      <c r="P19" s="454">
        <f t="shared" si="1"/>
        <v>0.20152959879264562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0.44745423716292199</v>
      </c>
      <c r="P20" s="454">
        <f t="shared" si="1"/>
        <v>8.422853130847046E-3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14.157841879783968</v>
      </c>
      <c r="AZ22" s="1005">
        <f t="shared" si="3"/>
        <v>12.647183172875296</v>
      </c>
      <c r="BA22" s="1005">
        <f t="shared" si="3"/>
        <v>13.500983929443393</v>
      </c>
      <c r="BB22" s="1005">
        <f t="shared" si="3"/>
        <v>13.921588231345535</v>
      </c>
      <c r="BC22" s="1005">
        <f t="shared" si="3"/>
        <v>12.356246412363614</v>
      </c>
      <c r="BD22" s="1005">
        <f t="shared" si="3"/>
        <v>14.500795183295914</v>
      </c>
      <c r="BE22" s="1005">
        <f t="shared" si="3"/>
        <v>12.813973288333468</v>
      </c>
      <c r="BF22" s="1005">
        <f t="shared" si="3"/>
        <v>14.611215178127509</v>
      </c>
      <c r="BG22" s="1005">
        <f t="shared" si="3"/>
        <v>13.212189296740657</v>
      </c>
      <c r="BH22" s="1005">
        <f t="shared" si="3"/>
        <v>12.39796504817379</v>
      </c>
      <c r="BI22" s="1005">
        <f t="shared" si="3"/>
        <v>11.99202551818806</v>
      </c>
      <c r="BJ22" s="1005">
        <f t="shared" si="3"/>
        <v>8.4080059833822762</v>
      </c>
      <c r="BK22" s="1005">
        <f t="shared" si="3"/>
        <v>7.7036183596540644</v>
      </c>
      <c r="BL22" s="1005">
        <f t="shared" si="3"/>
        <v>7.3270385961309419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9.8965852442808142</v>
      </c>
      <c r="AZ23" s="1005">
        <f t="shared" ref="AZ23:BL23" si="4">Y39</f>
        <v>9.4510707268126648</v>
      </c>
      <c r="BA23" s="1005">
        <f t="shared" si="4"/>
        <v>11.640700453726851</v>
      </c>
      <c r="BB23" s="1005">
        <f t="shared" si="4"/>
        <v>11.60622544382535</v>
      </c>
      <c r="BC23" s="1005">
        <f t="shared" si="4"/>
        <v>11.135343057172941</v>
      </c>
      <c r="BD23" s="1005">
        <f t="shared" si="4"/>
        <v>10.847198851086031</v>
      </c>
      <c r="BE23" s="1005">
        <f t="shared" si="4"/>
        <v>11.447584768500461</v>
      </c>
      <c r="BF23" s="1005">
        <f t="shared" si="4"/>
        <v>9.1383822610969414</v>
      </c>
      <c r="BG23" s="1005">
        <f t="shared" si="4"/>
        <v>8.2024650150791114</v>
      </c>
      <c r="BH23" s="1005">
        <f t="shared" si="4"/>
        <v>8.7718675576181759</v>
      </c>
      <c r="BI23" s="1005">
        <f t="shared" si="4"/>
        <v>8.1730860811918209</v>
      </c>
      <c r="BJ23" s="1005">
        <f t="shared" si="4"/>
        <v>5.7449920463208279</v>
      </c>
      <c r="BK23" s="1005">
        <f t="shared" si="4"/>
        <v>6.4663638992781909</v>
      </c>
      <c r="BL23" s="1005">
        <f t="shared" si="4"/>
        <v>6.1734810356861924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11.16791826280406</v>
      </c>
      <c r="AZ24" s="1005">
        <f t="shared" ref="AZ24:BL24" si="5">Y40</f>
        <v>11.540523416846749</v>
      </c>
      <c r="BA24" s="1005">
        <f t="shared" si="5"/>
        <v>13.81969712100052</v>
      </c>
      <c r="BB24" s="1005">
        <f t="shared" si="5"/>
        <v>14.83138804394383</v>
      </c>
      <c r="BC24" s="1005">
        <f t="shared" si="5"/>
        <v>12.602588915921009</v>
      </c>
      <c r="BD24" s="1005">
        <f t="shared" si="5"/>
        <v>10.961147231178719</v>
      </c>
      <c r="BE24" s="1005">
        <f t="shared" si="5"/>
        <v>12.28754991495485</v>
      </c>
      <c r="BF24" s="1005">
        <f t="shared" si="5"/>
        <v>11.07316170254548</v>
      </c>
      <c r="BG24" s="1005">
        <f t="shared" si="5"/>
        <v>10.865117170849093</v>
      </c>
      <c r="BH24" s="1005">
        <f t="shared" si="5"/>
        <v>9.9211272760891358</v>
      </c>
      <c r="BI24" s="1005">
        <f t="shared" si="5"/>
        <v>9.2074436749667132</v>
      </c>
      <c r="BJ24" s="1005">
        <f t="shared" si="5"/>
        <v>8.6854231593162012</v>
      </c>
      <c r="BK24" s="1005">
        <f t="shared" si="5"/>
        <v>8.9709801873808868</v>
      </c>
      <c r="BL24" s="1005">
        <f t="shared" si="5"/>
        <v>9.007482983636514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17.216429388940572</v>
      </c>
      <c r="AZ25" s="1005">
        <f t="shared" ref="AZ25:BL25" si="6">Y41</f>
        <v>17.093951928036159</v>
      </c>
      <c r="BA25" s="1005">
        <f t="shared" si="6"/>
        <v>15.516123144521117</v>
      </c>
      <c r="BB25" s="1005">
        <f t="shared" si="6"/>
        <v>15.677850864929914</v>
      </c>
      <c r="BC25" s="1005">
        <f t="shared" si="6"/>
        <v>16.27983539277189</v>
      </c>
      <c r="BD25" s="1005">
        <f t="shared" si="6"/>
        <v>15.835817104326221</v>
      </c>
      <c r="BE25" s="1005">
        <f t="shared" si="6"/>
        <v>15.575664339799916</v>
      </c>
      <c r="BF25" s="1005">
        <f t="shared" si="6"/>
        <v>15.516404641282001</v>
      </c>
      <c r="BG25" s="1005">
        <f t="shared" si="6"/>
        <v>15.081904969354218</v>
      </c>
      <c r="BH25" s="1005">
        <f t="shared" si="6"/>
        <v>14.597486982808084</v>
      </c>
      <c r="BI25" s="1005">
        <f t="shared" si="6"/>
        <v>13.806967028265223</v>
      </c>
      <c r="BJ25" s="1005">
        <f t="shared" si="6"/>
        <v>12.48299782046481</v>
      </c>
      <c r="BK25" s="1005">
        <f t="shared" si="6"/>
        <v>12.392386004090207</v>
      </c>
      <c r="BL25" s="1005">
        <f t="shared" si="6"/>
        <v>12.25342399420278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0.43811119353107558</v>
      </c>
      <c r="BF26" s="1005">
        <f t="shared" si="7"/>
        <v>2.8791819493643054</v>
      </c>
      <c r="BG26" s="1005">
        <f t="shared" si="7"/>
        <v>4.4203541617199811</v>
      </c>
      <c r="BH26" s="1005">
        <f t="shared" si="7"/>
        <v>1.6395678562337257</v>
      </c>
      <c r="BI26" s="1005">
        <f t="shared" si="7"/>
        <v>1.9578158230670115</v>
      </c>
      <c r="BJ26" s="1005">
        <f t="shared" si="7"/>
        <v>2.170372272518077</v>
      </c>
      <c r="BK26" s="1005">
        <f t="shared" si="7"/>
        <v>2.2428075203603162</v>
      </c>
      <c r="BL26" s="1005">
        <f t="shared" si="7"/>
        <v>2.3442936119846141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52.438774775809406</v>
      </c>
      <c r="AZ27" s="1005">
        <f t="shared" si="8"/>
        <v>50.732729244570876</v>
      </c>
      <c r="BA27" s="1005">
        <f t="shared" si="8"/>
        <v>54.477504648691877</v>
      </c>
      <c r="BB27" s="1005">
        <f t="shared" si="8"/>
        <v>56.037052584044631</v>
      </c>
      <c r="BC27" s="1005">
        <f t="shared" si="8"/>
        <v>52.374013778229454</v>
      </c>
      <c r="BD27" s="1005">
        <f t="shared" si="8"/>
        <v>52.144958369886879</v>
      </c>
      <c r="BE27" s="1005">
        <f t="shared" si="8"/>
        <v>52.562883505119771</v>
      </c>
      <c r="BF27" s="1005">
        <f t="shared" si="8"/>
        <v>53.218345732416239</v>
      </c>
      <c r="BG27" s="1005">
        <f t="shared" si="8"/>
        <v>51.782030613743061</v>
      </c>
      <c r="BH27" s="1005">
        <f t="shared" si="8"/>
        <v>47.328014720922916</v>
      </c>
      <c r="BI27" s="1005">
        <f t="shared" si="8"/>
        <v>45.137338125678824</v>
      </c>
      <c r="BJ27" s="1005">
        <f t="shared" si="8"/>
        <v>37.491791282002197</v>
      </c>
      <c r="BK27" s="1005">
        <f t="shared" si="8"/>
        <v>37.776155970763661</v>
      </c>
      <c r="BL27" s="1005">
        <f t="shared" si="8"/>
        <v>37.105720221641036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52.374013778229454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12.356246412363614</v>
      </c>
      <c r="P31" s="453">
        <f t="shared" ref="P31:P43" si="9">O31/$O$30</f>
        <v>0.23592322835298507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4.6124101877219124</v>
      </c>
      <c r="P32" s="454">
        <f t="shared" si="9"/>
        <v>8.8066769280898113E-2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0.83760133739871401</v>
      </c>
      <c r="P33" s="454">
        <f t="shared" si="9"/>
        <v>1.5992689446056616E-2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6.906234887242988</v>
      </c>
      <c r="P34" s="454">
        <f t="shared" si="9"/>
        <v>0.13186376962603036</v>
      </c>
      <c r="Q34" s="328"/>
      <c r="R34" s="13"/>
      <c r="S34" s="323"/>
      <c r="T34" s="563" t="s">
        <v>112</v>
      </c>
      <c r="U34" s="332"/>
      <c r="V34" s="332"/>
      <c r="W34" s="332"/>
      <c r="X34" s="893">
        <f>X35+X39+X40+X41+X47</f>
        <v>52.438774775809406</v>
      </c>
      <c r="Y34" s="894">
        <f t="shared" ref="Y34:AK34" si="10">Y35+Y39+Y40+Y41+Y47</f>
        <v>50.732729244570876</v>
      </c>
      <c r="Z34" s="894">
        <f t="shared" si="10"/>
        <v>54.477504648691877</v>
      </c>
      <c r="AA34" s="894">
        <f t="shared" si="10"/>
        <v>56.037052584044631</v>
      </c>
      <c r="AB34" s="894">
        <f t="shared" si="10"/>
        <v>52.374013778229454</v>
      </c>
      <c r="AC34" s="894">
        <f t="shared" si="10"/>
        <v>52.144958369886879</v>
      </c>
      <c r="AD34" s="894">
        <f t="shared" si="10"/>
        <v>52.562883505119771</v>
      </c>
      <c r="AE34" s="894">
        <f t="shared" si="10"/>
        <v>53.218345732416239</v>
      </c>
      <c r="AF34" s="894">
        <f t="shared" si="10"/>
        <v>51.782030613743061</v>
      </c>
      <c r="AG34" s="894">
        <f t="shared" si="10"/>
        <v>47.328014720922916</v>
      </c>
      <c r="AH34" s="894">
        <f t="shared" si="10"/>
        <v>45.137338125678824</v>
      </c>
      <c r="AI34" s="894">
        <f t="shared" si="10"/>
        <v>37.491791282002197</v>
      </c>
      <c r="AJ34" s="894">
        <f t="shared" si="10"/>
        <v>37.776155970763661</v>
      </c>
      <c r="AK34" s="895">
        <f t="shared" si="10"/>
        <v>37.105720221641036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11.135343057172941</v>
      </c>
      <c r="P35" s="453">
        <f t="shared" si="9"/>
        <v>0.2126119854843285</v>
      </c>
      <c r="Q35" s="328"/>
      <c r="R35" s="13"/>
      <c r="S35" s="323"/>
      <c r="T35" s="334"/>
      <c r="U35" s="246" t="s">
        <v>114</v>
      </c>
      <c r="V35" s="344"/>
      <c r="W35" s="344"/>
      <c r="X35" s="896">
        <f>SUM(X36:X38)</f>
        <v>14.157841879783968</v>
      </c>
      <c r="Y35" s="897">
        <f t="shared" ref="Y35:AK35" si="11">SUM(Y36:Y38)</f>
        <v>12.647183172875296</v>
      </c>
      <c r="Z35" s="897">
        <f t="shared" si="11"/>
        <v>13.500983929443393</v>
      </c>
      <c r="AA35" s="897">
        <f t="shared" si="11"/>
        <v>13.921588231345535</v>
      </c>
      <c r="AB35" s="897">
        <f t="shared" si="11"/>
        <v>12.356246412363614</v>
      </c>
      <c r="AC35" s="897">
        <f t="shared" si="11"/>
        <v>14.500795183295914</v>
      </c>
      <c r="AD35" s="897">
        <f t="shared" si="11"/>
        <v>12.813973288333468</v>
      </c>
      <c r="AE35" s="897">
        <f t="shared" si="11"/>
        <v>14.611215178127509</v>
      </c>
      <c r="AF35" s="897">
        <f t="shared" si="11"/>
        <v>13.212189296740657</v>
      </c>
      <c r="AG35" s="897">
        <f t="shared" si="11"/>
        <v>12.39796504817379</v>
      </c>
      <c r="AH35" s="897">
        <f t="shared" si="11"/>
        <v>11.99202551818806</v>
      </c>
      <c r="AI35" s="897">
        <f t="shared" si="11"/>
        <v>8.4080059833822762</v>
      </c>
      <c r="AJ35" s="897">
        <f t="shared" si="11"/>
        <v>7.7036183596540644</v>
      </c>
      <c r="AK35" s="898">
        <f t="shared" si="11"/>
        <v>7.3270385961309419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12.602588915921009</v>
      </c>
      <c r="P36" s="453">
        <f t="shared" si="9"/>
        <v>0.24062675374251313</v>
      </c>
      <c r="Q36" s="328"/>
      <c r="R36" s="13"/>
      <c r="S36" s="356" t="s">
        <v>184</v>
      </c>
      <c r="T36" s="335"/>
      <c r="U36" s="346"/>
      <c r="V36" s="336" t="s">
        <v>184</v>
      </c>
      <c r="W36" s="357"/>
      <c r="X36" s="899">
        <f>VLOOKUP(年度マスタ!$K$4&amp;"_"&amp;X$33,データシート1!$A:$BT,MATCH("aa_"&amp;$S36,データシート1!$A$1:$BT$1,0),0)</f>
        <v>4.8312876280266073</v>
      </c>
      <c r="Y36" s="900">
        <f>VLOOKUP(年度マスタ!$K$4&amp;"_"&amp;Y$33,データシート1!$A:$BT,MATCH("aa_"&amp;$S36,データシート1!$A$1:$BT$1,0),0)</f>
        <v>3.9767593088848838</v>
      </c>
      <c r="Z36" s="900">
        <f>VLOOKUP(年度マスタ!$K$4&amp;"_"&amp;Z$33,データシート1!$A:$BT,MATCH("aa_"&amp;$S36,データシート1!$A$1:$BT$1,0),0)</f>
        <v>3.911792113510856</v>
      </c>
      <c r="AA36" s="900">
        <f>VLOOKUP(年度マスタ!$K$4&amp;"_"&amp;AA$33,データシート1!$A:$BT,MATCH("aa_"&amp;$S36,データシート1!$A$1:$BT$1,0),0)</f>
        <v>4.5638497891039798</v>
      </c>
      <c r="AB36" s="900">
        <f>VLOOKUP(年度マスタ!$K$4&amp;"_"&amp;AB$33,データシート1!$A:$BT,MATCH("aa_"&amp;$S36,データシート1!$A$1:$BT$1,0),0)</f>
        <v>4.6124101877219124</v>
      </c>
      <c r="AC36" s="900">
        <f>VLOOKUP(年度マスタ!$K$4&amp;"_"&amp;AC$33,データシート1!$A:$BT,MATCH("aa_"&amp;$S36,データシート1!$A$1:$BT$1,0),0)</f>
        <v>4.7552455293285423</v>
      </c>
      <c r="AD36" s="900">
        <f>VLOOKUP(年度マスタ!$K$4&amp;"_"&amp;AD$33,データシート1!$A:$BT,MATCH("aa_"&amp;$S36,データシート1!$A$1:$BT$1,0),0)</f>
        <v>4.1618378815916746</v>
      </c>
      <c r="AE36" s="900">
        <f>VLOOKUP(年度マスタ!$K$4&amp;"_"&amp;AE$33,データシート1!$A:$BT,MATCH("aa_"&amp;$S36,データシート1!$A$1:$BT$1,0),0)</f>
        <v>4.3231550538894874</v>
      </c>
      <c r="AF36" s="900">
        <f>VLOOKUP(年度マスタ!$K$4&amp;"_"&amp;AF$33,データシート1!$A:$BT,MATCH("aa_"&amp;$S36,データシート1!$A$1:$BT$1,0),0)</f>
        <v>3.9631977686583979</v>
      </c>
      <c r="AG36" s="900">
        <f>VLOOKUP(年度マスタ!$K$4&amp;"_"&amp;AG$33,データシート1!$A:$BT,MATCH("aa_"&amp;$S36,データシート1!$A$1:$BT$1,0),0)</f>
        <v>3.9005781333319991</v>
      </c>
      <c r="AH36" s="900">
        <f>VLOOKUP(年度マスタ!$K$4&amp;"_"&amp;AH$33,データシート1!$A:$BT,MATCH("aa_"&amp;$S36,データシート1!$A$1:$BT$1,0),0)</f>
        <v>3.4653699796190125</v>
      </c>
      <c r="AI36" s="900">
        <f>VLOOKUP(年度マスタ!$K$4&amp;"_"&amp;AI$33,データシート1!$A:$BT,MATCH("aa_"&amp;$S36,データシート1!$A$1:$BT$1,0),0)</f>
        <v>3.975657134204396</v>
      </c>
      <c r="AJ36" s="900">
        <f>VLOOKUP(年度マスタ!$K$4&amp;"_"&amp;AJ$33,データシート1!$A:$BT,MATCH("aa_"&amp;$S36,データシート1!$A$1:$BT$1,0),0)</f>
        <v>3.546793851784348</v>
      </c>
      <c r="AK36" s="901">
        <f>VLOOKUP(年度マスタ!$K$4&amp;"_"&amp;AK$33,データシート1!$A:$BT,MATCH("aa_"&amp;$S36,データシート1!$A$1:$BT$1,0),0)</f>
        <v>3.7248946145623303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16.27983539277189</v>
      </c>
      <c r="P37" s="453">
        <f t="shared" si="9"/>
        <v>0.31083803242017327</v>
      </c>
      <c r="Q37" s="328"/>
      <c r="R37" s="13"/>
      <c r="S37" s="356" t="s">
        <v>187</v>
      </c>
      <c r="T37" s="335"/>
      <c r="U37" s="346"/>
      <c r="V37" s="336" t="s">
        <v>194</v>
      </c>
      <c r="W37" s="357"/>
      <c r="X37" s="899">
        <f>VLOOKUP(年度マスタ!$K$4&amp;"_"&amp;X$33,データシート1!$A:$BT,MATCH("aa_"&amp;$S37,データシート1!$A$1:$BT$1,0),0)</f>
        <v>0.77441900327951285</v>
      </c>
      <c r="Y37" s="900">
        <f>VLOOKUP(年度マスタ!$K$4&amp;"_"&amp;Y$33,データシート1!$A:$BT,MATCH("aa_"&amp;$S37,データシート1!$A$1:$BT$1,0),0)</f>
        <v>0.73844176328298783</v>
      </c>
      <c r="Z37" s="900">
        <f>VLOOKUP(年度マスタ!$K$4&amp;"_"&amp;Z$33,データシート1!$A:$BT,MATCH("aa_"&amp;$S37,データシート1!$A$1:$BT$1,0),0)</f>
        <v>0.90118148766807094</v>
      </c>
      <c r="AA37" s="900">
        <f>VLOOKUP(年度マスタ!$K$4&amp;"_"&amp;AA$33,データシート1!$A:$BT,MATCH("aa_"&amp;$S37,データシート1!$A$1:$BT$1,0),0)</f>
        <v>0.86181092338524778</v>
      </c>
      <c r="AB37" s="900">
        <f>VLOOKUP(年度マスタ!$K$4&amp;"_"&amp;AB$33,データシート1!$A:$BT,MATCH("aa_"&amp;$S37,データシート1!$A$1:$BT$1,0),0)</f>
        <v>0.83760133739871401</v>
      </c>
      <c r="AC37" s="900">
        <f>VLOOKUP(年度マスタ!$K$4&amp;"_"&amp;AC$33,データシート1!$A:$BT,MATCH("aa_"&amp;$S37,データシート1!$A$1:$BT$1,0),0)</f>
        <v>0.77774778693860891</v>
      </c>
      <c r="AD37" s="900">
        <f>VLOOKUP(年度マスタ!$K$4&amp;"_"&amp;AD$33,データシート1!$A:$BT,MATCH("aa_"&amp;$S37,データシート1!$A$1:$BT$1,0),0)</f>
        <v>0.8005320790456113</v>
      </c>
      <c r="AE37" s="900">
        <f>VLOOKUP(年度マスタ!$K$4&amp;"_"&amp;AE$33,データシート1!$A:$BT,MATCH("aa_"&amp;$S37,データシート1!$A$1:$BT$1,0),0)</f>
        <v>0.78251226519636186</v>
      </c>
      <c r="AF37" s="900">
        <f>VLOOKUP(年度マスタ!$K$4&amp;"_"&amp;AF$33,データシート1!$A:$BT,MATCH("aa_"&amp;$S37,データシート1!$A$1:$BT$1,0),0)</f>
        <v>0.79350333590669386</v>
      </c>
      <c r="AG37" s="900">
        <f>VLOOKUP(年度マスタ!$K$4&amp;"_"&amp;AG$33,データシート1!$A:$BT,MATCH("aa_"&amp;$S37,データシート1!$A$1:$BT$1,0),0)</f>
        <v>0.75472834680281997</v>
      </c>
      <c r="AH37" s="900">
        <f>VLOOKUP(年度マスタ!$K$4&amp;"_"&amp;AH$33,データシート1!$A:$BT,MATCH("aa_"&amp;$S37,データシート1!$A$1:$BT$1,0),0)</f>
        <v>0.70965867067380106</v>
      </c>
      <c r="AI37" s="900">
        <f>VLOOKUP(年度マスタ!$K$4&amp;"_"&amp;AI$33,データシート1!$A:$BT,MATCH("aa_"&amp;$S37,データシート1!$A$1:$BT$1,0),0)</f>
        <v>0.66902773311730213</v>
      </c>
      <c r="AJ37" s="900">
        <f>VLOOKUP(年度マスタ!$K$4&amp;"_"&amp;AJ$33,データシート1!$A:$BT,MATCH("aa_"&amp;$S37,データシート1!$A$1:$BT$1,0),0)</f>
        <v>0.72974763139851173</v>
      </c>
      <c r="AK37" s="901">
        <f>VLOOKUP(年度マスタ!$K$4&amp;"_"&amp;AK$33,データシート1!$A:$BT,MATCH("aa_"&amp;$S37,データシート1!$A$1:$BT$1,0),0)</f>
        <v>0.66444732856556732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15.782830200119729</v>
      </c>
      <c r="P38" s="454">
        <f t="shared" si="9"/>
        <v>0.30134849444516415</v>
      </c>
      <c r="Q38" s="328"/>
      <c r="R38" s="13"/>
      <c r="S38" s="356" t="s">
        <v>188</v>
      </c>
      <c r="T38" s="335"/>
      <c r="U38" s="348"/>
      <c r="V38" s="358" t="s">
        <v>197</v>
      </c>
      <c r="W38" s="358"/>
      <c r="X38" s="899">
        <f>VLOOKUP(年度マスタ!$K$4&amp;"_"&amp;X$33,データシート1!$A:$BT,MATCH("aa_"&amp;$S38,データシート1!$A$1:$BT$1,0),0)</f>
        <v>8.5521352484778479</v>
      </c>
      <c r="Y38" s="900">
        <f>VLOOKUP(年度マスタ!$K$4&amp;"_"&amp;Y$33,データシート1!$A:$BT,MATCH("aa_"&amp;$S38,データシート1!$A$1:$BT$1,0),0)</f>
        <v>7.9319821007074243</v>
      </c>
      <c r="Z38" s="900">
        <f>VLOOKUP(年度マスタ!$K$4&amp;"_"&amp;Z$33,データシート1!$A:$BT,MATCH("aa_"&amp;$S38,データシート1!$A$1:$BT$1,0),0)</f>
        <v>8.6880103282644665</v>
      </c>
      <c r="AA38" s="900">
        <f>VLOOKUP(年度マスタ!$K$4&amp;"_"&amp;AA$33,データシート1!$A:$BT,MATCH("aa_"&amp;$S38,データシート1!$A$1:$BT$1,0),0)</f>
        <v>8.4959275188563073</v>
      </c>
      <c r="AB38" s="900">
        <f>VLOOKUP(年度マスタ!$K$4&amp;"_"&amp;AB$33,データシート1!$A:$BT,MATCH("aa_"&amp;$S38,データシート1!$A$1:$BT$1,0),0)</f>
        <v>6.906234887242988</v>
      </c>
      <c r="AC38" s="900">
        <f>VLOOKUP(年度マスタ!$K$4&amp;"_"&amp;AC$33,データシート1!$A:$BT,MATCH("aa_"&amp;$S38,データシート1!$A$1:$BT$1,0),0)</f>
        <v>8.9678018670287614</v>
      </c>
      <c r="AD38" s="900">
        <f>VLOOKUP(年度マスタ!$K$4&amp;"_"&amp;AD$33,データシート1!$A:$BT,MATCH("aa_"&amp;$S38,データシート1!$A$1:$BT$1,0),0)</f>
        <v>7.8516033276961821</v>
      </c>
      <c r="AE38" s="900">
        <f>VLOOKUP(年度マスタ!$K$4&amp;"_"&amp;AE$33,データシート1!$A:$BT,MATCH("aa_"&amp;$S38,データシート1!$A$1:$BT$1,0),0)</f>
        <v>9.5055478590416591</v>
      </c>
      <c r="AF38" s="900">
        <f>VLOOKUP(年度マスタ!$K$4&amp;"_"&amp;AF$33,データシート1!$A:$BT,MATCH("aa_"&amp;$S38,データシート1!$A$1:$BT$1,0),0)</f>
        <v>8.4554881921755651</v>
      </c>
      <c r="AG38" s="900">
        <f>VLOOKUP(年度マスタ!$K$4&amp;"_"&amp;AG$33,データシート1!$A:$BT,MATCH("aa_"&amp;$S38,データシート1!$A$1:$BT$1,0),0)</f>
        <v>7.7426585680389701</v>
      </c>
      <c r="AH38" s="900">
        <f>VLOOKUP(年度マスタ!$K$4&amp;"_"&amp;AH$33,データシート1!$A:$BT,MATCH("aa_"&amp;$S38,データシート1!$A$1:$BT$1,0),0)</f>
        <v>7.8169968678952459</v>
      </c>
      <c r="AI38" s="900">
        <f>VLOOKUP(年度マスタ!$K$4&amp;"_"&amp;AI$33,データシート1!$A:$BT,MATCH("aa_"&amp;$S38,データシート1!$A$1:$BT$1,0),0)</f>
        <v>3.763321116060578</v>
      </c>
      <c r="AJ38" s="900">
        <f>VLOOKUP(年度マスタ!$K$4&amp;"_"&amp;AJ$33,データシート1!$A:$BT,MATCH("aa_"&amp;$S38,データシート1!$A$1:$BT$1,0),0)</f>
        <v>3.4270768764712045</v>
      </c>
      <c r="AK38" s="901">
        <f>VLOOKUP(年度マスタ!$K$4&amp;"_"&amp;AK$33,データシート1!$A:$BT,MATCH("aa_"&amp;$S38,データシート1!$A$1:$BT$1,0),0)</f>
        <v>2.9376966530030444</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6.6163374071264789</v>
      </c>
      <c r="P39" s="454">
        <f t="shared" si="9"/>
        <v>0.12632862997941016</v>
      </c>
      <c r="Q39" s="328"/>
      <c r="R39" s="13"/>
      <c r="S39" s="356" t="s">
        <v>189</v>
      </c>
      <c r="T39" s="335"/>
      <c r="U39" s="343" t="s">
        <v>199</v>
      </c>
      <c r="V39" s="344"/>
      <c r="W39" s="344"/>
      <c r="X39" s="896">
        <f>VLOOKUP(年度マスタ!$K$4&amp;"_"&amp;X$33,データシート1!$A:$BT,MATCH("aa_"&amp;$S39,データシート1!$A$1:$BT$1,0),0)</f>
        <v>9.8965852442808142</v>
      </c>
      <c r="Y39" s="897">
        <f>VLOOKUP(年度マスタ!$K$4&amp;"_"&amp;Y$33,データシート1!$A:$BT,MATCH("aa_"&amp;$S39,データシート1!$A$1:$BT$1,0),0)</f>
        <v>9.4510707268126648</v>
      </c>
      <c r="Z39" s="897">
        <f>VLOOKUP(年度マスタ!$K$4&amp;"_"&amp;Z$33,データシート1!$A:$BT,MATCH("aa_"&amp;$S39,データシート1!$A$1:$BT$1,0),0)</f>
        <v>11.640700453726851</v>
      </c>
      <c r="AA39" s="897">
        <f>VLOOKUP(年度マスタ!$K$4&amp;"_"&amp;AA$33,データシート1!$A:$BT,MATCH("aa_"&amp;$S39,データシート1!$A$1:$BT$1,0),0)</f>
        <v>11.60622544382535</v>
      </c>
      <c r="AB39" s="897">
        <f>VLOOKUP(年度マスタ!$K$4&amp;"_"&amp;AB$33,データシート1!$A:$BT,MATCH("aa_"&amp;$S39,データシート1!$A$1:$BT$1,0),0)</f>
        <v>11.135343057172941</v>
      </c>
      <c r="AC39" s="897">
        <f>VLOOKUP(年度マスタ!$K$4&amp;"_"&amp;AC$33,データシート1!$A:$BT,MATCH("aa_"&amp;$S39,データシート1!$A$1:$BT$1,0),0)</f>
        <v>10.847198851086031</v>
      </c>
      <c r="AD39" s="897">
        <f>VLOOKUP(年度マスタ!$K$4&amp;"_"&amp;AD$33,データシート1!$A:$BT,MATCH("aa_"&amp;$S39,データシート1!$A$1:$BT$1,0),0)</f>
        <v>11.447584768500461</v>
      </c>
      <c r="AE39" s="897">
        <f>VLOOKUP(年度マスタ!$K$4&amp;"_"&amp;AE$33,データシート1!$A:$BT,MATCH("aa_"&amp;$S39,データシート1!$A$1:$BT$1,0),0)</f>
        <v>9.1383822610969414</v>
      </c>
      <c r="AF39" s="897">
        <f>VLOOKUP(年度マスタ!$K$4&amp;"_"&amp;AF$33,データシート1!$A:$BT,MATCH("aa_"&amp;$S39,データシート1!$A$1:$BT$1,0),0)</f>
        <v>8.2024650150791114</v>
      </c>
      <c r="AG39" s="897">
        <f>VLOOKUP(年度マスタ!$K$4&amp;"_"&amp;AG$33,データシート1!$A:$BT,MATCH("aa_"&amp;$S39,データシート1!$A$1:$BT$1,0),0)</f>
        <v>8.7718675576181759</v>
      </c>
      <c r="AH39" s="897">
        <f>VLOOKUP(年度マスタ!$K$4&amp;"_"&amp;AH$33,データシート1!$A:$BT,MATCH("aa_"&amp;$S39,データシート1!$A$1:$BT$1,0),0)</f>
        <v>8.1730860811918209</v>
      </c>
      <c r="AI39" s="897">
        <f>VLOOKUP(年度マスタ!$K$4&amp;"_"&amp;AI$33,データシート1!$A:$BT,MATCH("aa_"&amp;$S39,データシート1!$A$1:$BT$1,0),0)</f>
        <v>5.7449920463208279</v>
      </c>
      <c r="AJ39" s="897">
        <f>VLOOKUP(年度マスタ!$K$4&amp;"_"&amp;AJ$33,データシート1!$A:$BT,MATCH("aa_"&amp;$S39,データシート1!$A$1:$BT$1,0),0)</f>
        <v>6.4663638992781909</v>
      </c>
      <c r="AK39" s="898">
        <f>VLOOKUP(年度マスタ!$K$4&amp;"_"&amp;AK$33,データシート1!$A:$BT,MATCH("aa_"&amp;$S39,データシート1!$A$1:$BT$1,0),0)</f>
        <v>6.1734810356861924</v>
      </c>
      <c r="AL39" s="330"/>
      <c r="AW39" s="17" t="str">
        <f>年度マスタ!K4</f>
        <v>03366</v>
      </c>
      <c r="AX39" s="17" t="s">
        <v>200</v>
      </c>
      <c r="AY39" s="17">
        <f>VLOOKUP($AW39&amp;"_"&amp;$AY$34,データシート1!$A:$BT,MATCH($AY$31&amp;"_"&amp;AY$36,データシート1!$A$1:$BT$1,0),0)</f>
        <v>3.7248946145623303</v>
      </c>
      <c r="AZ39" s="17">
        <f>VLOOKUP($AW39&amp;"_"&amp;$AY$34,データシート1!$A:$BT,MATCH($AY$31&amp;"_"&amp;AZ$36,データシート1!$A$1:$BT$1,0),0)</f>
        <v>0.66444732856556732</v>
      </c>
      <c r="BA39" s="17">
        <f>VLOOKUP($AW39&amp;"_"&amp;$AY$34,データシート1!$A:$BT,MATCH($AY$31&amp;"_"&amp;BA$36,データシート1!$A$1:$BT$1,0),0)</f>
        <v>2.9376966530030444</v>
      </c>
      <c r="BB39" s="17">
        <f>VLOOKUP($AW39&amp;"_"&amp;$AY$34,データシート1!$A:$BT,MATCH($AY$31&amp;"_"&amp;BB$36,データシート1!$A$1:$BT$1,0),0)</f>
        <v>6.1734810356861924</v>
      </c>
      <c r="BC39" s="17">
        <f>VLOOKUP($AW39&amp;"_"&amp;$AY$34,データシート1!$A:$BT,MATCH($AY$31&amp;"_"&amp;BC$36,データシート1!$A$1:$BT$1,0),0)</f>
        <v>9.007482983636514</v>
      </c>
      <c r="BD39" s="17">
        <f>VLOOKUP($AW39&amp;"_"&amp;$AY$34,データシート1!$A:$BT,MATCH($AY$31&amp;"_"&amp;BD$36,データシート1!$A$1:$BT$1,0),0)</f>
        <v>4.6119536192861279</v>
      </c>
      <c r="BE39" s="17">
        <f>VLOOKUP($AW39&amp;"_"&amp;$AY$34,データシート1!$A:$BT,MATCH($AY$31&amp;"_"&amp;BE$36,データシート1!$A$1:$BT$1,0),0)</f>
        <v>7.3458260258460735</v>
      </c>
      <c r="BF39" s="17">
        <f>VLOOKUP($AW39&amp;"_"&amp;$AY$34,データシート1!$A:$BT,MATCH($AY$31&amp;"_"&amp;BF$36,データシート1!$A$1:$BT$1,0),0)</f>
        <v>0.29564434907057718</v>
      </c>
      <c r="BG39" s="17">
        <f>VLOOKUP($AW39&amp;"_"&amp;$AY$34,データシート1!$A:$BT,MATCH($AY$31&amp;"_"&amp;BG$36,データシート1!$A$1:$BT$1,0),0)</f>
        <v>0</v>
      </c>
      <c r="BH39" s="17">
        <f>VLOOKUP($AW39&amp;"_"&amp;$AY$34,データシート1!$A:$BT,MATCH($AY$31&amp;"_"&amp;BH$36,データシート1!$A$1:$BT$1,0),0)</f>
        <v>2.3442936119846141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9.1664927929932496</v>
      </c>
      <c r="P40" s="454">
        <f t="shared" si="9"/>
        <v>0.17501986446575396</v>
      </c>
      <c r="Q40" s="328"/>
      <c r="R40" s="13"/>
      <c r="S40" s="356" t="s">
        <v>165</v>
      </c>
      <c r="T40" s="335"/>
      <c r="U40" s="343" t="s">
        <v>165</v>
      </c>
      <c r="V40" s="344"/>
      <c r="W40" s="344"/>
      <c r="X40" s="896">
        <f>VLOOKUP(年度マスタ!$K$4&amp;"_"&amp;X$33,データシート1!$A:$BT,MATCH("aa_"&amp;$S40,データシート1!$A$1:$BT$1,0),0)</f>
        <v>11.16791826280406</v>
      </c>
      <c r="Y40" s="897">
        <f>VLOOKUP(年度マスタ!$K$4&amp;"_"&amp;Y$33,データシート1!$A:$BT,MATCH("aa_"&amp;$S40,データシート1!$A$1:$BT$1,0),0)</f>
        <v>11.540523416846749</v>
      </c>
      <c r="Z40" s="897">
        <f>VLOOKUP(年度マスタ!$K$4&amp;"_"&amp;Z$33,データシート1!$A:$BT,MATCH("aa_"&amp;$S40,データシート1!$A$1:$BT$1,0),0)</f>
        <v>13.81969712100052</v>
      </c>
      <c r="AA40" s="897">
        <f>VLOOKUP(年度マスタ!$K$4&amp;"_"&amp;AA$33,データシート1!$A:$BT,MATCH("aa_"&amp;$S40,データシート1!$A$1:$BT$1,0),0)</f>
        <v>14.83138804394383</v>
      </c>
      <c r="AB40" s="897">
        <f>VLOOKUP(年度マスタ!$K$4&amp;"_"&amp;AB$33,データシート1!$A:$BT,MATCH("aa_"&amp;$S40,データシート1!$A$1:$BT$1,0),0)</f>
        <v>12.602588915921009</v>
      </c>
      <c r="AC40" s="897">
        <f>VLOOKUP(年度マスタ!$K$4&amp;"_"&amp;AC$33,データシート1!$A:$BT,MATCH("aa_"&amp;$S40,データシート1!$A$1:$BT$1,0),0)</f>
        <v>10.961147231178719</v>
      </c>
      <c r="AD40" s="897">
        <f>VLOOKUP(年度マスタ!$K$4&amp;"_"&amp;AD$33,データシート1!$A:$BT,MATCH("aa_"&amp;$S40,データシート1!$A$1:$BT$1,0),0)</f>
        <v>12.28754991495485</v>
      </c>
      <c r="AE40" s="897">
        <f>VLOOKUP(年度マスタ!$K$4&amp;"_"&amp;AE$33,データシート1!$A:$BT,MATCH("aa_"&amp;$S40,データシート1!$A$1:$BT$1,0),0)</f>
        <v>11.07316170254548</v>
      </c>
      <c r="AF40" s="897">
        <f>VLOOKUP(年度マスタ!$K$4&amp;"_"&amp;AF$33,データシート1!$A:$BT,MATCH("aa_"&amp;$S40,データシート1!$A$1:$BT$1,0),0)</f>
        <v>10.865117170849093</v>
      </c>
      <c r="AG40" s="897">
        <f>VLOOKUP(年度マスタ!$K$4&amp;"_"&amp;AG$33,データシート1!$A:$BT,MATCH("aa_"&amp;$S40,データシート1!$A$1:$BT$1,0),0)</f>
        <v>9.9211272760891358</v>
      </c>
      <c r="AH40" s="897">
        <f>VLOOKUP(年度マスタ!$K$4&amp;"_"&amp;AH$33,データシート1!$A:$BT,MATCH("aa_"&amp;$S40,データシート1!$A$1:$BT$1,0),0)</f>
        <v>9.2074436749667132</v>
      </c>
      <c r="AI40" s="897">
        <f>VLOOKUP(年度マスタ!$K$4&amp;"_"&amp;AI$33,データシート1!$A:$BT,MATCH("aa_"&amp;$S40,データシート1!$A$1:$BT$1,0),0)</f>
        <v>8.6854231593162012</v>
      </c>
      <c r="AJ40" s="897">
        <f>VLOOKUP(年度マスタ!$K$4&amp;"_"&amp;AJ$33,データシート1!$A:$BT,MATCH("aa_"&amp;$S40,データシート1!$A$1:$BT$1,0),0)</f>
        <v>8.9709801873808868</v>
      </c>
      <c r="AK40" s="898">
        <f>VLOOKUP(年度マスタ!$K$4&amp;"_"&amp;AK$33,データシート1!$A:$BT,MATCH("aa_"&amp;$S40,データシート1!$A$1:$BT$1,0),0)</f>
        <v>9.007482983636514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0.49700519265215898</v>
      </c>
      <c r="P41" s="454">
        <f t="shared" si="9"/>
        <v>9.4895379750091144E-3</v>
      </c>
      <c r="Q41" s="328"/>
      <c r="R41" s="13"/>
      <c r="S41" s="356" t="s">
        <v>201</v>
      </c>
      <c r="T41" s="335"/>
      <c r="U41" s="246" t="s">
        <v>128</v>
      </c>
      <c r="V41" s="344"/>
      <c r="W41" s="344"/>
      <c r="X41" s="896">
        <f>X42+X45+X46</f>
        <v>17.216429388940572</v>
      </c>
      <c r="Y41" s="897">
        <f t="shared" ref="Y41:AH41" si="12">Y42+Y45+Y46</f>
        <v>17.093951928036159</v>
      </c>
      <c r="Z41" s="897">
        <f t="shared" si="12"/>
        <v>15.516123144521117</v>
      </c>
      <c r="AA41" s="897">
        <f t="shared" si="12"/>
        <v>15.677850864929914</v>
      </c>
      <c r="AB41" s="897">
        <f t="shared" si="12"/>
        <v>16.27983539277189</v>
      </c>
      <c r="AC41" s="897">
        <f t="shared" si="12"/>
        <v>15.835817104326221</v>
      </c>
      <c r="AD41" s="897">
        <f t="shared" si="12"/>
        <v>15.575664339799916</v>
      </c>
      <c r="AE41" s="897">
        <f t="shared" si="12"/>
        <v>15.516404641282001</v>
      </c>
      <c r="AF41" s="897">
        <f t="shared" si="12"/>
        <v>15.081904969354218</v>
      </c>
      <c r="AG41" s="897">
        <f t="shared" si="12"/>
        <v>14.597486982808084</v>
      </c>
      <c r="AH41" s="897">
        <f t="shared" si="12"/>
        <v>13.806967028265223</v>
      </c>
      <c r="AI41" s="897">
        <f>AI42+AI45+AI46</f>
        <v>12.48299782046481</v>
      </c>
      <c r="AJ41" s="897">
        <f>AJ42+AJ45+AJ46</f>
        <v>12.392386004090207</v>
      </c>
      <c r="AK41" s="898">
        <f>AK42+AK45+AK46</f>
        <v>12.25342399420278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16.808930854027977</v>
      </c>
      <c r="Y42" s="900">
        <f t="shared" ref="Y42:AK42" si="13">SUM(Y43:Y44)</f>
        <v>16.67817843301826</v>
      </c>
      <c r="Z42" s="900">
        <f t="shared" si="13"/>
        <v>15.04839316089982</v>
      </c>
      <c r="AA42" s="900">
        <f t="shared" si="13"/>
        <v>15.179049913327527</v>
      </c>
      <c r="AB42" s="900">
        <f t="shared" si="13"/>
        <v>15.782830200119729</v>
      </c>
      <c r="AC42" s="900">
        <f t="shared" si="13"/>
        <v>15.370993446168049</v>
      </c>
      <c r="AD42" s="900">
        <f t="shared" si="13"/>
        <v>15.131748007622321</v>
      </c>
      <c r="AE42" s="900">
        <f t="shared" si="13"/>
        <v>15.093177530396975</v>
      </c>
      <c r="AF42" s="900">
        <f t="shared" si="13"/>
        <v>14.683085252216841</v>
      </c>
      <c r="AG42" s="900">
        <f t="shared" si="13"/>
        <v>14.237420468375173</v>
      </c>
      <c r="AH42" s="900">
        <f t="shared" si="13"/>
        <v>13.465277542650238</v>
      </c>
      <c r="AI42" s="900">
        <f t="shared" si="13"/>
        <v>12.166732500153003</v>
      </c>
      <c r="AJ42" s="900">
        <f t="shared" si="13"/>
        <v>12.087663690582989</v>
      </c>
      <c r="AK42" s="901">
        <f t="shared" si="13"/>
        <v>11.957779645132202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7.3092413025673828</v>
      </c>
      <c r="Y43" s="900">
        <f>VLOOKUP(年度マスタ!$K$4&amp;"_"&amp;Y$33,データシート1!$A:$BT,MATCH("aa_"&amp;$S43,データシート1!$A$1:$BT$1,0),0)</f>
        <v>7.1848600837642644</v>
      </c>
      <c r="Z43" s="900">
        <f>VLOOKUP(年度マスタ!$K$4&amp;"_"&amp;Z$33,データシート1!$A:$BT,MATCH("aa_"&amp;$S43,データシート1!$A$1:$BT$1,0),0)</f>
        <v>6.8933348083574444</v>
      </c>
      <c r="AA43" s="900">
        <f>VLOOKUP(年度マスタ!$K$4&amp;"_"&amp;AA$33,データシート1!$A:$BT,MATCH("aa_"&amp;$S43,データシート1!$A$1:$BT$1,0),0)</f>
        <v>6.9079207531325402</v>
      </c>
      <c r="AB43" s="900">
        <f>VLOOKUP(年度マスタ!$K$4&amp;"_"&amp;AB$33,データシート1!$A:$BT,MATCH("aa_"&amp;$S43,データシート1!$A$1:$BT$1,0),0)</f>
        <v>6.6163374071264789</v>
      </c>
      <c r="AC43" s="900">
        <f>VLOOKUP(年度マスタ!$K$4&amp;"_"&amp;AC$33,データシート1!$A:$BT,MATCH("aa_"&amp;$S43,データシート1!$A$1:$BT$1,0),0)</f>
        <v>6.247238546681471</v>
      </c>
      <c r="AD43" s="900">
        <f>VLOOKUP(年度マスタ!$K$4&amp;"_"&amp;AD$33,データシート1!$A:$BT,MATCH("aa_"&amp;$S43,データシート1!$A$1:$BT$1,0),0)</f>
        <v>6.1515436946674544</v>
      </c>
      <c r="AE43" s="900">
        <f>VLOOKUP(年度マスタ!$K$4&amp;"_"&amp;AE$33,データシート1!$A:$BT,MATCH("aa_"&amp;$S43,データシート1!$A$1:$BT$1,0),0)</f>
        <v>6.0462372891759175</v>
      </c>
      <c r="AF43" s="900">
        <f>VLOOKUP(年度マスタ!$K$4&amp;"_"&amp;AF$33,データシート1!$A:$BT,MATCH("aa_"&amp;$S43,データシート1!$A$1:$BT$1,0),0)</f>
        <v>5.82380862584938</v>
      </c>
      <c r="AG43" s="900">
        <f>VLOOKUP(年度マスタ!$K$4&amp;"_"&amp;AG$33,データシート1!$A:$BT,MATCH("aa_"&amp;$S43,データシート1!$A$1:$BT$1,0),0)</f>
        <v>5.6766461317666872</v>
      </c>
      <c r="AH43" s="900">
        <f>VLOOKUP(年度マスタ!$K$4&amp;"_"&amp;AH$33,データシート1!$A:$BT,MATCH("aa_"&amp;$S43,データシート1!$A$1:$BT$1,0),0)</f>
        <v>5.4371176273163115</v>
      </c>
      <c r="AI43" s="900">
        <f>VLOOKUP(年度マスタ!$K$4&amp;"_"&amp;AI$33,データシート1!$A:$BT,MATCH("aa_"&amp;$S43,データシート1!$A$1:$BT$1,0),0)</f>
        <v>4.713304023240668</v>
      </c>
      <c r="AJ43" s="900">
        <f>VLOOKUP(年度マスタ!$K$4&amp;"_"&amp;AJ$33,データシート1!$A:$BT,MATCH("aa_"&amp;$S43,データシート1!$A$1:$BT$1,0),0)</f>
        <v>4.5136895509294384</v>
      </c>
      <c r="AK43" s="901">
        <f>VLOOKUP(年度マスタ!$K$4&amp;"_"&amp;AK$33,データシート1!$A:$BT,MATCH("aa_"&amp;$S43,データシート1!$A$1:$BT$1,0),0)</f>
        <v>4.6119536192861279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9.4996895514605963</v>
      </c>
      <c r="Y44" s="900">
        <f>VLOOKUP(年度マスタ!$K$4&amp;"_"&amp;Y$33,データシート1!$A:$BT,MATCH("aa_"&amp;$S44,データシート1!$A$1:$BT$1,0),0)</f>
        <v>9.4933183492539968</v>
      </c>
      <c r="Z44" s="900">
        <f>VLOOKUP(年度マスタ!$K$4&amp;"_"&amp;Z$33,データシート1!$A:$BT,MATCH("aa_"&amp;$S44,データシート1!$A$1:$BT$1,0),0)</f>
        <v>8.1550583525423761</v>
      </c>
      <c r="AA44" s="900">
        <f>VLOOKUP(年度マスタ!$K$4&amp;"_"&amp;AA$33,データシート1!$A:$BT,MATCH("aa_"&amp;$S44,データシート1!$A$1:$BT$1,0),0)</f>
        <v>8.2711291601949863</v>
      </c>
      <c r="AB44" s="900">
        <f>VLOOKUP(年度マスタ!$K$4&amp;"_"&amp;AB$33,データシート1!$A:$BT,MATCH("aa_"&amp;$S44,データシート1!$A$1:$BT$1,0),0)</f>
        <v>9.1664927929932496</v>
      </c>
      <c r="AC44" s="900">
        <f>VLOOKUP(年度マスタ!$K$4&amp;"_"&amp;AC$33,データシート1!$A:$BT,MATCH("aa_"&amp;$S44,データシート1!$A$1:$BT$1,0),0)</f>
        <v>9.1237548994865776</v>
      </c>
      <c r="AD44" s="900">
        <f>VLOOKUP(年度マスタ!$K$4&amp;"_"&amp;AD$33,データシート1!$A:$BT,MATCH("aa_"&amp;$S44,データシート1!$A$1:$BT$1,0),0)</f>
        <v>8.9802043129548661</v>
      </c>
      <c r="AE44" s="900">
        <f>VLOOKUP(年度マスタ!$K$4&amp;"_"&amp;AE$33,データシート1!$A:$BT,MATCH("aa_"&amp;$S44,データシート1!$A$1:$BT$1,0),0)</f>
        <v>9.0469402412210584</v>
      </c>
      <c r="AF44" s="900">
        <f>VLOOKUP(年度マスタ!$K$4&amp;"_"&amp;AF$33,データシート1!$A:$BT,MATCH("aa_"&amp;$S44,データシート1!$A$1:$BT$1,0),0)</f>
        <v>8.8592766263674605</v>
      </c>
      <c r="AG44" s="900">
        <f>VLOOKUP(年度マスタ!$K$4&amp;"_"&amp;AG$33,データシート1!$A:$BT,MATCH("aa_"&amp;$S44,データシート1!$A$1:$BT$1,0),0)</f>
        <v>8.5607743366084872</v>
      </c>
      <c r="AH44" s="900">
        <f>VLOOKUP(年度マスタ!$K$4&amp;"_"&amp;AH$33,データシート1!$A:$BT,MATCH("aa_"&amp;$S44,データシート1!$A$1:$BT$1,0),0)</f>
        <v>8.0281599153339265</v>
      </c>
      <c r="AI44" s="900">
        <f>VLOOKUP(年度マスタ!$K$4&amp;"_"&amp;AI$33,データシート1!$A:$BT,MATCH("aa_"&amp;$S44,データシート1!$A$1:$BT$1,0),0)</f>
        <v>7.453428476912336</v>
      </c>
      <c r="AJ44" s="900">
        <f>VLOOKUP(年度マスタ!$K$4&amp;"_"&amp;AJ$33,データシート1!$A:$BT,MATCH("aa_"&amp;$S44,データシート1!$A$1:$BT$1,0),0)</f>
        <v>7.5739741396535516</v>
      </c>
      <c r="AK44" s="901">
        <f>VLOOKUP(年度マスタ!$K$4&amp;"_"&amp;AK$33,データシート1!$A:$BT,MATCH("aa_"&amp;$S44,データシート1!$A$1:$BT$1,0),0)</f>
        <v>7.3458260258460735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0.40749853491259502</v>
      </c>
      <c r="Y45" s="900">
        <f>VLOOKUP(年度マスタ!$K$4&amp;"_"&amp;Y$33,データシート1!$A:$BT,MATCH("aa_"&amp;$S45,データシート1!$A$1:$BT$1,0),0)</f>
        <v>0.41577349501789901</v>
      </c>
      <c r="Z45" s="900">
        <f>VLOOKUP(年度マスタ!$K$4&amp;"_"&amp;Z$33,データシート1!$A:$BT,MATCH("aa_"&amp;$S45,データシート1!$A$1:$BT$1,0),0)</f>
        <v>0.46772998362129597</v>
      </c>
      <c r="AA45" s="900">
        <f>VLOOKUP(年度マスタ!$K$4&amp;"_"&amp;AA$33,データシート1!$A:$BT,MATCH("aa_"&amp;$S45,データシート1!$A$1:$BT$1,0),0)</f>
        <v>0.49880095160238802</v>
      </c>
      <c r="AB45" s="900">
        <f>VLOOKUP(年度マスタ!$K$4&amp;"_"&amp;AB$33,データシート1!$A:$BT,MATCH("aa_"&amp;$S45,データシート1!$A$1:$BT$1,0),0)</f>
        <v>0.49700519265215898</v>
      </c>
      <c r="AC45" s="900">
        <f>VLOOKUP(年度マスタ!$K$4&amp;"_"&amp;AC$33,データシート1!$A:$BT,MATCH("aa_"&amp;$S45,データシート1!$A$1:$BT$1,0),0)</f>
        <v>0.464823658158172</v>
      </c>
      <c r="AD45" s="900">
        <f>VLOOKUP(年度マスタ!$K$4&amp;"_"&amp;AD$33,データシート1!$A:$BT,MATCH("aa_"&amp;$S45,データシート1!$A$1:$BT$1,0),0)</f>
        <v>0.44391633217759602</v>
      </c>
      <c r="AE45" s="900">
        <f>VLOOKUP(年度マスタ!$K$4&amp;"_"&amp;AE$33,データシート1!$A:$BT,MATCH("aa_"&amp;$S45,データシート1!$A$1:$BT$1,0),0)</f>
        <v>0.42322711088502601</v>
      </c>
      <c r="AF45" s="900">
        <f>VLOOKUP(年度マスタ!$K$4&amp;"_"&amp;AF$33,データシート1!$A:$BT,MATCH("aa_"&amp;$S45,データシート1!$A$1:$BT$1,0),0)</f>
        <v>0.39881971713737702</v>
      </c>
      <c r="AG45" s="900">
        <f>VLOOKUP(年度マスタ!$K$4&amp;"_"&amp;AG$33,データシート1!$A:$BT,MATCH("aa_"&amp;$S45,データシート1!$A$1:$BT$1,0),0)</f>
        <v>0.36006651443291099</v>
      </c>
      <c r="AH45" s="900">
        <f>VLOOKUP(年度マスタ!$K$4&amp;"_"&amp;AH$33,データシート1!$A:$BT,MATCH("aa_"&amp;$S45,データシート1!$A$1:$BT$1,0),0)</f>
        <v>0.34168948561498602</v>
      </c>
      <c r="AI45" s="900">
        <f>VLOOKUP(年度マスタ!$K$4&amp;"_"&amp;AI$33,データシート1!$A:$BT,MATCH("aa_"&amp;$S45,データシート1!$A$1:$BT$1,0),0)</f>
        <v>0.31626532031180599</v>
      </c>
      <c r="AJ45" s="900">
        <f>VLOOKUP(年度マスタ!$K$4&amp;"_"&amp;AJ$33,データシート1!$A:$BT,MATCH("aa_"&amp;$S45,データシート1!$A$1:$BT$1,0),0)</f>
        <v>0.30472231350721801</v>
      </c>
      <c r="AK45" s="901">
        <f>VLOOKUP(年度マスタ!$K$4&amp;"_"&amp;AK$33,データシート1!$A:$BT,MATCH("aa_"&amp;$S45,データシート1!$A$1:$BT$1,0),0)</f>
        <v>0.29564434907057718</v>
      </c>
      <c r="AL45" s="330"/>
      <c r="AW45" s="17" t="str">
        <f>AW48</f>
        <v>西和賀町</v>
      </c>
      <c r="AX45" s="1010">
        <f t="shared" ref="AX45:BB45" si="15">AX48/$BC48</f>
        <v>0.19746385604065486</v>
      </c>
      <c r="AY45" s="1010">
        <f t="shared" si="15"/>
        <v>0.16637545367157852</v>
      </c>
      <c r="AZ45" s="1010">
        <f t="shared" si="15"/>
        <v>0.2427518703270746</v>
      </c>
      <c r="BA45" s="1010">
        <f t="shared" si="15"/>
        <v>0.33023005404585193</v>
      </c>
      <c r="BB45" s="1010">
        <f t="shared" si="15"/>
        <v>6.3178765914840271E-2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0.43811119353107558</v>
      </c>
      <c r="AE47" s="903">
        <f>VLOOKUP(年度マスタ!$K$4&amp;"_"&amp;AE$33,データシート1!$A:$BT,MATCH("aa_"&amp;$S47,データシート1!$A$1:$BT$1,0),0)</f>
        <v>2.8791819493643054</v>
      </c>
      <c r="AF47" s="903">
        <f>VLOOKUP(年度マスタ!$K$4&amp;"_"&amp;AF$33,データシート1!$A:$BT,MATCH("aa_"&amp;$S47,データシート1!$A$1:$BT$1,0),0)</f>
        <v>4.4203541617199811</v>
      </c>
      <c r="AG47" s="903">
        <f>VLOOKUP(年度マスタ!$K$4&amp;"_"&amp;AG$33,データシート1!$A:$BT,MATCH("aa_"&amp;$S47,データシート1!$A$1:$BT$1,0),0)</f>
        <v>1.6395678562337257</v>
      </c>
      <c r="AH47" s="903">
        <f>VLOOKUP(年度マスタ!$K$4&amp;"_"&amp;AH$33,データシート1!$A:$BT,MATCH("aa_"&amp;$S47,データシート1!$A$1:$BT$1,0),0)</f>
        <v>1.9578158230670115</v>
      </c>
      <c r="AI47" s="903">
        <f>VLOOKUP(年度マスタ!$K$4&amp;"_"&amp;AI$33,データシート1!$A:$BT,MATCH("aa_"&amp;$S47,データシート1!$A$1:$BT$1,0),0)</f>
        <v>2.170372272518077</v>
      </c>
      <c r="AJ47" s="903">
        <f>VLOOKUP(年度マスタ!$K$4&amp;"_"&amp;AJ$33,データシート1!$A:$BT,MATCH("aa_"&amp;$S47,データシート1!$A$1:$BT$1,0),0)</f>
        <v>2.2428075203603162</v>
      </c>
      <c r="AK47" s="904">
        <f>VLOOKUP(年度マスタ!$K$4&amp;"_"&amp;AK$33,データシート1!$A:$BT,MATCH("aa_"&amp;$S47,データシート1!$A$1:$BT$1,0),0)</f>
        <v>2.3442936119846141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西和賀町</v>
      </c>
      <c r="AX48" s="1011">
        <f>SUM(AY39:BA39)</f>
        <v>7.3270385961309419</v>
      </c>
      <c r="AY48" s="1011">
        <f>BB39</f>
        <v>6.1734810356861924</v>
      </c>
      <c r="AZ48" s="1011">
        <f>BC39</f>
        <v>9.007482983636514</v>
      </c>
      <c r="BA48" s="1011">
        <f>SUM(BD39:BG39)</f>
        <v>12.25342399420278</v>
      </c>
      <c r="BB48" s="1011">
        <f>BH39</f>
        <v>2.3442936119846141</v>
      </c>
      <c r="BC48" s="1011">
        <f>SUM(AX48:BB48)</f>
        <v>37.105720221641036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37.105720221641036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7.3270385961309419</v>
      </c>
      <c r="P52" s="453">
        <f t="shared" ref="P52:P64" si="18">O52/$O$51</f>
        <v>0.19746385604065486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3.7248946145623303</v>
      </c>
      <c r="P53" s="454">
        <f t="shared" si="18"/>
        <v>0.10038599418937766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0.66444732856556732</v>
      </c>
      <c r="P54" s="454">
        <f t="shared" si="18"/>
        <v>1.7906870547092738E-2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2.9376966530030444</v>
      </c>
      <c r="P55" s="454">
        <f t="shared" si="18"/>
        <v>7.9170991304184465E-2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6.1734810356861924</v>
      </c>
      <c r="P56" s="453">
        <f t="shared" si="18"/>
        <v>0.16637545367157852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9.007482983636514</v>
      </c>
      <c r="P57" s="453">
        <f t="shared" si="18"/>
        <v>0.2427518703270746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12.25342399420278</v>
      </c>
      <c r="P58" s="453">
        <f t="shared" si="18"/>
        <v>0.33023005404585193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11.957779645132202</v>
      </c>
      <c r="P59" s="454">
        <f t="shared" si="18"/>
        <v>0.32226243214538414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4.6119536192861279</v>
      </c>
      <c r="P60" s="454">
        <f t="shared" si="18"/>
        <v>0.12429225444858269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7.3458260258460735</v>
      </c>
      <c r="P61" s="454">
        <f t="shared" si="18"/>
        <v>0.19797017769680142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0.29564434907057718</v>
      </c>
      <c r="P62" s="454">
        <f t="shared" si="18"/>
        <v>7.9676219004677779E-3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2.3442936119846141</v>
      </c>
      <c r="P64" s="612">
        <f t="shared" si="18"/>
        <v>6.3178765914840271E-2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西和賀町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36.118400000000001</v>
      </c>
      <c r="AI7" s="78">
        <f>VLOOKUP(年度マスタ!$K$4&amp;"_"&amp;$AG7,データシート1!$A:$BT,MATCH("ab_"&amp;AI$2,データシート1!$A$1:$BT$1,0),0)</f>
        <v>285</v>
      </c>
      <c r="AJ7" s="78">
        <f>VLOOKUP(年度マスタ!$K$4&amp;"_"&amp;$AG7,データシート1!$A:$BT,MATCH("ab_"&amp;AJ$2,データシート1!$A$1:$BT$1,0),0)</f>
        <v>174</v>
      </c>
      <c r="AK7" s="78">
        <f>VLOOKUP(年度マスタ!$K$4&amp;"_"&amp;$AG7,データシート1!$A:$BT,MATCH("ab_"&amp;AK$2,データシート1!$A$1:$BT$1,0),0)</f>
        <v>2014</v>
      </c>
      <c r="AL7" s="78">
        <f>VLOOKUP(年度マスタ!$K$4&amp;"_"&amp;$AG7,データシート1!$A:$BT,MATCH("ab_"&amp;AL$2,データシート1!$A$1:$BT$1,0),0)</f>
        <v>2481</v>
      </c>
      <c r="AM7" s="78">
        <f>VLOOKUP(年度マスタ!$K$4&amp;"_"&amp;$AG7,データシート1!$A:$BT,MATCH("ab_"&amp;AM$2,データシート1!$A$1:$BT$1,0),0)</f>
        <v>3695</v>
      </c>
      <c r="AN7" s="78">
        <f>VLOOKUP(年度マスタ!$K$4&amp;"_"&amp;$AG7,データシート1!$A:$BT,MATCH("ab_"&amp;AN$2,データシート1!$A$1:$BT$1,0),0)</f>
        <v>1912</v>
      </c>
      <c r="AO7" s="78">
        <f>VLOOKUP(年度マスタ!$K$4&amp;"_"&amp;$AG7,データシート1!$A:$BT,MATCH("ab_"&amp;AO$2,データシート1!$A$1:$BT$1,0),0)</f>
        <v>6990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34.939300000000003</v>
      </c>
      <c r="AI8" s="78">
        <f>VLOOKUP(年度マスタ!$K$4&amp;"_"&amp;$AG8,データシート1!$A:$BT,MATCH("ab_"&amp;AI$2,データシート1!$A$1:$BT$1,0),0)</f>
        <v>285</v>
      </c>
      <c r="AJ8" s="78">
        <f>VLOOKUP(年度マスタ!$K$4&amp;"_"&amp;$AG8,データシート1!$A:$BT,MATCH("ab_"&amp;AJ$2,データシート1!$A$1:$BT$1,0),0)</f>
        <v>174</v>
      </c>
      <c r="AK8" s="78">
        <f>VLOOKUP(年度マスタ!$K$4&amp;"_"&amp;$AG8,データシート1!$A:$BT,MATCH("ab_"&amp;AK$2,データシート1!$A$1:$BT$1,0),0)</f>
        <v>2014</v>
      </c>
      <c r="AL8" s="78">
        <f>VLOOKUP(年度マスタ!$K$4&amp;"_"&amp;$AG8,データシート1!$A:$BT,MATCH("ab_"&amp;AL$2,データシート1!$A$1:$BT$1,0),0)</f>
        <v>2467</v>
      </c>
      <c r="AM8" s="78">
        <f>VLOOKUP(年度マスタ!$K$4&amp;"_"&amp;$AG8,データシート1!$A:$BT,MATCH("ab_"&amp;AM$2,データシート1!$A$1:$BT$1,0),0)</f>
        <v>3649</v>
      </c>
      <c r="AN8" s="78">
        <f>VLOOKUP(年度マスタ!$K$4&amp;"_"&amp;$AG8,データシート1!$A:$BT,MATCH("ab_"&amp;AN$2,データシート1!$A$1:$BT$1,0),0)</f>
        <v>1863</v>
      </c>
      <c r="AO8" s="78">
        <f>VLOOKUP(年度マスタ!$K$4&amp;"_"&amp;$AG8,データシート1!$A:$BT,MATCH("ab_"&amp;AO$2,データシート1!$A$1:$BT$1,0),0)</f>
        <v>6834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38.061700000000002</v>
      </c>
      <c r="AI9" s="78">
        <f>VLOOKUP(年度マスタ!$K$4&amp;"_"&amp;$AG9,データシート1!$A:$BT,MATCH("ab_"&amp;AI$2,データシート1!$A$1:$BT$1,0),0)</f>
        <v>285</v>
      </c>
      <c r="AJ9" s="78">
        <f>VLOOKUP(年度マスタ!$K$4&amp;"_"&amp;$AG9,データシート1!$A:$BT,MATCH("ab_"&amp;AJ$2,データシート1!$A$1:$BT$1,0),0)</f>
        <v>174</v>
      </c>
      <c r="AK9" s="78">
        <f>VLOOKUP(年度マスタ!$K$4&amp;"_"&amp;$AG9,データシート1!$A:$BT,MATCH("ab_"&amp;AK$2,データシート1!$A$1:$BT$1,0),0)</f>
        <v>2014</v>
      </c>
      <c r="AL9" s="78">
        <f>VLOOKUP(年度マスタ!$K$4&amp;"_"&amp;$AG9,データシート1!$A:$BT,MATCH("ab_"&amp;AL$2,データシート1!$A$1:$BT$1,0),0)</f>
        <v>2430</v>
      </c>
      <c r="AM9" s="78">
        <f>VLOOKUP(年度マスタ!$K$4&amp;"_"&amp;$AG9,データシート1!$A:$BT,MATCH("ab_"&amp;AM$2,データシート1!$A$1:$BT$1,0),0)</f>
        <v>3577</v>
      </c>
      <c r="AN9" s="78">
        <f>VLOOKUP(年度マスタ!$K$4&amp;"_"&amp;$AG9,データシート1!$A:$BT,MATCH("ab_"&amp;AN$2,データシート1!$A$1:$BT$1,0),0)</f>
        <v>1648</v>
      </c>
      <c r="AO9" s="78">
        <f>VLOOKUP(年度マスタ!$K$4&amp;"_"&amp;$AG9,データシート1!$A:$BT,MATCH("ab_"&amp;AO$2,データシート1!$A$1:$BT$1,0),0)</f>
        <v>6665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38.745600000000003</v>
      </c>
      <c r="AI10" s="78">
        <f>VLOOKUP(年度マスタ!$K$4&amp;"_"&amp;$AG10,データシート1!$A:$BT,MATCH("ab_"&amp;AI$2,データシート1!$A$1:$BT$1,0),0)</f>
        <v>285</v>
      </c>
      <c r="AJ10" s="78">
        <f>VLOOKUP(年度マスタ!$K$4&amp;"_"&amp;$AG10,データシート1!$A:$BT,MATCH("ab_"&amp;AJ$2,データシート1!$A$1:$BT$1,0),0)</f>
        <v>174</v>
      </c>
      <c r="AK10" s="78">
        <f>VLOOKUP(年度マスタ!$K$4&amp;"_"&amp;$AG10,データシート1!$A:$BT,MATCH("ab_"&amp;AK$2,データシート1!$A$1:$BT$1,0),0)</f>
        <v>2014</v>
      </c>
      <c r="AL10" s="78">
        <f>VLOOKUP(年度マスタ!$K$4&amp;"_"&amp;$AG10,データシート1!$A:$BT,MATCH("ab_"&amp;AL$2,データシート1!$A$1:$BT$1,0),0)</f>
        <v>2437</v>
      </c>
      <c r="AM10" s="78">
        <f>VLOOKUP(年度マスタ!$K$4&amp;"_"&amp;$AG10,データシート1!$A:$BT,MATCH("ab_"&amp;AM$2,データシート1!$A$1:$BT$1,0),0)</f>
        <v>3613</v>
      </c>
      <c r="AN10" s="78">
        <f>VLOOKUP(年度マスタ!$K$4&amp;"_"&amp;$AG10,データシート1!$A:$BT,MATCH("ab_"&amp;AN$2,データシート1!$A$1:$BT$1,0),0)</f>
        <v>1662</v>
      </c>
      <c r="AO10" s="78">
        <f>VLOOKUP(年度マスタ!$K$4&amp;"_"&amp;$AG10,データシート1!$A:$BT,MATCH("ab_"&amp;AO$2,データシート1!$A$1:$BT$1,0),0)</f>
        <v>6542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36.711399999999998</v>
      </c>
      <c r="AI11" s="78">
        <f>VLOOKUP(年度マスタ!$K$4&amp;"_"&amp;$AG11,データシート1!$A:$BT,MATCH("ab_"&amp;AI$2,データシート1!$A$1:$BT$1,0),0)</f>
        <v>285</v>
      </c>
      <c r="AJ11" s="78">
        <f>VLOOKUP(年度マスタ!$K$4&amp;"_"&amp;$AG11,データシート1!$A:$BT,MATCH("ab_"&amp;AJ$2,データシート1!$A$1:$BT$1,0),0)</f>
        <v>174</v>
      </c>
      <c r="AK11" s="78">
        <f>VLOOKUP(年度マスタ!$K$4&amp;"_"&amp;$AG11,データシート1!$A:$BT,MATCH("ab_"&amp;AK$2,データシート1!$A$1:$BT$1,0),0)</f>
        <v>2014</v>
      </c>
      <c r="AL11" s="78">
        <f>VLOOKUP(年度マスタ!$K$4&amp;"_"&amp;$AG11,データシート1!$A:$BT,MATCH("ab_"&amp;AL$2,データシート1!$A$1:$BT$1,0),0)</f>
        <v>2403</v>
      </c>
      <c r="AM11" s="78">
        <f>VLOOKUP(年度マスタ!$K$4&amp;"_"&amp;$AG11,データシート1!$A:$BT,MATCH("ab_"&amp;AM$2,データシート1!$A$1:$BT$1,0),0)</f>
        <v>3615</v>
      </c>
      <c r="AN11" s="78">
        <f>VLOOKUP(年度マスタ!$K$4&amp;"_"&amp;$AG11,データシート1!$A:$BT,MATCH("ab_"&amp;AN$2,データシート1!$A$1:$BT$1,0),0)</f>
        <v>1835</v>
      </c>
      <c r="AO11" s="78">
        <f>VLOOKUP(年度マスタ!$K$4&amp;"_"&amp;$AG11,データシート1!$A:$BT,MATCH("ab_"&amp;AO$2,データシート1!$A$1:$BT$1,0),0)</f>
        <v>6425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37.744399999999999</v>
      </c>
      <c r="AI12" s="78">
        <f>VLOOKUP(年度マスタ!$K$4&amp;"_"&amp;$AG12,データシート1!$A:$BT,MATCH("ab_"&amp;AI$2,データシート1!$A$1:$BT$1,0),0)</f>
        <v>269</v>
      </c>
      <c r="AJ12" s="78">
        <f>VLOOKUP(年度マスタ!$K$4&amp;"_"&amp;$AG12,データシート1!$A:$BT,MATCH("ab_"&amp;AJ$2,データシート1!$A$1:$BT$1,0),0)</f>
        <v>194</v>
      </c>
      <c r="AK12" s="78">
        <f>VLOOKUP(年度マスタ!$K$4&amp;"_"&amp;$AG12,データシート1!$A:$BT,MATCH("ab_"&amp;AK$2,データシート1!$A$1:$BT$1,0),0)</f>
        <v>2006</v>
      </c>
      <c r="AL12" s="78">
        <f>VLOOKUP(年度マスタ!$K$4&amp;"_"&amp;$AG12,データシート1!$A:$BT,MATCH("ab_"&amp;AL$2,データシート1!$A$1:$BT$1,0),0)</f>
        <v>2380</v>
      </c>
      <c r="AM12" s="78">
        <f>VLOOKUP(年度マスタ!$K$4&amp;"_"&amp;$AG12,データシート1!$A:$BT,MATCH("ab_"&amp;AM$2,データシート1!$A$1:$BT$1,0),0)</f>
        <v>3595</v>
      </c>
      <c r="AN12" s="78">
        <f>VLOOKUP(年度マスタ!$K$4&amp;"_"&amp;$AG12,データシート1!$A:$BT,MATCH("ab_"&amp;AN$2,データシート1!$A$1:$BT$1,0),0)</f>
        <v>1817</v>
      </c>
      <c r="AO12" s="78">
        <f>VLOOKUP(年度マスタ!$K$4&amp;"_"&amp;$AG12,データシート1!$A:$BT,MATCH("ab_"&amp;AO$2,データシート1!$A$1:$BT$1,0),0)</f>
        <v>6263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37.7211</v>
      </c>
      <c r="AI13" s="78">
        <f>VLOOKUP(年度マスタ!$K$4&amp;"_"&amp;$AG13,データシート1!$A:$BT,MATCH("ab_"&amp;AI$2,データシート1!$A$1:$BT$1,0),0)</f>
        <v>269</v>
      </c>
      <c r="AJ13" s="78">
        <f>VLOOKUP(年度マスタ!$K$4&amp;"_"&amp;$AG13,データシート1!$A:$BT,MATCH("ab_"&amp;AJ$2,データシート1!$A$1:$BT$1,0),0)</f>
        <v>194</v>
      </c>
      <c r="AK13" s="78">
        <f>VLOOKUP(年度マスタ!$K$4&amp;"_"&amp;$AG13,データシート1!$A:$BT,MATCH("ab_"&amp;AK$2,データシート1!$A$1:$BT$1,0),0)</f>
        <v>2006</v>
      </c>
      <c r="AL13" s="78">
        <f>VLOOKUP(年度マスタ!$K$4&amp;"_"&amp;$AG13,データシート1!$A:$BT,MATCH("ab_"&amp;AL$2,データシート1!$A$1:$BT$1,0),0)</f>
        <v>2367</v>
      </c>
      <c r="AM13" s="78">
        <f>VLOOKUP(年度マスタ!$K$4&amp;"_"&amp;$AG13,データシート1!$A:$BT,MATCH("ab_"&amp;AM$2,データシート1!$A$1:$BT$1,0),0)</f>
        <v>3574</v>
      </c>
      <c r="AN13" s="78">
        <f>VLOOKUP(年度マスタ!$K$4&amp;"_"&amp;$AG13,データシート1!$A:$BT,MATCH("ab_"&amp;AN$2,データシート1!$A$1:$BT$1,0),0)</f>
        <v>1787</v>
      </c>
      <c r="AO13" s="78">
        <f>VLOOKUP(年度マスタ!$K$4&amp;"_"&amp;$AG13,データシート1!$A:$BT,MATCH("ab_"&amp;AO$2,データシート1!$A$1:$BT$1,0),0)</f>
        <v>6110</v>
      </c>
      <c r="AP13" s="78">
        <f>VLOOKUP(年度マスタ!$K$4&amp;"_"&amp;$AG13,データシート1!$A:$BT,MATCH("ab_"&amp;AP$2,データシート1!$A$1:$BT$1,0),0)</f>
        <v>0</v>
      </c>
      <c r="AQ13" s="954">
        <f>VLOOKUP(年度マスタ!$K$4&amp;"_"&amp;$AG13,データシート1!$A:$BT,MATCH("ab_"&amp;AQ$2,データシート1!$A$1:$BT$1,0),0)</f>
        <v>0.43811119353107558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39.520299999999999</v>
      </c>
      <c r="AI14" s="78">
        <f>VLOOKUP(年度マスタ!$K$4&amp;"_"&amp;$AG14,データシート1!$A:$BT,MATCH("ab_"&amp;AI$2,データシート1!$A$1:$BT$1,0),0)</f>
        <v>269</v>
      </c>
      <c r="AJ14" s="78">
        <f>VLOOKUP(年度マスタ!$K$4&amp;"_"&amp;$AG14,データシート1!$A:$BT,MATCH("ab_"&amp;AJ$2,データシート1!$A$1:$BT$1,0),0)</f>
        <v>194</v>
      </c>
      <c r="AK14" s="78">
        <f>VLOOKUP(年度マスタ!$K$4&amp;"_"&amp;$AG14,データシート1!$A:$BT,MATCH("ab_"&amp;AK$2,データシート1!$A$1:$BT$1,0),0)</f>
        <v>2006</v>
      </c>
      <c r="AL14" s="78">
        <f>VLOOKUP(年度マスタ!$K$4&amp;"_"&amp;$AG14,データシート1!$A:$BT,MATCH("ab_"&amp;AL$2,データシート1!$A$1:$BT$1,0),0)</f>
        <v>2353</v>
      </c>
      <c r="AM14" s="78">
        <f>VLOOKUP(年度マスタ!$K$4&amp;"_"&amp;$AG14,データシート1!$A:$BT,MATCH("ab_"&amp;AM$2,データシート1!$A$1:$BT$1,0),0)</f>
        <v>3556</v>
      </c>
      <c r="AN14" s="78">
        <f>VLOOKUP(年度マスタ!$K$4&amp;"_"&amp;$AG14,データシート1!$A:$BT,MATCH("ab_"&amp;AN$2,データシート1!$A$1:$BT$1,0),0)</f>
        <v>1862</v>
      </c>
      <c r="AO14" s="78">
        <f>VLOOKUP(年度マスタ!$K$4&amp;"_"&amp;$AG14,データシート1!$A:$BT,MATCH("ab_"&amp;AO$2,データシート1!$A$1:$BT$1,0),0)</f>
        <v>5992</v>
      </c>
      <c r="AP14" s="78">
        <f>VLOOKUP(年度マスタ!$K$4&amp;"_"&amp;$AG14,データシート1!$A:$BT,MATCH("ab_"&amp;AP$2,データシート1!$A$1:$BT$1,0),0)</f>
        <v>0</v>
      </c>
      <c r="AQ14" s="954">
        <f>VLOOKUP(年度マスタ!$K$4&amp;"_"&amp;$AG14,データシート1!$A:$BT,MATCH("ab_"&amp;AQ$2,データシート1!$A$1:$BT$1,0),0)</f>
        <v>2.8791819493643049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41.412599999999998</v>
      </c>
      <c r="AI15" s="78">
        <f>VLOOKUP(年度マスタ!$K$4&amp;"_"&amp;$AG15,データシート1!$A:$BT,MATCH("ab_"&amp;AI$2,データシート1!$A$1:$BT$1,0),0)</f>
        <v>269</v>
      </c>
      <c r="AJ15" s="78">
        <f>VLOOKUP(年度マスタ!$K$4&amp;"_"&amp;$AG15,データシート1!$A:$BT,MATCH("ab_"&amp;AJ$2,データシート1!$A$1:$BT$1,0),0)</f>
        <v>194</v>
      </c>
      <c r="AK15" s="78">
        <f>VLOOKUP(年度マスタ!$K$4&amp;"_"&amp;$AG15,データシート1!$A:$BT,MATCH("ab_"&amp;AK$2,データシート1!$A$1:$BT$1,0),0)</f>
        <v>2006</v>
      </c>
      <c r="AL15" s="78">
        <f>VLOOKUP(年度マスタ!$K$4&amp;"_"&amp;$AG15,データシート1!$A:$BT,MATCH("ab_"&amp;AL$2,データシート1!$A$1:$BT$1,0),0)</f>
        <v>2332</v>
      </c>
      <c r="AM15" s="78">
        <f>VLOOKUP(年度マスタ!$K$4&amp;"_"&amp;$AG15,データシート1!$A:$BT,MATCH("ab_"&amp;AM$2,データシート1!$A$1:$BT$1,0),0)</f>
        <v>3482</v>
      </c>
      <c r="AN15" s="78">
        <f>VLOOKUP(年度マスタ!$K$4&amp;"_"&amp;$AG15,データシート1!$A:$BT,MATCH("ab_"&amp;AN$2,データシート1!$A$1:$BT$1,0),0)</f>
        <v>1835</v>
      </c>
      <c r="AO15" s="78">
        <f>VLOOKUP(年度マスタ!$K$4&amp;"_"&amp;$AG15,データシート1!$A:$BT,MATCH("ab_"&amp;AO$2,データシート1!$A$1:$BT$1,0),0)</f>
        <v>5839</v>
      </c>
      <c r="AP15" s="78">
        <f>VLOOKUP(年度マスタ!$K$4&amp;"_"&amp;$AG15,データシート1!$A:$BT,MATCH("ab_"&amp;AP$2,データシート1!$A$1:$BT$1,0),0)</f>
        <v>0</v>
      </c>
      <c r="AQ15" s="954">
        <f>VLOOKUP(年度マスタ!$K$4&amp;"_"&amp;$AG15,データシート1!$A:$BT,MATCH("ab_"&amp;AQ$2,データシート1!$A$1:$BT$1,0),0)</f>
        <v>4.4203541617199811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41.791899999999991</v>
      </c>
      <c r="AI16" s="78">
        <f>VLOOKUP(年度マスタ!$K$4&amp;"_"&amp;$AG16,データシート1!$A:$BT,MATCH("ab_"&amp;AI$2,データシート1!$A$1:$BT$1,0),0)</f>
        <v>269</v>
      </c>
      <c r="AJ16" s="78">
        <f>VLOOKUP(年度マスタ!$K$4&amp;"_"&amp;$AG16,データシート1!$A:$BT,MATCH("ab_"&amp;AJ$2,データシート1!$A$1:$BT$1,0),0)</f>
        <v>194</v>
      </c>
      <c r="AK16" s="78">
        <f>VLOOKUP(年度マスタ!$K$4&amp;"_"&amp;$AG16,データシート1!$A:$BT,MATCH("ab_"&amp;AK$2,データシート1!$A$1:$BT$1,0),0)</f>
        <v>2006</v>
      </c>
      <c r="AL16" s="78">
        <f>VLOOKUP(年度マスタ!$K$4&amp;"_"&amp;$AG16,データシート1!$A:$BT,MATCH("ab_"&amp;AL$2,データシート1!$A$1:$BT$1,0),0)</f>
        <v>2306</v>
      </c>
      <c r="AM16" s="78">
        <f>VLOOKUP(年度マスタ!$K$4&amp;"_"&amp;$AG16,データシート1!$A:$BT,MATCH("ab_"&amp;AM$2,データシート1!$A$1:$BT$1,0),0)</f>
        <v>3459</v>
      </c>
      <c r="AN16" s="78">
        <f>VLOOKUP(年度マスタ!$K$4&amp;"_"&amp;$AG16,データシート1!$A:$BT,MATCH("ab_"&amp;AN$2,データシート1!$A$1:$BT$1,0),0)</f>
        <v>1791</v>
      </c>
      <c r="AO16" s="78">
        <f>VLOOKUP(年度マスタ!$K$4&amp;"_"&amp;$AG16,データシート1!$A:$BT,MATCH("ab_"&amp;AO$2,データシート1!$A$1:$BT$1,0),0)</f>
        <v>5681</v>
      </c>
      <c r="AP16" s="78">
        <f>VLOOKUP(年度マスタ!$K$4&amp;"_"&amp;$AG16,データシート1!$A:$BT,MATCH("ab_"&amp;AP$2,データシート1!$A$1:$BT$1,0),0)</f>
        <v>0</v>
      </c>
      <c r="AQ16" s="954">
        <f>VLOOKUP(年度マスタ!$K$4&amp;"_"&amp;$AG16,データシート1!$A:$BT,MATCH("ab_"&amp;AQ$2,データシート1!$A$1:$BT$1,0),0)</f>
        <v>1.6395678562337259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39.435699999999997</v>
      </c>
      <c r="AI17" s="151">
        <f>VLOOKUP(年度マスタ!$K$4&amp;"_"&amp;$AG17,データシート1!$A:$BT,MATCH("ab_"&amp;AI$2,データシート1!$A$1:$BT$1,0),0)</f>
        <v>269</v>
      </c>
      <c r="AJ17" s="151">
        <f>VLOOKUP(年度マスタ!$K$4&amp;"_"&amp;$AG17,データシート1!$A:$BT,MATCH("ab_"&amp;AJ$2,データシート1!$A$1:$BT$1,0),0)</f>
        <v>194</v>
      </c>
      <c r="AK17" s="151">
        <f>VLOOKUP(年度マスタ!$K$4&amp;"_"&amp;$AG17,データシート1!$A:$BT,MATCH("ab_"&amp;AK$2,データシート1!$A$1:$BT$1,0),0)</f>
        <v>2006</v>
      </c>
      <c r="AL17" s="151">
        <f>VLOOKUP(年度マスタ!$K$4&amp;"_"&amp;$AG17,データシート1!$A:$BT,MATCH("ab_"&amp;AL$2,データシート1!$A$1:$BT$1,0),0)</f>
        <v>2299</v>
      </c>
      <c r="AM17" s="151">
        <f>VLOOKUP(年度マスタ!$K$4&amp;"_"&amp;$AG17,データシート1!$A:$BT,MATCH("ab_"&amp;AM$2,データシート1!$A$1:$BT$1,0),0)</f>
        <v>3404</v>
      </c>
      <c r="AN17" s="151">
        <f>VLOOKUP(年度マスタ!$K$4&amp;"_"&amp;$AG17,データシート1!$A:$BT,MATCH("ab_"&amp;AN$2,データシート1!$A$1:$BT$1,0),0)</f>
        <v>1667</v>
      </c>
      <c r="AO17" s="151">
        <f>VLOOKUP(年度マスタ!$K$4&amp;"_"&amp;$AG17,データシート1!$A:$BT,MATCH("ab_"&amp;AO$2,データシート1!$A$1:$BT$1,0),0)</f>
        <v>5537</v>
      </c>
      <c r="AP17" s="151">
        <f>VLOOKUP(年度マスタ!$K$4&amp;"_"&amp;$AG17,データシート1!$A:$BT,MATCH("ab_"&amp;AP$2,データシート1!$A$1:$BT$1,0),0)</f>
        <v>0</v>
      </c>
      <c r="AQ17" s="955">
        <f>VLOOKUP(年度マスタ!$K$4&amp;"_"&amp;$AG17,データシート1!$A:$BT,MATCH("ab_"&amp;AQ$2,データシート1!$A$1:$BT$1,0),0)</f>
        <v>1.957815823067012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34.894399999999997</v>
      </c>
      <c r="AI18" s="78">
        <f>VLOOKUP(年度マスタ!$K$4&amp;"_"&amp;$AG18,データシート1!$A:$BT,MATCH("ab_"&amp;AI$2,データシート1!$A$1:$BT$1,0),0)</f>
        <v>223</v>
      </c>
      <c r="AJ18" s="78">
        <f>VLOOKUP(年度マスタ!$K$4&amp;"_"&amp;$AG18,データシート1!$A:$BT,MATCH("ab_"&amp;AJ$2,データシート1!$A$1:$BT$1,0),0)</f>
        <v>96</v>
      </c>
      <c r="AK18" s="78">
        <f>VLOOKUP(年度マスタ!$K$4&amp;"_"&amp;$AG18,データシート1!$A:$BT,MATCH("ab_"&amp;AK$2,データシート1!$A$1:$BT$1,0),0)</f>
        <v>1564</v>
      </c>
      <c r="AL18" s="78">
        <f>VLOOKUP(年度マスタ!$K$4&amp;"_"&amp;$AG18,データシート1!$A:$BT,MATCH("ab_"&amp;AL$2,データシート1!$A$1:$BT$1,0),0)</f>
        <v>2258</v>
      </c>
      <c r="AM18" s="78">
        <f>VLOOKUP(年度マスタ!$K$4&amp;"_"&amp;$AG18,データシート1!$A:$BT,MATCH("ab_"&amp;AM$2,データシート1!$A$1:$BT$1,0),0)</f>
        <v>3368</v>
      </c>
      <c r="AN18" s="78">
        <f>VLOOKUP(年度マスタ!$K$4&amp;"_"&amp;$AG18,データシート1!$A:$BT,MATCH("ab_"&amp;AN$2,データシート1!$A$1:$BT$1,0),0)</f>
        <v>1645</v>
      </c>
      <c r="AO18" s="78">
        <f>VLOOKUP(年度マスタ!$K$4&amp;"_"&amp;$AG18,データシート1!$A:$BT,MATCH("ab_"&amp;AO$2,データシート1!$A$1:$BT$1,0),0)</f>
        <v>5364</v>
      </c>
      <c r="AP18" s="78">
        <f>VLOOKUP(年度マスタ!$K$4&amp;"_"&amp;$AG18,データシート1!$A:$BT,MATCH("ab_"&amp;AP$2,データシート1!$A$1:$BT$1,0),0)</f>
        <v>0</v>
      </c>
      <c r="AQ18" s="954">
        <f>VLOOKUP(年度マスタ!$K$4&amp;"_"&amp;$AG18,データシート1!$A:$BT,MATCH("ab_"&amp;AQ$2,データシート1!$A$1:$BT$1,0),0)</f>
        <v>2.170372272518077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33.591200000000001</v>
      </c>
      <c r="AI19" s="78">
        <f>VLOOKUP(年度マスタ!$K$4&amp;"_"&amp;$AG19,データシート1!$A:$BT,MATCH("ab_"&amp;AI$2,データシート1!$A$1:$BT$1,0),0)</f>
        <v>223</v>
      </c>
      <c r="AJ19" s="78">
        <f>VLOOKUP(年度マスタ!$K$4&amp;"_"&amp;$AG19,データシート1!$A:$BT,MATCH("ab_"&amp;AJ$2,データシート1!$A$1:$BT$1,0),0)</f>
        <v>96</v>
      </c>
      <c r="AK19" s="78">
        <f>VLOOKUP(年度マスタ!$K$4&amp;"_"&amp;$AG19,データシート1!$A:$BT,MATCH("ab_"&amp;AK$2,データシート1!$A$1:$BT$1,0),0)</f>
        <v>1564</v>
      </c>
      <c r="AL19" s="78">
        <f>VLOOKUP(年度マスタ!$K$4&amp;"_"&amp;$AG19,データシート1!$A:$BT,MATCH("ab_"&amp;AL$2,データシート1!$A$1:$BT$1,0),0)</f>
        <v>2257</v>
      </c>
      <c r="AM19" s="78">
        <f>VLOOKUP(年度マスタ!$K$4&amp;"_"&amp;$AG19,データシート1!$A:$BT,MATCH("ab_"&amp;AM$2,データシート1!$A$1:$BT$1,0),0)</f>
        <v>3321</v>
      </c>
      <c r="AN19" s="78">
        <f>VLOOKUP(年度マスタ!$K$4&amp;"_"&amp;$AG19,データシート1!$A:$BT,MATCH("ab_"&amp;AN$2,データシート1!$A$1:$BT$1,0),0)</f>
        <v>1630</v>
      </c>
      <c r="AO19" s="78">
        <f>VLOOKUP(年度マスタ!$K$4&amp;"_"&amp;$AG19,データシート1!$A:$BT,MATCH("ab_"&amp;AO$2,データシート1!$A$1:$BT$1,0),0)</f>
        <v>5219</v>
      </c>
      <c r="AP19" s="78">
        <f>VLOOKUP(年度マスタ!$K$4&amp;"_"&amp;$AG19,データシート1!$A:$BT,MATCH("ab_"&amp;AP$2,データシート1!$A$1:$BT$1,0),0)</f>
        <v>0</v>
      </c>
      <c r="AQ19" s="954">
        <f>VLOOKUP(年度マスタ!$K$4&amp;"_"&amp;$AG19,データシート1!$A:$BT,MATCH("ab_"&amp;AQ$2,データシート1!$A$1:$BT$1,0),0)</f>
        <v>2.2428075203603162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41.222700000000003</v>
      </c>
      <c r="AI20" s="78">
        <f>VLOOKUP(年度マスタ!$K$4&amp;"_"&amp;$AG20,データシート1!$A:$BT,MATCH("ab_"&amp;AI$2,データシート1!$A$1:$BT$1,0),0)</f>
        <v>223</v>
      </c>
      <c r="AJ20" s="78">
        <f>VLOOKUP(年度マスタ!$K$4&amp;"_"&amp;$AG20,データシート1!$A:$BT,MATCH("ab_"&amp;AJ$2,データシート1!$A$1:$BT$1,0),0)</f>
        <v>96</v>
      </c>
      <c r="AK20" s="78">
        <f>VLOOKUP(年度マスタ!$K$4&amp;"_"&amp;$AG20,データシート1!$A:$BT,MATCH("ab_"&amp;AK$2,データシート1!$A$1:$BT$1,0),0)</f>
        <v>1564</v>
      </c>
      <c r="AL20" s="78">
        <f>VLOOKUP(年度マスタ!$K$4&amp;"_"&amp;$AG20,データシート1!$A:$BT,MATCH("ab_"&amp;AL$2,データシート1!$A$1:$BT$1,0),0)</f>
        <v>2225</v>
      </c>
      <c r="AM20" s="78">
        <f>VLOOKUP(年度マスタ!$K$4&amp;"_"&amp;$AG20,データシート1!$A:$BT,MATCH("ab_"&amp;AM$2,データシート1!$A$1:$BT$1,0),0)</f>
        <v>3224</v>
      </c>
      <c r="AN20" s="78">
        <f>VLOOKUP(年度マスタ!$K$4&amp;"_"&amp;$AG20,データシート1!$A:$BT,MATCH("ab_"&amp;AN$2,データシート1!$A$1:$BT$1,0),0)</f>
        <v>1605</v>
      </c>
      <c r="AO20" s="78">
        <f>VLOOKUP(年度マスタ!$K$4&amp;"_"&amp;$AG20,データシート1!$A:$BT,MATCH("ab_"&amp;AO$2,データシート1!$A$1:$BT$1,0),0)</f>
        <v>5022</v>
      </c>
      <c r="AP20" s="78">
        <f>VLOOKUP(年度マスタ!$K$4&amp;"_"&amp;$AG20,データシート1!$A:$BT,MATCH("ab_"&amp;AP$2,データシート1!$A$1:$BT$1,0),0)</f>
        <v>0</v>
      </c>
      <c r="AQ20" s="954">
        <f>VLOOKUP(年度マスタ!$K$4&amp;"_"&amp;$AG20,データシート1!$A:$BT,MATCH("ab_"&amp;AQ$2,データシート1!$A$1:$BT$1,0),0)</f>
        <v>2.3442936119846141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西和賀町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03366</v>
      </c>
      <c r="BF13" s="70" t="str">
        <f>年度マスタ!K4</f>
        <v>03366</v>
      </c>
      <c r="BG13" s="70" t="str">
        <f>年度マスタ!K4</f>
        <v>03366</v>
      </c>
      <c r="BH13" s="278" t="s">
        <v>195</v>
      </c>
      <c r="BI13" s="278" t="s">
        <v>195</v>
      </c>
      <c r="BJ13" s="278" t="s">
        <v>195</v>
      </c>
      <c r="BK13" s="278" t="str">
        <f>年度マスタ!K4</f>
        <v>03366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西和賀町</v>
      </c>
      <c r="BF14" s="70" t="str">
        <f>AP2</f>
        <v>西和賀町</v>
      </c>
      <c r="BG14" s="70" t="str">
        <f>AP2</f>
        <v>西和賀町</v>
      </c>
      <c r="BH14" s="70" t="s">
        <v>205</v>
      </c>
      <c r="BI14" s="70" t="s">
        <v>205</v>
      </c>
      <c r="BJ14" s="70" t="s">
        <v>205</v>
      </c>
      <c r="BK14" s="70" t="str">
        <f>AP2</f>
        <v>西和賀町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25.141684383170244</v>
      </c>
      <c r="AG24" s="877">
        <f t="shared" ref="AG24:AP24" si="11">AG25+AG29</f>
        <v>25.527813675170883</v>
      </c>
      <c r="AH24" s="877">
        <f t="shared" si="11"/>
        <v>23.491589469536557</v>
      </c>
      <c r="AI24" s="877">
        <f t="shared" si="11"/>
        <v>25.347994034381944</v>
      </c>
      <c r="AJ24" s="877">
        <f t="shared" si="11"/>
        <v>24.261558056833927</v>
      </c>
      <c r="AK24" s="877">
        <f t="shared" si="11"/>
        <v>23.749597439224452</v>
      </c>
      <c r="AL24" s="877">
        <f t="shared" si="11"/>
        <v>21.414654311819767</v>
      </c>
      <c r="AM24" s="877">
        <f t="shared" si="11"/>
        <v>21.169832605791967</v>
      </c>
      <c r="AN24" s="877">
        <f t="shared" si="11"/>
        <v>20.16511159937988</v>
      </c>
      <c r="AO24" s="877">
        <f t="shared" si="11"/>
        <v>14.152998029703104</v>
      </c>
      <c r="AP24" s="878">
        <f t="shared" si="11"/>
        <v>14.169982258932254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13.500983929443393</v>
      </c>
      <c r="AG25" s="879">
        <f>①CO2排出量の現状把握!AA35</f>
        <v>13.921588231345535</v>
      </c>
      <c r="AH25" s="879">
        <f>①CO2排出量の現状把握!AB35</f>
        <v>12.356246412363614</v>
      </c>
      <c r="AI25" s="879">
        <f>①CO2排出量の現状把握!AC35</f>
        <v>14.500795183295914</v>
      </c>
      <c r="AJ25" s="879">
        <f>①CO2排出量の現状把握!AD35</f>
        <v>12.813973288333468</v>
      </c>
      <c r="AK25" s="879">
        <f>①CO2排出量の現状把握!AE35</f>
        <v>14.611215178127509</v>
      </c>
      <c r="AL25" s="879">
        <f>①CO2排出量の現状把握!AF35</f>
        <v>13.212189296740657</v>
      </c>
      <c r="AM25" s="879">
        <f>①CO2排出量の現状把握!AG35</f>
        <v>12.39796504817379</v>
      </c>
      <c r="AN25" s="879">
        <f>①CO2排出量の現状把握!AH35</f>
        <v>11.99202551818806</v>
      </c>
      <c r="AO25" s="879">
        <f>①CO2排出量の現状把握!AI35</f>
        <v>8.4080059833822762</v>
      </c>
      <c r="AP25" s="880">
        <f>①CO2排出量の現状把握!AJ35</f>
        <v>7.7036183596540644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3.911792113510856</v>
      </c>
      <c r="AG26" s="881">
        <f>①CO2排出量の現状把握!AA36</f>
        <v>4.5638497891039798</v>
      </c>
      <c r="AH26" s="881">
        <f>①CO2排出量の現状把握!AB36</f>
        <v>4.6124101877219124</v>
      </c>
      <c r="AI26" s="881">
        <f>①CO2排出量の現状把握!AC36</f>
        <v>4.7552455293285423</v>
      </c>
      <c r="AJ26" s="881">
        <f>①CO2排出量の現状把握!AD36</f>
        <v>4.1618378815916746</v>
      </c>
      <c r="AK26" s="881">
        <f>①CO2排出量の現状把握!AE36</f>
        <v>4.3231550538894874</v>
      </c>
      <c r="AL26" s="881">
        <f>①CO2排出量の現状把握!AF36</f>
        <v>3.9631977686583979</v>
      </c>
      <c r="AM26" s="881">
        <f>①CO2排出量の現状把握!AG36</f>
        <v>3.9005781333319991</v>
      </c>
      <c r="AN26" s="881">
        <f>①CO2排出量の現状把握!AH36</f>
        <v>3.4653699796190125</v>
      </c>
      <c r="AO26" s="881">
        <f>①CO2排出量の現状把握!AI36</f>
        <v>3.975657134204396</v>
      </c>
      <c r="AP26" s="882">
        <f>①CO2排出量の現状把握!AJ36</f>
        <v>3.546793851784348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0.90118148766807094</v>
      </c>
      <c r="AG27" s="881">
        <f>①CO2排出量の現状把握!AA37</f>
        <v>0.86181092338524778</v>
      </c>
      <c r="AH27" s="881">
        <f>①CO2排出量の現状把握!AB37</f>
        <v>0.83760133739871401</v>
      </c>
      <c r="AI27" s="881">
        <f>①CO2排出量の現状把握!AC37</f>
        <v>0.77774778693860891</v>
      </c>
      <c r="AJ27" s="881">
        <f>①CO2排出量の現状把握!AD37</f>
        <v>0.8005320790456113</v>
      </c>
      <c r="AK27" s="881">
        <f>①CO2排出量の現状把握!AE37</f>
        <v>0.78251226519636186</v>
      </c>
      <c r="AL27" s="881">
        <f>①CO2排出量の現状把握!AF37</f>
        <v>0.79350333590669386</v>
      </c>
      <c r="AM27" s="881">
        <f>①CO2排出量の現状把握!AG37</f>
        <v>0.75472834680281997</v>
      </c>
      <c r="AN27" s="881">
        <f>①CO2排出量の現状把握!AH37</f>
        <v>0.70965867067380106</v>
      </c>
      <c r="AO27" s="881">
        <f>①CO2排出量の現状把握!AI37</f>
        <v>0.66902773311730213</v>
      </c>
      <c r="AP27" s="882">
        <f>①CO2排出量の現状把握!AJ37</f>
        <v>0.72974763139851173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8.6880103282644665</v>
      </c>
      <c r="AG28" s="881">
        <f>①CO2排出量の現状把握!AA38</f>
        <v>8.4959275188563073</v>
      </c>
      <c r="AH28" s="881">
        <f>①CO2排出量の現状把握!AB38</f>
        <v>6.906234887242988</v>
      </c>
      <c r="AI28" s="881">
        <f>①CO2排出量の現状把握!AC38</f>
        <v>8.9678018670287614</v>
      </c>
      <c r="AJ28" s="881">
        <f>①CO2排出量の現状把握!AD38</f>
        <v>7.8516033276961821</v>
      </c>
      <c r="AK28" s="881">
        <f>①CO2排出量の現状把握!AE38</f>
        <v>9.5055478590416591</v>
      </c>
      <c r="AL28" s="881">
        <f>①CO2排出量の現状把握!AF38</f>
        <v>8.4554881921755651</v>
      </c>
      <c r="AM28" s="881">
        <f>①CO2排出量の現状把握!AG38</f>
        <v>7.7426585680389701</v>
      </c>
      <c r="AN28" s="881">
        <f>①CO2排出量の現状把握!AH38</f>
        <v>7.8169968678952459</v>
      </c>
      <c r="AO28" s="881">
        <f>①CO2排出量の現状把握!AI38</f>
        <v>3.763321116060578</v>
      </c>
      <c r="AP28" s="882">
        <f>①CO2排出量の現状把握!AJ38</f>
        <v>3.4270768764712045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11.640700453726851</v>
      </c>
      <c r="AG29" s="883">
        <f>①CO2排出量の現状把握!AA39</f>
        <v>11.60622544382535</v>
      </c>
      <c r="AH29" s="883">
        <f>①CO2排出量の現状把握!AB39</f>
        <v>11.135343057172941</v>
      </c>
      <c r="AI29" s="883">
        <f>①CO2排出量の現状把握!AC39</f>
        <v>10.847198851086031</v>
      </c>
      <c r="AJ29" s="883">
        <f>①CO2排出量の現状把握!AD39</f>
        <v>11.447584768500461</v>
      </c>
      <c r="AK29" s="883">
        <f>①CO2排出量の現状把握!AE39</f>
        <v>9.1383822610969414</v>
      </c>
      <c r="AL29" s="883">
        <f>①CO2排出量の現状把握!AF39</f>
        <v>8.2024650150791114</v>
      </c>
      <c r="AM29" s="883">
        <f>①CO2排出量の現状把握!AG39</f>
        <v>8.7718675576181759</v>
      </c>
      <c r="AN29" s="883">
        <f>①CO2排出量の現状把握!AH39</f>
        <v>8.1730860811918209</v>
      </c>
      <c r="AO29" s="883">
        <f>①CO2排出量の現状把握!AI39</f>
        <v>5.7449920463208279</v>
      </c>
      <c r="AP29" s="884">
        <f>①CO2排出量の現状把握!AJ39</f>
        <v>6.4663638992781909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西和賀町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32.299999999999997</v>
      </c>
      <c r="K6" s="619">
        <f>VLOOKUP(年度マスタ!$K$4&amp;"_"&amp;K$5,データシート1!$A:$BT,MATCH("cb_"&amp;$G6,データシート1!$A$1:$BT$1,0),0)</f>
        <v>32.299999999999997</v>
      </c>
      <c r="L6" s="619">
        <f>VLOOKUP(年度マスタ!$K$4&amp;"_"&amp;L$5,データシート1!$A:$BT,MATCH("cb_"&amp;$G6,データシート1!$A$1:$BT$1,0),0)</f>
        <v>32.299999999999997</v>
      </c>
      <c r="M6" s="619">
        <f>VLOOKUP(年度マスタ!$K$4&amp;"_"&amp;M$5,データシート1!$A:$BT,MATCH("cb_"&amp;$G6,データシート1!$A$1:$BT$1,0),0)</f>
        <v>36.299999999999997</v>
      </c>
      <c r="N6" s="619">
        <f>VLOOKUP(年度マスタ!$K$4&amp;"_"&amp;N$5,データシート1!$A:$BT,MATCH("cb_"&amp;$G6,データシート1!$A$1:$BT$1,0),0)</f>
        <v>43.6</v>
      </c>
      <c r="O6" s="619">
        <f>VLOOKUP(年度マスタ!$K$4&amp;"_"&amp;O$5,データシート1!$A:$BT,MATCH("cb_"&amp;$G6,データシート1!$A$1:$BT$1,0),0)</f>
        <v>52.2</v>
      </c>
      <c r="P6" s="619">
        <f>VLOOKUP(年度マスタ!$K$4&amp;"_"&amp;P$5,データシート1!$A:$BT,MATCH("cb_"&amp;$G6,データシート1!$A$1:$BT$1,0),0)</f>
        <v>67.899999999999991</v>
      </c>
      <c r="Q6" s="619">
        <f>VLOOKUP(年度マスタ!$K$4&amp;"_"&amp;Q$5,データシート1!$A:$BT,MATCH("cb_"&amp;$G6,データシート1!$A$1:$BT$1,0),0)</f>
        <v>78.099999999999994</v>
      </c>
      <c r="R6" s="633">
        <f>VLOOKUP(年度マスタ!$K$4&amp;"_"&amp;R$5,データシート1!$A:$BT,MATCH("cb_"&amp;$G6,データシート1!$A$1:$BT$1,0),0)</f>
        <v>78.2</v>
      </c>
      <c r="S6" s="568"/>
      <c r="T6" s="190"/>
      <c r="U6" s="581"/>
      <c r="V6" s="195"/>
      <c r="W6" s="195"/>
      <c r="X6" s="195"/>
      <c r="Y6" s="196" t="s">
        <v>372</v>
      </c>
      <c r="Z6" s="663" t="s">
        <v>373</v>
      </c>
      <c r="AA6" s="663"/>
      <c r="AB6" s="663"/>
      <c r="AC6" s="664">
        <f>SUM(AC7:AC8)</f>
        <v>456467</v>
      </c>
      <c r="AD6" s="664">
        <f>SUM(AD7:AD8)</f>
        <v>502744.10599999991</v>
      </c>
      <c r="AE6" s="665">
        <f>$AD6*3600/100000000</f>
        <v>18.098787815999998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1000</v>
      </c>
      <c r="M7" s="617">
        <f>VLOOKUP(年度マスタ!$K$4&amp;"_"&amp;M$5,データシート1!$A:$BT,MATCH("cb_"&amp;$G7,データシート1!$A$1:$BT$1,0),0)</f>
        <v>1000</v>
      </c>
      <c r="N7" s="617">
        <f>VLOOKUP(年度マスタ!$K$4&amp;"_"&amp;N$5,データシート1!$A:$BT,MATCH("cb_"&amp;$G7,データシート1!$A$1:$BT$1,0),0)</f>
        <v>1000</v>
      </c>
      <c r="O7" s="617">
        <f>VLOOKUP(年度マスタ!$K$4&amp;"_"&amp;O$5,データシート1!$A:$BT,MATCH("cb_"&amp;$G7,データシート1!$A$1:$BT$1,0),0)</f>
        <v>1000</v>
      </c>
      <c r="P7" s="617">
        <f>VLOOKUP(年度マスタ!$K$4&amp;"_"&amp;P$5,データシート1!$A:$BT,MATCH("cb_"&amp;$G7,データシート1!$A$1:$BT$1,0),0)</f>
        <v>1000</v>
      </c>
      <c r="Q7" s="617">
        <f>VLOOKUP(年度マスタ!$K$4&amp;"_"&amp;Q$5,データシート1!$A:$BT,MATCH("cb_"&amp;$G7,データシート1!$A$1:$BT$1,0),0)</f>
        <v>1000</v>
      </c>
      <c r="R7" s="634">
        <f>VLOOKUP(年度マスタ!$K$4&amp;"_"&amp;R$5,データシート1!$A:$BT,MATCH("cb_"&amp;$G7,データシート1!$A$1:$BT$1,0),0)</f>
        <v>1000</v>
      </c>
      <c r="S7" s="568"/>
      <c r="T7" s="190"/>
      <c r="U7" s="581"/>
      <c r="V7" s="195"/>
      <c r="W7" s="195"/>
      <c r="X7" s="195"/>
      <c r="Y7" s="196" t="s">
        <v>375</v>
      </c>
      <c r="Z7" s="212" t="s">
        <v>376</v>
      </c>
      <c r="AA7" s="212"/>
      <c r="AB7" s="212"/>
      <c r="AC7" s="1022">
        <f>VLOOKUP(年度マスタ!$K$4&amp;"_"&amp;年度マスタ!$K$9,データシート3!A:AB,MATCH("ea_"&amp;$Y7&amp;"_設備",データシート3!$A$1:$AB$1,0),0)</f>
        <v>34208</v>
      </c>
      <c r="AD7" s="1022">
        <f>VLOOKUP(年度マスタ!$K$4&amp;"_"&amp;年度マスタ!$K$9,データシート3!A:AB,MATCH("ea_"&amp;$Y7&amp;"_年間発電",データシート3!$A$1:$AB$1,0),0)/10^3</f>
        <v>37655.811000000002</v>
      </c>
      <c r="AE7" s="554">
        <f t="shared" ref="AE7:AE16" si="0">$AD7*3600/100000000</f>
        <v>1.3556091959999998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422259</v>
      </c>
      <c r="AD8" s="1022">
        <f>VLOOKUP(年度マスタ!$K$4&amp;"_"&amp;年度マスタ!$K$9,データシート3!A:AB,MATCH("ea_"&amp;$Y8&amp;"_年間発電",データシート3!$A$1:$AB$1,0),0)/10^3</f>
        <v>465088.29499999993</v>
      </c>
      <c r="AE8" s="554">
        <f t="shared" si="0"/>
        <v>16.743178619999998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1288500</v>
      </c>
      <c r="AD9" s="666">
        <f>VLOOKUP(年度マスタ!$K$4&amp;"_"&amp;年度マスタ!$K$9,データシート3!A:AB,MATCH("ea_"&amp;$Y9&amp;"_年間発電",データシート3!$A$1:$AB$1,0),0)/10^3</f>
        <v>3628657.8769999994</v>
      </c>
      <c r="AE9" s="667">
        <f t="shared" si="0"/>
        <v>130.63168357199996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15989</v>
      </c>
      <c r="AD10" s="666">
        <f>SUM(AD11:AD12)</f>
        <v>95069.380000000019</v>
      </c>
      <c r="AE10" s="667">
        <f t="shared" si="0"/>
        <v>3.4224976800000007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15989</v>
      </c>
      <c r="AD11" s="1022">
        <f>VLOOKUP(年度マスタ!$K$4&amp;"_"&amp;年度マスタ!$K$9,データシート3!A:AB,MATCH("ea_"&amp;$Y11&amp;"_年間発電",データシート3!$A$1:$AB$1,0),0)/10^3</f>
        <v>95069.380000000019</v>
      </c>
      <c r="AE11" s="554">
        <f t="shared" si="0"/>
        <v>3.4224976800000007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32.299999999999997</v>
      </c>
      <c r="K12" s="651">
        <f t="shared" ref="K12:Q12" si="1">SUM(K6:K11)</f>
        <v>51.5</v>
      </c>
      <c r="L12" s="651">
        <f t="shared" si="1"/>
        <v>1051.5</v>
      </c>
      <c r="M12" s="651">
        <f t="shared" si="1"/>
        <v>1055.3</v>
      </c>
      <c r="N12" s="651">
        <f t="shared" si="1"/>
        <v>1062.8</v>
      </c>
      <c r="O12" s="651">
        <f t="shared" si="1"/>
        <v>1071.4000000000001</v>
      </c>
      <c r="P12" s="651">
        <f t="shared" si="1"/>
        <v>1087.1000000000001</v>
      </c>
      <c r="Q12" s="651">
        <f t="shared" si="1"/>
        <v>1097.3</v>
      </c>
      <c r="R12" s="652">
        <f t="shared" ref="R12" si="2">SUM(R6:R11)</f>
        <v>1097.4000000000001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70</v>
      </c>
      <c r="AD13" s="666">
        <f>SUM(AD14:AD16)</f>
        <v>427.03199999999993</v>
      </c>
      <c r="AE13" s="667">
        <f t="shared" si="0"/>
        <v>1.5373151999999998E-2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70</v>
      </c>
      <c r="AD16" s="1022">
        <f>VLOOKUP(年度マスタ!$K$4&amp;"_"&amp;年度マスタ!$K$9,データシート3!A:AB,MATCH("ea_"&amp;$Y16&amp;"_年間発電",データシート3!$A$1:$AB$1,0),0)/10^3</f>
        <v>427.03199999999993</v>
      </c>
      <c r="AE16" s="554">
        <f t="shared" si="0"/>
        <v>1.5373151999999998E-2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0.22878821999999999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3.4391668700000002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38.763875999999996</v>
      </c>
      <c r="K19" s="615">
        <f>K6*別紙!$C5/100*別紙!$E5/10^3</f>
        <v>38.763875999999996</v>
      </c>
      <c r="L19" s="615">
        <f>L6*別紙!$C5/100*別紙!$E5/10^3</f>
        <v>38.763875999999996</v>
      </c>
      <c r="M19" s="615">
        <f>M6*別紙!$C5/100*別紙!$E5/10^3</f>
        <v>43.564355999999997</v>
      </c>
      <c r="N19" s="615">
        <f>N6*別紙!$C5/100*別紙!$E5/10^3</f>
        <v>52.325232</v>
      </c>
      <c r="O19" s="615">
        <f>O6*別紙!$C5/100*別紙!$E5/10^3</f>
        <v>62.646263999999995</v>
      </c>
      <c r="P19" s="615">
        <f>P6*別紙!$C5/100*別紙!$E5/10^3</f>
        <v>81.488147999999967</v>
      </c>
      <c r="Q19" s="615">
        <f>Q6*別紙!$C5/100*別紙!$E5/10^3</f>
        <v>93.729371999999984</v>
      </c>
      <c r="R19" s="639">
        <f>R6*別紙!$C5/100*別紙!$E5/10^3</f>
        <v>93.849384000000001</v>
      </c>
      <c r="S19" s="572"/>
      <c r="T19" s="191"/>
      <c r="U19" s="588"/>
      <c r="W19" s="201"/>
      <c r="X19" s="201"/>
      <c r="Y19" s="173"/>
      <c r="Z19" s="628" t="s">
        <v>389</v>
      </c>
      <c r="AA19" s="671"/>
      <c r="AB19" s="672"/>
      <c r="AC19" s="673">
        <f>SUM($AC$6,$AC$9,$AC$10,$AC$13)</f>
        <v>1761026</v>
      </c>
      <c r="AD19" s="673">
        <f>SUM($AD$6,$AD$9,$AD$10,$AD$13)</f>
        <v>4226898.3949999986</v>
      </c>
      <c r="AE19" s="674">
        <f>SUM($AE$6,$AE$9,$AE$10,$AE$13,$AE$17,$AE$18)</f>
        <v>155.83629730999996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1322.76</v>
      </c>
      <c r="M20" s="617">
        <f>M7*別紙!$C6/100*別紙!$E6/10^3</f>
        <v>1322.76</v>
      </c>
      <c r="N20" s="617">
        <f>N7*別紙!$C6/100*別紙!$E6/10^3</f>
        <v>1322.76</v>
      </c>
      <c r="O20" s="617">
        <f>O7*別紙!$C6/100*別紙!$E6/10^3</f>
        <v>1322.76</v>
      </c>
      <c r="P20" s="617">
        <f>P7*別紙!$C6/100*別紙!$E6/10^3</f>
        <v>1322.76</v>
      </c>
      <c r="Q20" s="617">
        <f>Q7*別紙!$C6/100*別紙!$E6/10^3</f>
        <v>1322.76</v>
      </c>
      <c r="R20" s="634">
        <f>R7*別紙!$C6/100*別紙!$E6/10^3</f>
        <v>1322.76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38.763875999999996</v>
      </c>
      <c r="K25" s="657">
        <f t="shared" si="3"/>
        <v>80.475491999999988</v>
      </c>
      <c r="L25" s="657">
        <f t="shared" si="3"/>
        <v>1403.235492</v>
      </c>
      <c r="M25" s="657">
        <f t="shared" si="3"/>
        <v>1407.601476</v>
      </c>
      <c r="N25" s="657">
        <f t="shared" si="3"/>
        <v>1416.796848</v>
      </c>
      <c r="O25" s="657">
        <f t="shared" si="3"/>
        <v>1427.11788</v>
      </c>
      <c r="P25" s="657">
        <f t="shared" si="3"/>
        <v>1445.959764</v>
      </c>
      <c r="Q25" s="657">
        <f t="shared" si="3"/>
        <v>1458.2009880000001</v>
      </c>
      <c r="R25" s="658">
        <f t="shared" ref="R25" si="4">SUM(R19:R24)</f>
        <v>1458.3210000000001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34192.682083114843</v>
      </c>
      <c r="K26" s="654">
        <f>(VLOOKUP(年度マスタ!$K$4&amp;"_"&amp;K$18,データシート1!$A:$BT,MATCH("da_合計",データシート1!$A$1:$BT$1,0),0))/10^3</f>
        <v>30141.230233233491</v>
      </c>
      <c r="L26" s="654">
        <f>(VLOOKUP(年度マスタ!$K$4&amp;"_"&amp;L$18,データシート1!$A:$BT,MATCH("da_合計",データシート1!$A$1:$BT$1,0),0))/10^3</f>
        <v>31175.092312818506</v>
      </c>
      <c r="M26" s="654">
        <f>(VLOOKUP(年度マスタ!$K$4&amp;"_"&amp;M$18,データシート1!$A:$BT,MATCH("da_合計",データシート1!$A$1:$BT$1,0),0))/10^3</f>
        <v>30065.730488367502</v>
      </c>
      <c r="N26" s="654">
        <f>(VLOOKUP(年度マスタ!$K$4&amp;"_"&amp;N$18,データシート1!$A:$BT,MATCH("da_合計",データシート1!$A$1:$BT$1,0),0))/10^3</f>
        <v>28744.186948423667</v>
      </c>
      <c r="O26" s="654">
        <f>(VLOOKUP(年度マスタ!$K$4&amp;"_"&amp;O$18,データシート1!$A:$BT,MATCH("da_合計",データシート1!$A$1:$BT$1,0),0))/10^3</f>
        <v>24172.222720438796</v>
      </c>
      <c r="P26" s="654">
        <f>(VLOOKUP(年度マスタ!$K$4&amp;"_"&amp;P$18,データシート1!$A:$BT,MATCH("da_合計",データシート1!$A$1:$BT$1,0),0))/10^3</f>
        <v>24514.584889222551</v>
      </c>
      <c r="Q26" s="654">
        <f>(VLOOKUP(年度マスタ!$K$4&amp;"_"&amp;Q$18,データシート1!$A:$BT,MATCH("da_合計",データシート1!$A$1:$BT$1,0),0))/10^3</f>
        <v>25360.802132543369</v>
      </c>
      <c r="R26" s="655">
        <f>Q26</f>
        <v>25360.802132543369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1.1336892468912965E-3</v>
      </c>
      <c r="K27" s="839">
        <f t="shared" ref="K27:P27" si="5">K25/K26</f>
        <v>2.6699471580051274E-3</v>
      </c>
      <c r="L27" s="839">
        <f t="shared" si="5"/>
        <v>4.5011430212285874E-2</v>
      </c>
      <c r="M27" s="839">
        <f t="shared" si="5"/>
        <v>4.6817471358116647E-2</v>
      </c>
      <c r="N27" s="839">
        <f t="shared" si="5"/>
        <v>4.9289856434004901E-2</v>
      </c>
      <c r="O27" s="839">
        <f t="shared" si="5"/>
        <v>5.903958012075166E-2</v>
      </c>
      <c r="P27" s="839">
        <f t="shared" si="5"/>
        <v>5.8983652814602348E-2</v>
      </c>
      <c r="Q27" s="839">
        <f>Q25/Q26</f>
        <v>5.7498220299933428E-2</v>
      </c>
      <c r="R27" s="840">
        <f>R25/R26</f>
        <v>5.7502952484640081E-2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5.7502952484640081E-2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166.67053245827654</v>
      </c>
      <c r="AA52" s="173"/>
      <c r="AB52" s="678" t="s">
        <v>413</v>
      </c>
      <c r="AC52" s="679">
        <f>$AD6</f>
        <v>502744.10599999991</v>
      </c>
      <c r="AD52" s="680">
        <f>R19+R20</f>
        <v>1416.6093840000001</v>
      </c>
      <c r="AE52" s="681">
        <f t="shared" ref="AE52:AE54" si="6">IFERROR(AD52/AC52,"-")</f>
        <v>2.8177543348464444E-3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4201537.5928674554</v>
      </c>
      <c r="Z53" s="1130"/>
      <c r="AA53" s="173"/>
      <c r="AB53" s="678" t="s">
        <v>377</v>
      </c>
      <c r="AC53" s="679">
        <f>$AD9</f>
        <v>3628657.8769999994</v>
      </c>
      <c r="AD53" s="680">
        <f>R21</f>
        <v>41.711615999999992</v>
      </c>
      <c r="AE53" s="681">
        <f t="shared" si="6"/>
        <v>1.1495053381688648E-5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95069.380000000019</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16</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427.03199999999993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西和賀町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西和賀町</v>
      </c>
      <c r="AZ12" s="1023" t="str">
        <f>年度マスタ!$K4</f>
        <v>03366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西和賀町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西和賀町</v>
      </c>
      <c r="AZ4" s="1038" t="str">
        <f>年度マスタ!$K4</f>
        <v>03366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西和賀町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2025-03-04T09:12:45Z</dcterms:created>
  <dcterms:modified xsi:type="dcterms:W3CDTF">2025-03-04T09:12:45Z</dcterms:modified>
  <cp:category/>
  <cp:contentStatus/>
</cp:coreProperties>
</file>