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F6F8C15-CA0A-4D16-A0DF-75D02F93E85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<sst xmlns="http://schemas.openxmlformats.org/spreadsheetml/2006/main" count="16737" uniqueCount="2444">
  <si>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</si>
  <si>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</si>
  <si>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</si>
  <si>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</si>
  <si>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</si>
  <si>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</si>
  <si>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</si>
  <si>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</si>
  <si>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</si>
  <si>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</si>
  <si>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</si>
  <si>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</si>
  <si>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</si>
  <si>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</si>
  <si>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</si>
  <si>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</si>
  <si>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</si>
  <si>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</si>
  <si>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</si>
  <si>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</si>
  <si>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</si>
  <si>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</si>
  <si>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</si>
  <si>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</si>
  <si>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</si>
  <si>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</si>
  <si>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</si>
  <si>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</si>
  <si>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</si>
  <si>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</si>
  <si>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</si>
  <si>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</si>
  <si>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</si>
  <si>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</si>
  <si>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</si>
  <si>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</si>
  <si>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</si>
  <si>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</si>
  <si>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</si>
  <si>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</si>
  <si>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</si>
  <si>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</si>
  <si>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</si>
  <si>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</si>
  <si>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</si>
  <si>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</si>
  <si>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</si>
  <si>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</si>
  <si>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</si>
  <si>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</si>
  <si>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</si>
  <si>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</si>
  <si>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</si>
  <si>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</si>
  <si>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</si>
  <si>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</si>
  <si>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</si>
  <si>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</si>
  <si>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</si>
  <si>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</si>
  <si>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</si>
  <si>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</si>
  <si>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</si>
  <si>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</si>
  <si>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</si>
  <si>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</si>
  <si>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</si>
  <si>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</si>
  <si>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</si>
  <si>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</si>
  <si>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</si>
  <si>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</si>
  <si>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</si>
  <si>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</si>
  <si>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</si>
  <si>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</si>
  <si>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</si>
  <si>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</si>
  <si>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</si>
  <si>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</si>
  <si>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</si>
  <si>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</si>
  <si>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</si>
  <si>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</si>
  <si>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</si>
  <si>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</si>
  <si>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</si>
  <si>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</si>
  <si>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</si>
  <si>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</si>
  <si>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</si>
  <si>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</si>
  <si>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</si>
  <si>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</si>
  <si>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</si>
  <si>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</si>
  <si>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</si>
  <si>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</si>
  <si>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</si>
  <si>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</si>
  <si>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</si>
  <si>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</si>
  <si>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</si>
  <si>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</si>
  <si>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</si>
  <si>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</si>
  <si>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</si>
  <si>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</si>
  <si>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</si>
  <si>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</si>
  <si>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</si>
  <si>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</si>
  <si>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</si>
  <si>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</si>
  <si>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</si>
  <si>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</si>
  <si>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</si>
  <si>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</si>
  <si>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</si>
  <si>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</si>
  <si>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</si>
  <si>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</si>
  <si>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</si>
  <si>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</si>
  <si>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</si>
  <si>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</si>
  <si>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</si>
  <si>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</si>
  <si>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</si>
  <si>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</si>
  <si>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</si>
  <si>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</si>
  <si>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</si>
  <si>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</si>
  <si>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</si>
  <si>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</si>
  <si>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</si>
  <si>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</si>
  <si>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</si>
  <si>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</si>
  <si>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</si>
  <si>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</si>
  <si>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</si>
  <si>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</si>
  <si>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</si>
  <si>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</si>
  <si>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</si>
  <si>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</si>
  <si>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</si>
  <si>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</si>
  <si>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</si>
  <si>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</si>
  <si>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</si>
  <si>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</si>
  <si>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</si>
  <si>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</si>
  <si>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</si>
  <si>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</si>
  <si>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</si>
  <si>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</si>
  <si>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</si>
  <si>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</si>
  <si>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</si>
  <si>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</si>
  <si>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</si>
  <si>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</si>
  <si>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</si>
  <si>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</si>
  <si>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</si>
  <si>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</si>
  <si>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</si>
  <si>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</si>
  <si>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</si>
  <si>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</si>
  <si>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</si>
  <si>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</si>
  <si>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</si>
  <si>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</si>
  <si>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</si>
  <si>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</si>
  <si>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</si>
  <si>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</si>
  <si>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</si>
  <si>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</si>
  <si>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</si>
  <si>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</si>
  <si>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</si>
  <si>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</si>
  <si>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</si>
  <si>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</si>
  <si>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</si>
  <si>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</si>
  <si>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</si>
  <si>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</si>
  <si>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</si>
  <si>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</si>
  <si>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</si>
  <si>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</si>
  <si>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</si>
  <si>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</si>
  <si>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</si>
  <si>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</si>
  <si>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</si>
  <si>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</si>
  <si>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</si>
  <si>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</si>
  <si>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</si>
  <si>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</si>
  <si>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</si>
  <si>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</si>
  <si>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</si>
  <si>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</si>
  <si>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</si>
  <si>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</si>
  <si>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</si>
  <si>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</si>
  <si>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</si>
  <si>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</si>
  <si>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</si>
  <si>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</si>
  <si>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</si>
  <si>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</si>
  <si>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</si>
  <si>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</si>
  <si>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</si>
  <si>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</si>
  <si>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</si>
  <si>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</si>
  <si>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</si>
  <si>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</si>
  <si>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</si>
  <si>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</si>
  <si>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</si>
  <si>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</si>
  <si>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</si>
  <si>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</si>
  <si>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</si>
  <si>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</si>
  <si>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</si>
  <si>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</si>
  <si>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</si>
  <si>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</si>
  <si>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</si>
  <si>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</si>
  <si>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</si>
  <si>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</si>
  <si>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</si>
  <si>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</si>
  <si>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</si>
  <si>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</si>
  <si>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</si>
  <si>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</si>
  <si>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</si>
  <si>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</si>
  <si>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</si>
  <si>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</si>
  <si>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</si>
  <si>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</si>
  <si>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</si>
  <si>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</si>
  <si>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</si>
  <si>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</si>
  <si>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</si>
  <si>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</si>
  <si>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</si>
  <si>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</si>
  <si>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</si>
  <si>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</si>
  <si>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</si>
  <si>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</si>
  <si>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</si>
  <si>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</si>
  <si>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</si>
  <si>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</si>
  <si>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</si>
  <si>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</si>
  <si>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</si>
  <si>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</si>
  <si>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</si>
  <si>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</si>
  <si>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</si>
  <si>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</si>
  <si>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</si>
  <si>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</si>
  <si>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</si>
  <si>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</si>
  <si>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</si>
  <si>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</si>
  <si>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</si>
  <si>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</si>
  <si>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</si>
  <si>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</si>
  <si>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</si>
  <si>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</si>
  <si>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</si>
  <si>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</si>
  <si>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</si>
  <si>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</si>
  <si>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</si>
  <si>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</si>
  <si>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</si>
  <si>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</si>
  <si>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</si>
  <si>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</si>
  <si>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</si>
  <si>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</si>
  <si>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</si>
  <si>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</si>
  <si>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</si>
  <si>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</si>
  <si>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</si>
  <si>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</si>
  <si>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</si>
  <si>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</si>
  <si>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</si>
  <si>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</si>
  <si>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</si>
  <si>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</si>
  <si>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</si>
  <si>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</si>
  <si>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</si>
  <si>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</si>
  <si>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</si>
  <si>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</si>
  <si>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</si>
  <si>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</si>
  <si>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</si>
  <si>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</si>
  <si>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</si>
  <si>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</si>
  <si>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</si>
  <si>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</si>
  <si>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</si>
  <si>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</si>
  <si>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</si>
  <si>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</si>
  <si>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</si>
  <si>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</si>
  <si>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</si>
  <si>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</si>
  <si>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</si>
  <si>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</si>
  <si>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</si>
  <si>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</si>
  <si>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</si>
  <si>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</si>
  <si>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</si>
  <si>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</si>
  <si>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</si>
  <si>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</si>
  <si>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</si>
  <si>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</si>
  <si>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</si>
  <si>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</si>
  <si>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</si>
  <si>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</si>
  <si>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</si>
  <si>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</si>
  <si>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</si>
  <si>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</si>
  <si>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</si>
  <si>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</si>
  <si>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</si>
  <si>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</si>
  <si>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</si>
  <si>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</si>
  <si>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</si>
  <si>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</si>
  <si>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</si>
  <si>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</si>
  <si>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</si>
  <si>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</si>
  <si>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</si>
  <si>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</si>
  <si>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</si>
  <si>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</si>
  <si>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</si>
  <si>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</si>
  <si>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</si>
  <si>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</si>
  <si>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</si>
  <si>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</si>
  <si>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</si>
  <si>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</si>
  <si>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</si>
  <si>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</si>
  <si>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</si>
  <si>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</si>
  <si>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</si>
  <si>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</si>
  <si>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</si>
  <si>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</si>
  <si>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</si>
  <si>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</si>
  <si>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</si>
  <si>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</si>
  <si>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</si>
  <si>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</si>
  <si>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</si>
  <si>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</si>
  <si>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</si>
  <si>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</si>
  <si>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</si>
  <si>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</si>
  <si>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</si>
  <si>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</si>
  <si>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</si>
  <si>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</si>
  <si>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</si>
  <si>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</si>
  <si>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</si>
  <si>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</si>
  <si>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</si>
  <si>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</si>
  <si>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</si>
  <si>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</si>
  <si>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</si>
  <si>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</si>
  <si>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</si>
  <si>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</si>
  <si>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</si>
  <si>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</si>
  <si>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</si>
  <si>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</si>
  <si>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</si>
  <si>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</si>
  <si>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</si>
  <si>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</si>
  <si>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</si>
  <si>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</si>
  <si>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</si>
  <si>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</si>
  <si>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</si>
  <si>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</si>
  <si>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</si>
  <si>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</si>
  <si>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</si>
  <si>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</si>
  <si>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</si>
  <si>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</si>
  <si>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</si>
  <si>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</si>
  <si>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</si>
  <si>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</si>
  <si>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</si>
  <si>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</si>
  <si>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</si>
  <si>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</si>
  <si>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</si>
  <si>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</si>
  <si>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</si>
  <si>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</si>
  <si>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</si>
  <si>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</si>
  <si>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</si>
  <si>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</si>
  <si>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</si>
  <si>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</si>
  <si>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</si>
  <si>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</si>
  <si>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</si>
  <si>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</si>
  <si>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</si>
  <si>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</si>
  <si>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</si>
  <si>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</si>
  <si>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</si>
  <si>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</si>
  <si>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</si>
  <si>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</si>
  <si>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</si>
  <si>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</si>
  <si>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</si>
  <si>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</si>
  <si>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</si>
  <si>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</si>
  <si>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</si>
  <si>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</si>
  <si>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</si>
  <si>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</si>
  <si>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</si>
  <si>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</si>
  <si>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</si>
  <si>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</si>
  <si>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</si>
  <si>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</si>
  <si>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</si>
  <si>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</si>
  <si>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</si>
  <si>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</si>
  <si>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</si>
  <si>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</si>
  <si>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</si>
  <si>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</si>
  <si>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</si>
  <si>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</si>
  <si>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</si>
  <si>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</si>
  <si>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</si>
  <si>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</si>
  <si>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</si>
  <si>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</si>
  <si>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</si>
  <si>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</si>
  <si>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</si>
  <si>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</si>
  <si>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</si>
  <si>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</si>
  <si>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</si>
  <si>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</si>
  <si>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</si>
  <si>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</si>
  <si>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</si>
  <si>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</si>
  <si>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</si>
  <si>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</si>
  <si>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</si>
  <si>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</si>
  <si>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</si>
  <si>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</si>
  <si>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</si>
  <si>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</si>
  <si>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</si>
  <si>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</si>
  <si>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</si>
  <si>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</si>
  <si>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</si>
  <si>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</si>
  <si>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</si>
  <si>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</si>
  <si>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</si>
  <si>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</si>
  <si>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</si>
  <si>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</si>
  <si>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</si>
  <si>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</si>
  <si>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</si>
  <si>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</si>
  <si>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</si>
  <si>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</si>
  <si>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</si>
  <si>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</si>
  <si>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</si>
  <si>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</si>
  <si>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</si>
  <si>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</si>
  <si>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</si>
  <si>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</si>
  <si>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</si>
  <si>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</si>
  <si>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</si>
  <si>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</si>
  <si>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</si>
  <si>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</si>
  <si>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</si>
  <si>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</si>
  <si>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</si>
  <si>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</si>
  <si>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</si>
  <si>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</si>
  <si>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</si>
  <si>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</si>
  <si>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</si>
  <si>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</si>
  <si>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</si>
  <si>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</si>
  <si>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</si>
  <si>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</si>
  <si>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</si>
  <si>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</si>
  <si>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</si>
  <si>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</si>
  <si>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</si>
  <si>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</si>
  <si>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</si>
  <si>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</si>
  <si>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</si>
  <si>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</si>
  <si>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</si>
  <si>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</si>
  <si>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</si>
  <si>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</si>
  <si>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</si>
  <si>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</si>
  <si>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</si>
  <si>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</si>
  <si>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</si>
  <si>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</si>
  <si>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</si>
  <si>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</si>
  <si>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</si>
  <si>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</si>
  <si>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</si>
  <si>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</si>
  <si>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</si>
  <si>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</si>
  <si>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</si>
  <si>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</si>
  <si>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</si>
  <si>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</si>
  <si>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</si>
  <si>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</si>
  <si>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</si>
  <si>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</si>
  <si>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</si>
  <si>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</si>
  <si>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</si>
  <si>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</si>
  <si>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</si>
  <si>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</si>
  <si>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</si>
  <si>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</si>
  <si>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</si>
  <si>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</si>
  <si>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</si>
  <si>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</si>
  <si>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</si>
  <si>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</si>
  <si>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</si>
  <si>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</si>
  <si>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</si>
  <si>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</si>
  <si>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</si>
  <si>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</si>
  <si>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</si>
  <si>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</si>
  <si>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</si>
  <si>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</si>
  <si>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</si>
  <si>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</si>
  <si>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</si>
  <si>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</si>
  <si>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</si>
  <si>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</si>
  <si>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</si>
  <si>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</si>
  <si>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</si>
  <si>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</si>
  <si>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</si>
  <si>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</si>
  <si>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</si>
  <si>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</si>
  <si>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</si>
  <si>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</si>
  <si>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</si>
  <si>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</si>
  <si>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</si>
  <si>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</si>
  <si>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</si>
  <si>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</si>
  <si>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</si>
  <si>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</si>
  <si>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</si>
  <si>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</si>
  <si>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</si>
  <si>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</si>
  <si>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</si>
  <si>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</si>
  <si>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</si>
  <si>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</si>
  <si>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</si>
  <si>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</si>
  <si>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</si>
  <si>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</si>
  <si>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</si>
  <si>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</si>
  <si>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</si>
  <si>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</si>
  <si>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</si>
  <si>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</si>
  <si>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</si>
  <si>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</si>
  <si>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</si>
  <si>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</si>
  <si>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</si>
  <si>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</si>
  <si>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</si>
  <si>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</si>
  <si>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</si>
  <si>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</si>
  <si>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</si>
  <si>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</si>
  <si>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</si>
  <si>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</si>
  <si>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</si>
  <si>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</si>
  <si>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</si>
  <si>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</si>
  <si>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</si>
  <si>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</si>
  <si>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</si>
  <si>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</si>
  <si>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</si>
  <si>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</si>
  <si>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</si>
  <si>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</si>
  <si>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</si>
  <si>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</si>
  <si>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</si>
  <si>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</si>
  <si>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</si>
  <si>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</si>
  <si>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</si>
  <si>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</si>
  <si>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</si>
  <si>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</si>
  <si>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</si>
  <si>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</si>
  <si>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</si>
  <si>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</si>
  <si>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</si>
  <si>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</si>
  <si>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</si>
  <si>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</si>
  <si>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</si>
  <si>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</si>
  <si>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</si>
  <si>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</si>
  <si>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</si>
  <si>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</si>
  <si>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</si>
  <si>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</si>
  <si>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</si>
  <si>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</si>
  <si>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</si>
  <si>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</si>
  <si>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</si>
  <si>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</si>
  <si>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</si>
  <si>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</si>
  <si>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</si>
  <si>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</si>
  <si>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</si>
  <si>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</si>
  <si>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</si>
  <si>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</si>
  <si>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</si>
  <si>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</si>
  <si>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</si>
  <si>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</si>
  <si>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</si>
  <si>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</si>
  <si>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</si>
  <si>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</si>
  <si>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</si>
  <si>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</si>
  <si>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</si>
  <si>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</si>
  <si>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</si>
  <si>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</si>
  <si>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</si>
  <si>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</si>
  <si>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</si>
  <si>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</si>
  <si>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</si>
  <si>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</si>
  <si>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</si>
  <si>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</si>
  <si>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</si>
  <si>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</si>
  <si>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</si>
  <si>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</si>
  <si>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</si>
  <si>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</si>
  <si>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</si>
  <si>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</si>
  <si>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</si>
  <si>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</si>
  <si>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</si>
  <si>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</si>
  <si>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</si>
  <si>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</si>
  <si>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</si>
  <si>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</si>
  <si>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</si>
  <si>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</si>
  <si>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</si>
  <si>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</si>
  <si>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</si>
  <si>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</si>
  <si>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</si>
  <si>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</si>
  <si>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</si>
  <si>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</si>
  <si>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</si>
  <si>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</si>
  <si>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</si>
  <si>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</si>
  <si>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</si>
  <si>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</si>
  <si>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</si>
  <si>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</si>
  <si>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</si>
  <si>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</si>
  <si>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</si>
  <si>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</si>
  <si>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</si>
  <si>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</si>
  <si>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</si>
  <si>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</si>
  <si>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</si>
  <si>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</si>
  <si>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</si>
  <si>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</si>
  <si>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</si>
  <si>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</si>
  <si>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</si>
  <si>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</si>
  <si>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</si>
  <si>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</si>
  <si>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</si>
  <si>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</si>
  <si>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</si>
  <si>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</si>
  <si>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</si>
  <si>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</si>
  <si>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</si>
  <si>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</si>
  <si>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</si>
  <si>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</si>
  <si>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</si>
  <si>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</si>
  <si>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</si>
  <si>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</si>
  <si>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</si>
  <si>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</si>
  <si>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</si>
  <si>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</si>
  <si>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</si>
  <si>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</si>
  <si>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</si>
  <si>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</si>
  <si>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</si>
  <si>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</si>
  <si>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</si>
  <si>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</si>
  <si>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</si>
  <si>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</si>
  <si>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</si>
  <si>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</si>
  <si>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</si>
  <si>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</si>
  <si>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</si>
  <si>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</si>
  <si>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</si>
  <si>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</si>
  <si>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</si>
  <si>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</si>
  <si>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</si>
  <si>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</si>
  <si>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</si>
  <si>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</si>
  <si>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</si>
  <si>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</si>
  <si>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</si>
  <si>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</si>
  <si>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</si>
  <si>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</si>
  <si>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</si>
  <si>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</si>
  <si>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</si>
  <si>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</si>
  <si>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</si>
  <si>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</si>
  <si>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</si>
  <si>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</si>
  <si>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</si>
  <si>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</si>
  <si>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</si>
  <si>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</si>
  <si>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</si>
  <si>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</si>
  <si>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</si>
  <si>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</si>
  <si>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</si>
  <si>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</si>
  <si>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</si>
  <si>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</si>
  <si>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</si>
  <si>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</si>
  <si>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</si>
  <si>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</si>
  <si>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</si>
  <si>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</si>
  <si>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</si>
  <si>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</si>
  <si>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</si>
  <si>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</si>
  <si>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</si>
  <si>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</si>
  <si>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</si>
  <si>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</si>
  <si>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</si>
  <si>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</si>
  <si>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</si>
  <si>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</si>
  <si>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</si>
  <si>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</si>
  <si>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</si>
  <si>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</si>
  <si>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</si>
  <si>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</si>
  <si>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</si>
  <si>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</si>
  <si>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</si>
  <si>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</si>
  <si>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</si>
  <si>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</si>
  <si>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</si>
  <si>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</si>
  <si>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</si>
  <si>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</si>
  <si>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</si>
  <si>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</si>
  <si>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</si>
  <si>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</si>
  <si>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</si>
  <si>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</si>
  <si>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</si>
  <si>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</si>
  <si>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</si>
  <si>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</si>
  <si>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</si>
  <si>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</si>
  <si>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</si>
  <si>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</si>
  <si>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</si>
  <si>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</si>
  <si>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</si>
  <si>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</si>
  <si>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</si>
  <si>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</si>
  <si>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</si>
  <si>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</si>
  <si>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</si>
  <si>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</si>
  <si>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</si>
  <si>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</si>
  <si>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</si>
  <si>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</si>
  <si>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</si>
  <si>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</si>
  <si>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</si>
  <si>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</si>
  <si>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</si>
  <si>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</si>
  <si>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</si>
  <si>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</si>
  <si>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</si>
  <si>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</si>
  <si>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</si>
  <si>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</si>
  <si>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</si>
  <si>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</si>
  <si>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</si>
  <si>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</si>
  <si>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</si>
  <si>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</si>
  <si>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</si>
  <si>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</si>
  <si>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</si>
  <si>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</si>
  <si>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</si>
  <si>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</si>
  <si>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</si>
  <si>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</si>
  <si>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</si>
  <si>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</si>
  <si>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</si>
  <si>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</si>
  <si>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</si>
  <si>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</si>
  <si>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</si>
  <si>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</si>
  <si>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</si>
  <si>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</si>
  <si>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</si>
  <si>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</si>
  <si>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</si>
  <si>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</si>
  <si>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</si>
  <si>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</si>
  <si>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</si>
  <si>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</si>
  <si>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</si>
  <si>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</si>
  <si>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</si>
  <si>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</si>
  <si>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</si>
  <si>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</si>
  <si>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</si>
  <si>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</si>
  <si>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</si>
  <si>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</si>
  <si>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</si>
  <si>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</si>
  <si>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</si>
  <si>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</si>
  <si>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</si>
  <si>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</si>
  <si>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</si>
  <si>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</si>
  <si>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</si>
  <si>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</si>
  <si>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</si>
  <si>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</si>
  <si>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</si>
  <si>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</si>
  <si>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</si>
  <si>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</si>
  <si>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</si>
  <si>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</si>
  <si>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</si>
  <si>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</si>
  <si>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</si>
  <si>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</si>
  <si>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</si>
  <si>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</si>
  <si>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</si>
  <si>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</si>
  <si>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</si>
  <si>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</si>
  <si>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</si>
  <si>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</si>
  <si>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</si>
  <si>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</si>
  <si>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</si>
  <si>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</si>
  <si>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</si>
  <si>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</si>
  <si>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</si>
  <si>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</si>
  <si>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</si>
  <si>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</si>
  <si>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</si>
  <si>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</si>
  <si>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</si>
  <si>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</si>
  <si>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</si>
  <si>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</si>
  <si>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</si>
  <si>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</si>
  <si>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</si>
  <si>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</si>
  <si>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</si>
  <si>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</si>
  <si>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</si>
  <si>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</si>
  <si>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</si>
  <si>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</si>
  <si>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</si>
  <si>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</si>
  <si>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</si>
  <si>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</si>
  <si>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</si>
  <si>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</si>
  <si>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</si>
  <si>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</si>
  <si>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</si>
  <si>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</si>
  <si>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</si>
  <si>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</si>
  <si>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</si>
  <si>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</si>
  <si>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</si>
  <si>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</si>
  <si>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</si>
  <si>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</si>
  <si>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</si>
  <si>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</si>
  <si>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</si>
  <si>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</si>
  <si>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</si>
  <si>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</si>
  <si>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</si>
  <si>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</si>
  <si>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</si>
  <si>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</si>
  <si>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</si>
  <si>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</si>
  <si>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</si>
  <si>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</si>
  <si>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</si>
  <si>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</si>
  <si>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</si>
  <si>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</si>
  <si>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</si>
  <si>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</si>
  <si>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</si>
  <si>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</si>
  <si>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</si>
  <si>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</si>
  <si>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</si>
  <si>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</si>
  <si>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</si>
  <si>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</si>
  <si>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</si>
  <si>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</si>
  <si>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</si>
  <si>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</si>
  <si>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</si>
  <si>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</si>
  <si>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</si>
  <si>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</si>
  <si>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</si>
  <si>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</si>
  <si>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</si>
  <si>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</si>
  <si>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</si>
  <si>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</si>
  <si>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</si>
  <si>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</si>
  <si>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</si>
  <si>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</si>
  <si>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</si>
  <si>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</si>
  <si>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</si>
  <si>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</si>
  <si>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</si>
  <si>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</si>
  <si>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</si>
  <si>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</si>
  <si>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</si>
  <si>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</si>
  <si>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</si>
  <si>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</si>
  <si>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</si>
  <si>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</si>
  <si>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</si>
  <si>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</si>
  <si>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</si>
  <si>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</si>
  <si>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</si>
  <si>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</si>
  <si>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</si>
  <si>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</si>
  <si>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</si>
  <si>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</si>
  <si>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</si>
  <si>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</si>
  <si>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</si>
  <si>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</si>
  <si>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</si>
  <si>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</si>
  <si>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</si>
  <si>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</si>
  <si>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</si>
  <si>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</si>
  <si>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</si>
  <si>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</si>
  <si>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</si>
  <si>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</si>
  <si>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</si>
  <si>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</si>
  <si>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</si>
  <si>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</si>
  <si>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</si>
  <si>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</si>
  <si>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</si>
  <si>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</si>
  <si>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</si>
  <si>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</si>
  <si>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</si>
  <si>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</si>
  <si>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</si>
  <si>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</si>
  <si>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</si>
  <si>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</si>
  <si>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</si>
  <si>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</si>
  <si>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</si>
  <si>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</si>
  <si>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</si>
  <si>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</si>
  <si>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</si>
  <si>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</si>
  <si>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</si>
  <si>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</si>
  <si>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</si>
  <si>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</si>
  <si>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</si>
  <si>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</si>
  <si>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</si>
  <si>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</si>
  <si>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</si>
  <si>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</si>
  <si>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</si>
  <si>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</si>
  <si>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</si>
  <si>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</si>
  <si>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</si>
  <si>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</si>
  <si>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</si>
  <si>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</si>
  <si>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</si>
  <si>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</si>
  <si>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</si>
  <si>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</si>
  <si>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</si>
  <si>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</si>
  <si>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</si>
  <si>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</si>
  <si>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</si>
  <si>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</si>
  <si>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</si>
  <si>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</si>
  <si>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</si>
  <si>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</si>
  <si>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</si>
  <si>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</si>
  <si>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</si>
  <si>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</si>
  <si>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</si>
  <si>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</si>
  <si>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</si>
  <si>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</si>
  <si>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</si>
  <si>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</si>
  <si>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</si>
  <si>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</si>
  <si>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</si>
  <si>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</si>
  <si>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</si>
  <si>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</si>
  <si>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</si>
  <si>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</si>
  <si>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</si>
  <si>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</si>
  <si>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</si>
  <si>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</si>
  <si>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</si>
  <si>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</si>
  <si>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</si>
  <si>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</si>
  <si>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</si>
  <si>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</si>
  <si>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</si>
  <si>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</si>
  <si>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</si>
  <si>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</si>
  <si>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</si>
  <si>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</si>
  <si>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</si>
  <si>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</si>
  <si>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</si>
  <si>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</si>
  <si>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</si>
  <si>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</si>
  <si>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</si>
  <si>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</si>
  <si>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</si>
  <si>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</si>
  <si>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</si>
  <si>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</si>
  <si>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</si>
  <si>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</si>
  <si>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</si>
  <si>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</si>
  <si>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</si>
  <si>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</si>
  <si>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</si>
  <si>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</si>
  <si>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</si>
  <si>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</si>
  <si>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</si>
  <si>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</si>
  <si>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</si>
  <si>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</si>
  <si>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</si>
  <si>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</si>
  <si>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</si>
  <si>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</si>
  <si>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</si>
  <si>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</si>
  <si>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</si>
  <si>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</si>
  <si>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</si>
  <si>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</si>
  <si>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</si>
  <si>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</si>
  <si>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</si>
  <si>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</si>
  <si>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</si>
  <si>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</si>
  <si>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</si>
  <si>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</si>
  <si>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</si>
  <si>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</si>
  <si>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</si>
  <si>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</si>
  <si>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</si>
  <si>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</si>
  <si>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</si>
  <si>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</si>
  <si>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</si>
  <si>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</si>
  <si>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</si>
  <si>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</si>
  <si>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</si>
  <si>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</si>
  <si>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</si>
  <si>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</si>
  <si>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</si>
  <si>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</si>
  <si>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</si>
  <si>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</si>
  <si>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</si>
  <si>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</si>
  <si>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</si>
  <si>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</si>
  <si>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</si>
  <si>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</si>
  <si>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</si>
  <si>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</si>
  <si>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</si>
  <si>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</si>
  <si>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</si>
  <si>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</si>
  <si>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</si>
  <si>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</si>
  <si>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</si>
  <si>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</si>
  <si>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</si>
  <si>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</si>
  <si>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</si>
  <si>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</si>
  <si>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</si>
  <si>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</si>
  <si>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</si>
  <si>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</si>
  <si>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</si>
  <si>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</si>
  <si>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</si>
  <si>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</si>
  <si>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</si>
  <si>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</si>
  <si>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</si>
  <si>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</si>
  <si>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</si>
  <si>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</si>
  <si>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</si>
  <si>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</si>
  <si>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</si>
  <si>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</si>
  <si>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</si>
  <si>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</si>
  <si>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</si>
  <si>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</si>
  <si>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</si>
  <si>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</si>
  <si>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</si>
  <si>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</si>
  <si>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</si>
  <si>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</si>
  <si>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</si>
  <si>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</si>
  <si>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</si>
  <si>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</si>
  <si>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</si>
  <si>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</si>
  <si>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</si>
  <si>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</si>
  <si>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</si>
  <si>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</si>
  <si>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</si>
  <si>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</si>
  <si>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</si>
  <si>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</si>
  <si>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</si>
  <si>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</si>
  <si>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</si>
  <si>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</si>
  <si>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</si>
  <si>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</si>
  <si>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</si>
  <si>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</si>
  <si>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</si>
  <si>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</si>
  <si>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</si>
  <si>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</si>
  <si>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</si>
  <si>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</si>
  <si>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</si>
  <si>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</si>
  <si>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</si>
  <si>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</si>
  <si>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</si>
  <si>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</si>
  <si>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</si>
  <si>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</si>
  <si>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</si>
  <si>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</si>
  <si>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</si>
  <si>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</si>
  <si>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</si>
  <si>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</si>
  <si>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</si>
  <si>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</si>
  <si>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</si>
  <si>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</si>
  <si>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</si>
  <si>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</si>
  <si>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</si>
  <si>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</si>
  <si>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</si>
  <si>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</si>
  <si>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</si>
  <si>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</si>
  <si>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</si>
  <si>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</si>
  <si>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</si>
  <si>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</si>
  <si>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</si>
  <si>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</si>
  <si>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</si>
  <si>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</si>
  <si>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</si>
  <si>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</si>
  <si>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</si>
  <si>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</si>
  <si>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</si>
  <si>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</si>
  <si>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</si>
  <si>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</si>
  <si>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</si>
  <si>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</si>
  <si>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</si>
  <si>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</si>
  <si>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</si>
  <si>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</si>
  <si>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</si>
  <si>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</si>
  <si>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</si>
  <si>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</si>
  <si>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</si>
  <si>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</si>
  <si>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</si>
  <si>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</si>
  <si>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</si>
  <si>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</si>
  <si>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</si>
  <si>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</si>
  <si>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</si>
  <si>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</si>
  <si>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</si>
  <si>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</si>
  <si>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</si>
  <si>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</si>
  <si>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</si>
  <si>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</si>
  <si>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</si>
  <si>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</si>
  <si>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</si>
  <si>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</si>
  <si>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</si>
  <si>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</si>
  <si>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</si>
  <si>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</si>
  <si>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</si>
  <si>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</si>
  <si>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</si>
  <si>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</si>
  <si>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</si>
  <si>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</si>
  <si>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</si>
  <si>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</si>
  <si>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</si>
  <si>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</si>
  <si>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</si>
  <si>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</si>
  <si>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</si>
  <si>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</si>
  <si>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</si>
  <si>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</si>
  <si>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</si>
  <si>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</si>
  <si>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</si>
  <si>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</si>
  <si>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</si>
  <si>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</si>
  <si>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</si>
  <si>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</si>
  <si>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</si>
  <si>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</si>
  <si>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</si>
  <si>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</si>
  <si>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</si>
  <si>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</si>
  <si>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</si>
  <si>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</si>
  <si>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</si>
  <si>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</si>
  <si>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</si>
  <si>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</si>
  <si>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</si>
  <si>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</si>
  <si>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</si>
  <si>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</si>
  <si>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</si>
  <si>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</si>
  <si>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</si>
  <si>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</si>
  <si>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</si>
  <si>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</si>
  <si>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</si>
  <si>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</si>
  <si>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</si>
  <si>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</si>
  <si>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</si>
  <si>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</si>
  <si>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</si>
  <si>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</si>
  <si>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</si>
  <si>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</si>
  <si>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</si>
  <si>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</si>
  <si>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</si>
  <si>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</si>
  <si>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</si>
  <si>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</si>
  <si>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</si>
  <si>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</si>
  <si>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</si>
  <si>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</si>
  <si>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</si>
  <si>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</si>
  <si>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</si>
  <si>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</si>
  <si>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</si>
  <si>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</si>
  <si>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</si>
  <si>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</si>
  <si>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</si>
  <si>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</si>
  <si>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</si>
  <si>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</si>
  <si>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</si>
  <si>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</si>
  <si>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</si>
  <si>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</si>
  <si>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</si>
  <si>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</si>
  <si>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</si>
  <si>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</si>
  <si>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</si>
  <si>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</si>
  <si>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</si>
  <si>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</si>
  <si>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</si>
  <si>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</si>
  <si>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</si>
  <si>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</si>
  <si>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</si>
  <si>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</si>
  <si>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</si>
  <si>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</si>
  <si>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</si>
  <si>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</si>
  <si>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</si>
  <si>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</si>
  <si>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</si>
  <si>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</si>
  <si>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</si>
  <si>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</si>
  <si>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</si>
  <si>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</si>
  <si>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</si>
  <si>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</si>
  <si>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</si>
  <si>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</si>
  <si>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</si>
  <si>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</si>
  <si>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</si>
  <si>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</si>
  <si>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</si>
  <si>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</si>
  <si>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</si>
  <si>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</si>
  <si>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</si>
  <si>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</si>
  <si>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</si>
  <si>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</si>
  <si>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</si>
  <si>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</si>
  <si>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</si>
  <si>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</si>
  <si>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</si>
  <si>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</si>
  <si>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</si>
  <si>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</si>
  <si>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</si>
  <si>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</si>
  <si>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</si>
  <si>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</si>
  <si>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</si>
  <si>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</si>
  <si>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</si>
  <si>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</si>
  <si>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</si>
  <si>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</si>
  <si>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</si>
  <si>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</si>
  <si>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</si>
  <si>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</si>
  <si>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</si>
  <si>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</si>
  <si>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</si>
  <si>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</si>
  <si>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</si>
  <si>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</si>
  <si>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</si>
  <si>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</si>
  <si>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</si>
  <si>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</si>
  <si>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</si>
  <si>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</si>
  <si>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</si>
  <si>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</si>
  <si>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</si>
  <si>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</si>
  <si>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</si>
  <si>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</si>
  <si>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</si>
  <si>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</si>
  <si>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</si>
  <si>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</si>
  <si>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</si>
  <si>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</si>
  <si>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</si>
  <si>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</si>
  <si>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</si>
  <si>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</si>
  <si>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</si>
  <si>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</si>
  <si>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</si>
  <si>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</si>
  <si>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</si>
  <si>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</si>
  <si>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</si>
  <si>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</si>
  <si>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01604_令和6年度</t>
  </si>
  <si>
    <t>01604</t>
  </si>
  <si>
    <t>新冠町</t>
  </si>
  <si>
    <t>01604_令和4年度</t>
  </si>
  <si>
    <t>03209</t>
  </si>
  <si>
    <t>一関市</t>
  </si>
  <si>
    <t>03209_令和4年度</t>
  </si>
  <si>
    <t>03209_令和6年度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</si>
  <si>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</si>
  <si>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</si>
  <si>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</si>
  <si>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</si>
  <si>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</si>
  <si>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</si>
  <si>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</si>
  <si>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</si>
  <si>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</si>
  <si>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</si>
  <si>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</si>
  <si>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</si>
  <si>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</si>
  <si>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</si>
  <si>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</si>
  <si>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</si>
  <si>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</si>
  <si>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</si>
  <si>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</si>
  <si>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</si>
  <si>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</si>
  <si>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</si>
  <si>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</si>
  <si>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</si>
  <si>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</si>
  <si>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</si>
  <si>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</si>
  <si>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</si>
  <si>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</si>
  <si>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</si>
  <si>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</si>
  <si>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</si>
  <si>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</si>
  <si>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</si>
  <si>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</si>
  <si>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</si>
  <si>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</si>
  <si>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</si>
  <si>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</si>
  <si>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</si>
  <si>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</si>
  <si>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</si>
  <si>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</si>
  <si>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</si>
  <si>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</si>
  <si>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</si>
  <si>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</si>
  <si>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</si>
  <si>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</si>
  <si>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</si>
  <si>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</si>
  <si>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</si>
  <si>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</si>
  <si>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</si>
  <si>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</si>
  <si>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</si>
  <si>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</si>
  <si>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</si>
  <si>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</si>
  <si>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</si>
  <si>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</si>
  <si>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</si>
  <si>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</si>
  <si>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</si>
  <si>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</si>
  <si>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</si>
  <si>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</si>
  <si>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</si>
  <si>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</si>
  <si>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</si>
  <si>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</si>
  <si>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</si>
  <si>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</si>
  <si>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</si>
  <si>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</si>
  <si>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</si>
  <si>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</si>
  <si>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</si>
  <si>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</si>
  <si>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</si>
  <si>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</si>
  <si>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</si>
  <si>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</si>
  <si>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</si>
  <si>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</si>
  <si>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</si>
  <si>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</si>
  <si>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</si>
  <si>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</si>
  <si>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</si>
  <si>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</si>
  <si>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</si>
  <si>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</si>
  <si>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</si>
  <si>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</si>
  <si>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</si>
  <si>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</si>
  <si>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</si>
  <si>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</si>
  <si>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</si>
  <si>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</si>
  <si>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</si>
  <si>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</si>
  <si>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</si>
  <si>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</si>
  <si>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</si>
  <si>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</si>
  <si>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</si>
  <si>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</si>
  <si>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</si>
  <si>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</si>
  <si>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</si>
  <si>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</si>
  <si>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</si>
  <si>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</si>
  <si>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</si>
  <si>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</si>
  <si>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</si>
  <si>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</si>
  <si>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</si>
  <si>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</si>
  <si>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</si>
  <si>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</si>
  <si>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</si>
  <si>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</si>
  <si>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</si>
  <si>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</si>
  <si>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</si>
  <si>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</si>
  <si>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</si>
  <si>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</si>
  <si>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</si>
  <si>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</si>
  <si>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</si>
  <si>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</si>
  <si>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</si>
  <si>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</si>
  <si>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</si>
  <si>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</si>
  <si>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</si>
  <si>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</si>
  <si>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</si>
  <si>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</si>
  <si>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</si>
  <si>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</si>
  <si>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</si>
  <si>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</si>
  <si>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</si>
  <si>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</si>
  <si>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</si>
  <si>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</si>
  <si>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</si>
  <si>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</si>
  <si>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</si>
  <si>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</si>
  <si>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</si>
  <si>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</si>
  <si>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</si>
  <si>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</si>
  <si>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</si>
  <si>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</si>
  <si>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</si>
  <si>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</si>
  <si>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</si>
  <si>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</si>
  <si>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</si>
  <si>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</si>
  <si>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</si>
  <si>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</si>
  <si>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</si>
  <si>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</si>
  <si>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</si>
  <si>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</si>
  <si>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</si>
  <si>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</si>
  <si>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</si>
  <si>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</si>
  <si>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</si>
  <si>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</si>
  <si>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</si>
  <si>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</si>
  <si>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</si>
  <si>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</si>
  <si>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</si>
  <si>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</si>
  <si>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</si>
  <si>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</si>
  <si>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</si>
  <si>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</si>
  <si>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</si>
  <si>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</si>
  <si>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</si>
  <si>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</si>
  <si>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</si>
  <si>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</si>
  <si>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</si>
  <si>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</si>
  <si>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</si>
  <si>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</si>
  <si>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</si>
  <si>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</si>
  <si>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</si>
  <si>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</si>
  <si>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</si>
  <si>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</si>
  <si>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</si>
  <si>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</si>
  <si>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</si>
  <si>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</si>
  <si>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</si>
  <si>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</si>
  <si>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</si>
  <si>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</si>
  <si>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</si>
  <si>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</si>
  <si>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</si>
  <si>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</si>
  <si>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</si>
  <si>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</si>
  <si>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</si>
  <si>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</si>
  <si>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</si>
  <si>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</si>
  <si>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</si>
  <si>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</si>
  <si>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</si>
  <si>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</si>
  <si>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</si>
  <si>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</si>
  <si>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</si>
  <si>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</si>
  <si>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</si>
  <si>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</si>
  <si>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</si>
  <si>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</si>
  <si>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</si>
  <si>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</si>
  <si>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</si>
  <si>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</si>
  <si>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</si>
  <si>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</si>
  <si>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</si>
  <si>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</si>
  <si>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</si>
  <si>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</si>
  <si>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</si>
  <si>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</si>
  <si>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</si>
  <si>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</si>
  <si>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</si>
  <si>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</si>
  <si>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</si>
  <si>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</si>
  <si>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</si>
  <si>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</si>
  <si>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</si>
  <si>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</si>
  <si>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</si>
  <si>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</si>
  <si>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</si>
  <si>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</si>
  <si>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</si>
  <si>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</si>
  <si>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</si>
  <si>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</si>
  <si>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</si>
  <si>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</si>
  <si>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</si>
  <si>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</si>
  <si>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</si>
  <si>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</si>
  <si>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</si>
  <si>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</si>
  <si>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</si>
  <si>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</si>
  <si>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</si>
  <si>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</si>
  <si>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</si>
  <si>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</si>
  <si>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</si>
  <si>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</si>
  <si>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</si>
  <si>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</si>
  <si>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</si>
  <si>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</si>
  <si>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</si>
  <si>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</si>
  <si>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</si>
  <si>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</si>
  <si>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</si>
  <si>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</si>
  <si>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</si>
  <si>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</si>
  <si>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</si>
  <si>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</si>
  <si>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</si>
  <si>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</si>
  <si>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</si>
  <si>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</si>
  <si>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</si>
  <si>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</si>
  <si>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</si>
  <si>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</si>
  <si>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</si>
  <si>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</si>
  <si>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</si>
  <si>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</si>
  <si>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</si>
  <si>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</si>
  <si>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</si>
  <si>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</si>
  <si>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</si>
  <si>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</si>
  <si>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</si>
  <si>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</si>
  <si>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</si>
  <si>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</si>
  <si>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</si>
  <si>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</si>
  <si>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</si>
  <si>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</si>
  <si>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</si>
  <si>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</si>
  <si>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</si>
  <si>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</si>
  <si>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</si>
  <si>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</si>
  <si>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</si>
  <si>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</si>
  <si>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</si>
  <si>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</si>
  <si>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</si>
  <si>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</si>
  <si>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</si>
  <si>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</si>
  <si>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</si>
  <si>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</si>
  <si>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</si>
  <si>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</si>
  <si>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</si>
  <si>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</si>
  <si>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</si>
  <si>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</si>
  <si>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</si>
  <si>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</si>
  <si>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</si>
  <si>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</si>
  <si>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</si>
  <si>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</si>
  <si>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</si>
  <si>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</si>
  <si>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</si>
  <si>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</si>
  <si>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</si>
  <si>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</si>
  <si>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</si>
  <si>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</si>
  <si>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</si>
  <si>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</si>
  <si>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</si>
  <si>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</si>
  <si>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</si>
  <si>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</si>
  <si>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</si>
  <si>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</si>
  <si>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</si>
  <si>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</si>
  <si>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</si>
  <si>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</si>
  <si>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</si>
  <si>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</si>
  <si>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</si>
  <si>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</si>
  <si>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</si>
  <si>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</si>
  <si>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</si>
  <si>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</si>
  <si>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</si>
  <si>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</si>
  <si>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</si>
  <si>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</si>
  <si>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</si>
  <si>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</si>
  <si>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</si>
  <si>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</si>
  <si>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</si>
  <si>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</si>
  <si>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</si>
  <si>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</si>
  <si>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</si>
  <si>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</si>
  <si>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</si>
  <si>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</si>
  <si>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</si>
  <si>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</si>
  <si>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</si>
  <si>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</si>
  <si>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</si>
  <si>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</si>
  <si>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</si>
  <si>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</si>
  <si>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</si>
  <si>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</si>
  <si>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</si>
  <si>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</si>
  <si>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</si>
  <si>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</si>
  <si>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</si>
  <si>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</si>
  <si>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</si>
  <si>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</si>
  <si>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</si>
  <si>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</si>
  <si>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</si>
  <si>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</si>
  <si>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</si>
  <si>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</si>
  <si>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</si>
  <si>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</si>
  <si>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</si>
  <si>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</si>
  <si>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</si>
  <si>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</si>
  <si>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</si>
  <si>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</si>
  <si>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</si>
  <si>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</si>
  <si>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</si>
  <si>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</si>
  <si>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</si>
  <si>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</si>
  <si>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</si>
  <si>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</si>
  <si>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</si>
  <si>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</si>
  <si>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</si>
  <si>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</si>
  <si>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</si>
  <si>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</si>
  <si>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</si>
  <si>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</si>
  <si>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</si>
  <si>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</si>
  <si>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</si>
  <si>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</si>
  <si>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</si>
  <si>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</si>
  <si>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</si>
  <si>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</si>
  <si>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</si>
  <si>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</si>
  <si>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</si>
  <si>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</si>
  <si>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</si>
  <si>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</si>
  <si>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</si>
  <si>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</si>
  <si>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</si>
  <si>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</si>
  <si>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</si>
  <si>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</si>
  <si>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</si>
  <si>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</si>
  <si>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</si>
  <si>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</si>
  <si>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</si>
  <si>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</si>
  <si>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</si>
  <si>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</si>
  <si>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</si>
  <si>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</si>
  <si>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</si>
  <si>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</si>
  <si>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</si>
  <si>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</si>
  <si>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</si>
  <si>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</si>
  <si>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</si>
  <si>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</si>
  <si>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</si>
  <si>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</si>
  <si>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</si>
  <si>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</si>
  <si>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</si>
  <si>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</si>
  <si>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</si>
  <si>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</si>
  <si>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</si>
  <si>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</si>
  <si>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</si>
  <si>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</si>
  <si>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</si>
  <si>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</si>
  <si>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</si>
  <si>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</si>
  <si>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</si>
  <si>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</si>
  <si>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</si>
  <si>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</si>
  <si>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</si>
  <si>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</si>
  <si>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</si>
  <si>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</si>
  <si>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</si>
  <si>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</si>
  <si>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</si>
  <si>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</si>
  <si>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</si>
  <si>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</si>
  <si>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</si>
  <si>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</si>
  <si>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</si>
  <si>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</si>
  <si>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</si>
  <si>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</si>
  <si>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</si>
  <si>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</si>
  <si>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</si>
  <si>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</si>
  <si>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</si>
  <si>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</si>
  <si>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</si>
  <si>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</si>
  <si>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</si>
  <si>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</si>
  <si>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</si>
  <si>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</si>
  <si>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</si>
  <si>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</si>
  <si>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</si>
  <si>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</si>
  <si>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</si>
  <si>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</si>
  <si>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</si>
  <si>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</si>
  <si>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</si>
  <si>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</si>
  <si>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</si>
  <si>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</si>
  <si>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</si>
  <si>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</si>
  <si>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</si>
  <si>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</si>
  <si>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</si>
  <si>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</si>
  <si>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</si>
  <si>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</si>
  <si>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</si>
  <si>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</si>
  <si>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</si>
  <si>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</si>
  <si>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</si>
  <si>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</si>
  <si>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</si>
  <si>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</si>
  <si>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</si>
  <si>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</si>
  <si>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</si>
  <si>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</si>
  <si>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</si>
  <si>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</si>
  <si>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</si>
  <si>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</si>
  <si>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</si>
  <si>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</si>
  <si>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</si>
  <si>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</si>
  <si>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</si>
  <si>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</si>
  <si>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</si>
  <si>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</si>
  <si>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</si>
  <si>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</si>
  <si>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</si>
  <si>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</si>
  <si>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</si>
  <si>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</si>
  <si>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</si>
  <si>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</si>
  <si>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</si>
  <si>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</si>
  <si>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</si>
  <si>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</si>
  <si>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</si>
  <si>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</si>
  <si>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</si>
  <si>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</si>
  <si>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</si>
  <si>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</si>
  <si>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</si>
  <si>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</si>
  <si>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</si>
  <si>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</si>
  <si>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</si>
  <si>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</si>
  <si>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</si>
  <si>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</si>
  <si>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</si>
  <si>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</si>
  <si>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</si>
  <si>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</si>
  <si>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</si>
  <si>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</si>
  <si>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</si>
  <si>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</si>
  <si>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</si>
  <si>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</si>
  <si>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</si>
  <si>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</si>
  <si>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</si>
  <si>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</si>
  <si>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</si>
  <si>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</si>
  <si>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</si>
  <si>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</si>
  <si>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</si>
  <si>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</si>
  <si>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</si>
  <si>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</si>
  <si>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</si>
  <si>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</si>
  <si>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</si>
  <si>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</si>
  <si>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</si>
  <si>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</si>
  <si>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</si>
  <si>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</si>
  <si>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</si>
  <si>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</si>
  <si>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</si>
  <si>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</si>
  <si>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</si>
  <si>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</si>
  <si>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</si>
  <si>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</si>
  <si>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</si>
  <si>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</si>
  <si>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</si>
  <si>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</si>
  <si>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</si>
  <si>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</si>
  <si>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</si>
  <si>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</si>
  <si>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</si>
  <si>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</si>
  <si>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</si>
  <si>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</si>
  <si>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</si>
  <si>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</si>
  <si>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</si>
  <si>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</si>
  <si>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</si>
  <si>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</si>
  <si>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</si>
  <si>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</si>
  <si>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</si>
  <si>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</si>
  <si>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</si>
  <si>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</si>
  <si>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</si>
  <si>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</si>
  <si>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</si>
  <si>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</si>
  <si>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</si>
  <si>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</si>
  <si>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</si>
  <si>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</si>
  <si>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</si>
  <si>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</si>
  <si>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</si>
  <si>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</si>
  <si>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</si>
  <si>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</si>
  <si>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</si>
  <si>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</si>
  <si>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</si>
  <si>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</si>
  <si>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</si>
  <si>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</si>
  <si>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</si>
  <si>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</si>
  <si>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</si>
  <si>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</si>
  <si>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</si>
  <si>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</si>
  <si>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</si>
  <si>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</si>
  <si>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</si>
  <si>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</si>
  <si>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</si>
  <si>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</si>
  <si>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</si>
  <si>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</si>
  <si>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</si>
  <si>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</si>
  <si>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</si>
  <si>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</si>
  <si>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</si>
  <si>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</si>
  <si>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</si>
  <si>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</si>
  <si>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</si>
  <si>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</si>
  <si>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</si>
  <si>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</si>
  <si>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</si>
  <si>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</si>
  <si>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</si>
  <si>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</si>
  <si>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</si>
  <si>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</si>
  <si>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</si>
  <si>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</si>
  <si>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</si>
  <si>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</si>
  <si>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</si>
  <si>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</si>
  <si>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</si>
  <si>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</si>
  <si>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</si>
  <si>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</si>
  <si>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</si>
  <si>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</si>
  <si>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</si>
  <si>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</si>
  <si>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</si>
  <si>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</si>
  <si>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</si>
  <si>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</si>
  <si>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</si>
  <si>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</si>
  <si>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</si>
  <si>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</si>
  <si>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</si>
  <si>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</si>
  <si>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</si>
  <si>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</si>
  <si>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</si>
  <si>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</si>
  <si>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</si>
  <si>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</si>
  <si>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</si>
  <si>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</si>
  <si>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</si>
  <si>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</si>
  <si>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</si>
  <si>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</si>
  <si>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</si>
  <si>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</si>
  <si>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</si>
  <si>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</si>
  <si>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</si>
  <si>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</si>
  <si>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</si>
  <si>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</si>
  <si>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</si>
  <si>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</si>
  <si>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</si>
  <si>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</si>
  <si>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</si>
  <si>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</si>
  <si>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</si>
  <si>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</si>
  <si>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</si>
  <si>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</si>
  <si>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</si>
  <si>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</si>
  <si>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</si>
  <si>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</si>
  <si>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</si>
  <si>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</si>
  <si>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</si>
  <si>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</si>
  <si>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</si>
  <si>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</si>
  <si>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</si>
  <si>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</si>
  <si>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</si>
  <si>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</si>
  <si>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</si>
  <si>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</si>
  <si>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</si>
  <si>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</si>
  <si>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</si>
  <si>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</si>
  <si>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</si>
  <si>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</si>
  <si>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</si>
  <si>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</si>
  <si>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</si>
  <si>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03302_令和7年度</t>
  </si>
  <si>
    <t>03302_令和8年度</t>
  </si>
  <si>
    <t>03302_令和9年度</t>
  </si>
  <si>
    <t>03302_令和10年度</t>
  </si>
  <si>
    <t>03302_令和11年度</t>
  </si>
  <si>
    <t>03302_令和12年度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</si>
</sst>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0.65490944346000013</c:v>
                </c:pt>
                <c:pt idx="1">
                  <c:v>0.46440341851999989</c:v>
                </c:pt>
                <c:pt idx="2">
                  <c:v>0.65893347128000002</c:v>
                </c:pt>
                <c:pt idx="3">
                  <c:v>0.51345483800000002</c:v>
                </c:pt>
                <c:pt idx="4">
                  <c:v>0.36286879039999997</c:v>
                </c:pt>
                <c:pt idx="5">
                  <c:v>0.51335800784000007</c:v>
                </c:pt>
                <c:pt idx="6">
                  <c:v>0.33865322329999997</c:v>
                </c:pt>
                <c:pt idx="7">
                  <c:v>0.38733940952000001</c:v>
                </c:pt>
                <c:pt idx="8">
                  <c:v>0.38183591685000001</c:v>
                </c:pt>
                <c:pt idx="9">
                  <c:v>0.42791566650000001</c:v>
                </c:pt>
                <c:pt idx="10">
                  <c:v>0.56105367360000002</c:v>
                </c:pt>
                <c:pt idx="11">
                  <c:v>0.59806600689999989</c:v>
                </c:pt>
                <c:pt idx="12">
                  <c:v>0.47447975764</c:v>
                </c:pt>
                <c:pt idx="13">
                  <c:v>0.60644046069999991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15.469724493276575</c:v>
                </c:pt>
                <c:pt idx="1">
                  <c:v>15.456698736225658</c:v>
                </c:pt>
                <c:pt idx="2">
                  <c:v>15.001736949622073</c:v>
                </c:pt>
                <c:pt idx="3">
                  <c:v>14.971202127008263</c:v>
                </c:pt>
                <c:pt idx="4">
                  <c:v>14.726192092619204</c:v>
                </c:pt>
                <c:pt idx="5">
                  <c:v>14.355813999334163</c:v>
                </c:pt>
                <c:pt idx="6">
                  <c:v>14.022652462819975</c:v>
                </c:pt>
                <c:pt idx="7">
                  <c:v>13.653546885402038</c:v>
                </c:pt>
                <c:pt idx="8">
                  <c:v>13.462024860975578</c:v>
                </c:pt>
                <c:pt idx="9">
                  <c:v>13.177576428222652</c:v>
                </c:pt>
                <c:pt idx="10">
                  <c:v>12.799173516836444</c:v>
                </c:pt>
                <c:pt idx="11">
                  <c:v>11.676813022142964</c:v>
                </c:pt>
                <c:pt idx="12">
                  <c:v>11.579923444636592</c:v>
                </c:pt>
                <c:pt idx="13">
                  <c:v>11.550976173902889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13.013483151054629</c:v>
                </c:pt>
                <c:pt idx="1">
                  <c:v>13.458486368167041</c:v>
                </c:pt>
                <c:pt idx="2">
                  <c:v>16.3618389370858</c:v>
                </c:pt>
                <c:pt idx="3">
                  <c:v>17.55788038850141</c:v>
                </c:pt>
                <c:pt idx="4">
                  <c:v>14.952135247312031</c:v>
                </c:pt>
                <c:pt idx="5">
                  <c:v>13.06126619648019</c:v>
                </c:pt>
                <c:pt idx="6">
                  <c:v>14.63396840315071</c:v>
                </c:pt>
                <c:pt idx="7">
                  <c:v>13.06378958192361</c:v>
                </c:pt>
                <c:pt idx="8">
                  <c:v>12.831274737786622</c:v>
                </c:pt>
                <c:pt idx="9">
                  <c:v>11.80553913512081</c:v>
                </c:pt>
                <c:pt idx="10">
                  <c:v>10.861499454767172</c:v>
                </c:pt>
                <c:pt idx="11">
                  <c:v>10.400967326302483</c:v>
                </c:pt>
                <c:pt idx="12">
                  <c:v>10.676142128181242</c:v>
                </c:pt>
                <c:pt idx="13">
                  <c:v>10.841366036035319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7.4642070437252022</c:v>
                </c:pt>
                <c:pt idx="1">
                  <c:v>7.1281908808482806</c:v>
                </c:pt>
                <c:pt idx="2">
                  <c:v>8.7796544137095776</c:v>
                </c:pt>
                <c:pt idx="3">
                  <c:v>8.7536526559934025</c:v>
                </c:pt>
                <c:pt idx="4">
                  <c:v>8.3985035272322239</c:v>
                </c:pt>
                <c:pt idx="5">
                  <c:v>7.6946978888810627</c:v>
                </c:pt>
                <c:pt idx="6">
                  <c:v>8.1205947784527197</c:v>
                </c:pt>
                <c:pt idx="7">
                  <c:v>6.4825114444371632</c:v>
                </c:pt>
                <c:pt idx="8">
                  <c:v>5.8185980640366779</c:v>
                </c:pt>
                <c:pt idx="9">
                  <c:v>6.2225162185895639</c:v>
                </c:pt>
                <c:pt idx="10">
                  <c:v>5.7977574743449445</c:v>
                </c:pt>
                <c:pt idx="11">
                  <c:v>4.8670808576567115</c:v>
                </c:pt>
                <c:pt idx="12">
                  <c:v>5.4782174977900269</c:v>
                </c:pt>
                <c:pt idx="13">
                  <c:v>5.2300910308722548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19.600002426837634</c:v>
                </c:pt>
                <c:pt idx="1">
                  <c:v>17.865318964971578</c:v>
                </c:pt>
                <c:pt idx="2">
                  <c:v>14.223576082807888</c:v>
                </c:pt>
                <c:pt idx="3">
                  <c:v>18.300740189829753</c:v>
                </c:pt>
                <c:pt idx="4">
                  <c:v>17.833869345238906</c:v>
                </c:pt>
                <c:pt idx="5">
                  <c:v>18.07145529684572</c:v>
                </c:pt>
                <c:pt idx="6">
                  <c:v>15.43598324849289</c:v>
                </c:pt>
                <c:pt idx="7">
                  <c:v>16.056941257741197</c:v>
                </c:pt>
                <c:pt idx="8">
                  <c:v>15.82247298592133</c:v>
                </c:pt>
                <c:pt idx="9">
                  <c:v>15.224738412414265</c:v>
                </c:pt>
                <c:pt idx="10">
                  <c:v>14.241126317011805</c:v>
                </c:pt>
                <c:pt idx="11">
                  <c:v>18.012769749959901</c:v>
                </c:pt>
                <c:pt idx="12">
                  <c:v>14.426115808880045</c:v>
                </c:pt>
                <c:pt idx="13">
                  <c:v>12.84641944489011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3397</c:v>
                </c:pt>
                <c:pt idx="1">
                  <c:v>3374</c:v>
                </c:pt>
                <c:pt idx="2">
                  <c:v>3347</c:v>
                </c:pt>
                <c:pt idx="3">
                  <c:v>3329</c:v>
                </c:pt>
                <c:pt idx="4">
                  <c:v>3366</c:v>
                </c:pt>
                <c:pt idx="5">
                  <c:v>3322</c:v>
                </c:pt>
                <c:pt idx="6">
                  <c:v>3316</c:v>
                </c:pt>
                <c:pt idx="7">
                  <c:v>3300</c:v>
                </c:pt>
                <c:pt idx="8">
                  <c:v>3292</c:v>
                </c:pt>
                <c:pt idx="9">
                  <c:v>3261</c:v>
                </c:pt>
                <c:pt idx="10">
                  <c:v>3252</c:v>
                </c:pt>
                <c:pt idx="11">
                  <c:v>3214</c:v>
                </c:pt>
                <c:pt idx="12">
                  <c:v>3169</c:v>
                </c:pt>
                <c:pt idx="13">
                  <c:v>3160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1672</c:v>
                </c:pt>
                <c:pt idx="1">
                  <c:v>1641</c:v>
                </c:pt>
                <c:pt idx="2">
                  <c:v>1625</c:v>
                </c:pt>
                <c:pt idx="3">
                  <c:v>1620</c:v>
                </c:pt>
                <c:pt idx="4">
                  <c:v>1606</c:v>
                </c:pt>
                <c:pt idx="5">
                  <c:v>1608</c:v>
                </c:pt>
                <c:pt idx="6">
                  <c:v>1558</c:v>
                </c:pt>
                <c:pt idx="7">
                  <c:v>1561</c:v>
                </c:pt>
                <c:pt idx="8">
                  <c:v>1558</c:v>
                </c:pt>
                <c:pt idx="9">
                  <c:v>1555</c:v>
                </c:pt>
                <c:pt idx="10">
                  <c:v>1502</c:v>
                </c:pt>
                <c:pt idx="11">
                  <c:v>1508</c:v>
                </c:pt>
                <c:pt idx="12">
                  <c:v>1493</c:v>
                </c:pt>
                <c:pt idx="13">
                  <c:v>1464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2891</c:v>
                </c:pt>
                <c:pt idx="1">
                  <c:v>2877</c:v>
                </c:pt>
                <c:pt idx="2">
                  <c:v>2877</c:v>
                </c:pt>
                <c:pt idx="3">
                  <c:v>2885</c:v>
                </c:pt>
                <c:pt idx="4">
                  <c:v>2851</c:v>
                </c:pt>
                <c:pt idx="5">
                  <c:v>2836</c:v>
                </c:pt>
                <c:pt idx="6">
                  <c:v>2819</c:v>
                </c:pt>
                <c:pt idx="7">
                  <c:v>2776</c:v>
                </c:pt>
                <c:pt idx="8">
                  <c:v>2754</c:v>
                </c:pt>
                <c:pt idx="9">
                  <c:v>2744</c:v>
                </c:pt>
                <c:pt idx="10">
                  <c:v>2712</c:v>
                </c:pt>
                <c:pt idx="11">
                  <c:v>2704</c:v>
                </c:pt>
                <c:pt idx="12">
                  <c:v>2686</c:v>
                </c:pt>
                <c:pt idx="13">
                  <c:v>2678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179</c:v>
                </c:pt>
                <c:pt idx="1">
                  <c:v>179</c:v>
                </c:pt>
                <c:pt idx="2">
                  <c:v>179</c:v>
                </c:pt>
                <c:pt idx="3">
                  <c:v>179</c:v>
                </c:pt>
                <c:pt idx="4">
                  <c:v>179</c:v>
                </c:pt>
                <c:pt idx="5">
                  <c:v>138</c:v>
                </c:pt>
                <c:pt idx="6">
                  <c:v>138</c:v>
                </c:pt>
                <c:pt idx="7">
                  <c:v>138</c:v>
                </c:pt>
                <c:pt idx="8">
                  <c:v>138</c:v>
                </c:pt>
                <c:pt idx="9">
                  <c:v>138</c:v>
                </c:pt>
                <c:pt idx="10">
                  <c:v>138</c:v>
                </c:pt>
                <c:pt idx="11">
                  <c:v>142</c:v>
                </c:pt>
                <c:pt idx="12">
                  <c:v>142</c:v>
                </c:pt>
                <c:pt idx="13">
                  <c:v>142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223</c:v>
                </c:pt>
                <c:pt idx="1">
                  <c:v>223</c:v>
                </c:pt>
                <c:pt idx="2">
                  <c:v>223</c:v>
                </c:pt>
                <c:pt idx="3">
                  <c:v>223</c:v>
                </c:pt>
                <c:pt idx="4">
                  <c:v>223</c:v>
                </c:pt>
                <c:pt idx="5">
                  <c:v>261</c:v>
                </c:pt>
                <c:pt idx="6">
                  <c:v>261</c:v>
                </c:pt>
                <c:pt idx="7">
                  <c:v>261</c:v>
                </c:pt>
                <c:pt idx="8">
                  <c:v>261</c:v>
                </c:pt>
                <c:pt idx="9">
                  <c:v>261</c:v>
                </c:pt>
                <c:pt idx="10">
                  <c:v>261</c:v>
                </c:pt>
                <c:pt idx="11">
                  <c:v>255</c:v>
                </c:pt>
                <c:pt idx="12">
                  <c:v>255</c:v>
                </c:pt>
                <c:pt idx="13">
                  <c:v>255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76.225899999999996</c:v>
                </c:pt>
                <c:pt idx="1">
                  <c:v>80.194000000000003</c:v>
                </c:pt>
                <c:pt idx="2">
                  <c:v>44.570900000000002</c:v>
                </c:pt>
                <c:pt idx="3">
                  <c:v>75.4422</c:v>
                </c:pt>
                <c:pt idx="4">
                  <c:v>80.180000000000007</c:v>
                </c:pt>
                <c:pt idx="5">
                  <c:v>86.816999999999993</c:v>
                </c:pt>
                <c:pt idx="6">
                  <c:v>82.243700000000004</c:v>
                </c:pt>
                <c:pt idx="7">
                  <c:v>78.032399999999996</c:v>
                </c:pt>
                <c:pt idx="8">
                  <c:v>94.438999999999993</c:v>
                </c:pt>
                <c:pt idx="9">
                  <c:v>96.265600000000006</c:v>
                </c:pt>
                <c:pt idx="10">
                  <c:v>90.948800000000006</c:v>
                </c:pt>
                <c:pt idx="11">
                  <c:v>102.5257</c:v>
                </c:pt>
                <c:pt idx="12">
                  <c:v>80.714799999999997</c:v>
                </c:pt>
                <c:pt idx="13">
                  <c:v>85.671300000000002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4.2050000000000001</c:v>
                </c:pt>
                <c:pt idx="2">
                  <c:v>4.2309999999999999</c:v>
                </c:pt>
                <c:pt idx="3">
                  <c:v>3.87</c:v>
                </c:pt>
                <c:pt idx="4">
                  <c:v>3.65</c:v>
                </c:pt>
                <c:pt idx="5">
                  <c:v>3.7669999999999999</c:v>
                </c:pt>
                <c:pt idx="6">
                  <c:v>3.919</c:v>
                </c:pt>
                <c:pt idx="7">
                  <c:v>4.0149999999999997</c:v>
                </c:pt>
                <c:pt idx="8">
                  <c:v>3.7370000000000001</c:v>
                </c:pt>
                <c:pt idx="9">
                  <c:v>3.085</c:v>
                </c:pt>
                <c:pt idx="10">
                  <c:v>2.9729999999999999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4.2050000000000001</c:v>
                </c:pt>
                <c:pt idx="2">
                  <c:v>4.2309999999999999</c:v>
                </c:pt>
                <c:pt idx="3">
                  <c:v>3.87</c:v>
                </c:pt>
                <c:pt idx="4">
                  <c:v>3.65</c:v>
                </c:pt>
                <c:pt idx="5">
                  <c:v>3.7669999999999999</c:v>
                </c:pt>
                <c:pt idx="6">
                  <c:v>3.919</c:v>
                </c:pt>
                <c:pt idx="7">
                  <c:v>4.0149999999999997</c:v>
                </c:pt>
                <c:pt idx="8">
                  <c:v>3.7370000000000001</c:v>
                </c:pt>
                <c:pt idx="9">
                  <c:v>3.085</c:v>
                </c:pt>
                <c:pt idx="10">
                  <c:v>2.9729999999999999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8.7796544137095776</c:v>
                </c:pt>
                <c:pt idx="1">
                  <c:v>8.7536526559934025</c:v>
                </c:pt>
                <c:pt idx="2">
                  <c:v>8.3985035272322239</c:v>
                </c:pt>
                <c:pt idx="3">
                  <c:v>7.6946978888810627</c:v>
                </c:pt>
                <c:pt idx="4">
                  <c:v>8.1205947784527197</c:v>
                </c:pt>
                <c:pt idx="5">
                  <c:v>6.4825114444371632</c:v>
                </c:pt>
                <c:pt idx="6">
                  <c:v>5.8185980640366779</c:v>
                </c:pt>
                <c:pt idx="7">
                  <c:v>6.2225162185895639</c:v>
                </c:pt>
                <c:pt idx="8">
                  <c:v>5.7977574743449445</c:v>
                </c:pt>
                <c:pt idx="9">
                  <c:v>4.8670808576567115</c:v>
                </c:pt>
                <c:pt idx="10">
                  <c:v>5.4782174977900269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14.223576082807888</c:v>
                </c:pt>
                <c:pt idx="1">
                  <c:v>18.300740189829753</c:v>
                </c:pt>
                <c:pt idx="2">
                  <c:v>17.833869345238906</c:v>
                </c:pt>
                <c:pt idx="3">
                  <c:v>18.07145529684572</c:v>
                </c:pt>
                <c:pt idx="4">
                  <c:v>15.43598324849289</c:v>
                </c:pt>
                <c:pt idx="5">
                  <c:v>16.056941257741197</c:v>
                </c:pt>
                <c:pt idx="6">
                  <c:v>15.82247298592133</c:v>
                </c:pt>
                <c:pt idx="7">
                  <c:v>15.224738412414265</c:v>
                </c:pt>
                <c:pt idx="8">
                  <c:v>14.241126317011805</c:v>
                </c:pt>
                <c:pt idx="9">
                  <c:v>18.012769749959901</c:v>
                </c:pt>
                <c:pt idx="10">
                  <c:v>14.426115808880045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0.2297721270496392</c:v>
                </c:pt>
                <c:pt idx="2">
                  <c:v>0.2372452056305743</c:v>
                </c:pt>
                <c:pt idx="3">
                  <c:v>0.2141498809271597</c:v>
                </c:pt>
                <c:pt idx="4">
                  <c:v>0.23646047946808776</c:v>
                </c:pt>
                <c:pt idx="5">
                  <c:v>0.23460258959245398</c:v>
                </c:pt>
                <c:pt idx="6">
                  <c:v>0.24768568121349205</c:v>
                </c:pt>
                <c:pt idx="7">
                  <c:v>0.26371553265743897</c:v>
                </c:pt>
                <c:pt idx="8">
                  <c:v>0.26240901996185156</c:v>
                </c:pt>
                <c:pt idx="9">
                  <c:v>0.17126738657206605</c:v>
                </c:pt>
                <c:pt idx="10">
                  <c:v>0.20608457878661696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2.9729999999999999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2.9729999999999999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2.9729999999999999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7.1566076851396829</c:v>
                </c:pt>
                <c:pt idx="2">
                  <c:v>1.0920817508158329</c:v>
                </c:pt>
                <c:pt idx="3">
                  <c:v>6.318576565027465</c:v>
                </c:pt>
                <c:pt idx="4">
                  <c:v>7.0067028713501038</c:v>
                </c:pt>
                <c:pt idx="5">
                  <c:v>16.826848885732019</c:v>
                </c:pt>
                <c:pt idx="7">
                  <c:v>16.509145592087457</c:v>
                </c:pt>
                <c:pt idx="8">
                  <c:v>0.49317174710873202</c:v>
                </c:pt>
                <c:pt idx="9">
                  <c:v>0</c:v>
                </c:pt>
                <c:pt idx="10">
                  <c:v>0.6198590799999999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14.567266000982981</c:v>
                </c:pt>
                <c:pt idx="4" formatCode="#,##0">
                  <c:v>7.0067028713501038</c:v>
                </c:pt>
                <c:pt idx="5" formatCode="#,##0">
                  <c:v>16.826848885732019</c:v>
                </c:pt>
                <c:pt idx="6" formatCode="#,##0">
                  <c:v>17.002317339196189</c:v>
                </c:pt>
                <c:pt idx="10" formatCode="#,##0">
                  <c:v>0.6198590799999999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2.9729999999999999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2.9729999999999999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葛巻町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2.9729999999999999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葛巻町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葛巻町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葛巻町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66,932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531.29999999999995</c:v>
                </c:pt>
                <c:pt idx="1">
                  <c:v>800.7</c:v>
                </c:pt>
                <c:pt idx="2">
                  <c:v>65600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144,211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637.62375599999984</c:v>
                </c:pt>
                <c:pt idx="1">
                  <c:v>1059.133932</c:v>
                </c:pt>
                <c:pt idx="2">
                  <c:v>142514.68799999999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葛巻町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42.098122151999995</c:v>
                </c:pt>
                <c:pt idx="1">
                  <c:v>146.48811516000001</c:v>
                </c:pt>
                <c:pt idx="2">
                  <c:v>1.0368294839999999</c:v>
                </c:pt>
                <c:pt idx="3">
                  <c:v>0</c:v>
                </c:pt>
                <c:pt idx="4">
                  <c:v>0.26833249999999997</c:v>
                </c:pt>
                <c:pt idx="5">
                  <c:v>3.79959172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2,243,226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葛巻町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977256</c:v>
                </c:pt>
                <c:pt idx="1">
                  <c:v>1261100</c:v>
                </c:pt>
                <c:pt idx="2">
                  <c:v>4870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22200</c:v>
                </c:pt>
                <c:pt idx="1">
                  <c:v>22200</c:v>
                </c:pt>
                <c:pt idx="2">
                  <c:v>22200</c:v>
                </c:pt>
                <c:pt idx="3">
                  <c:v>22200</c:v>
                </c:pt>
                <c:pt idx="4">
                  <c:v>22200</c:v>
                </c:pt>
                <c:pt idx="5">
                  <c:v>65600</c:v>
                </c:pt>
                <c:pt idx="6">
                  <c:v>65600</c:v>
                </c:pt>
                <c:pt idx="7">
                  <c:v>65600</c:v>
                </c:pt>
                <c:pt idx="8">
                  <c:v>65600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115.1</c:v>
                </c:pt>
                <c:pt idx="1">
                  <c:v>662.3</c:v>
                </c:pt>
                <c:pt idx="2">
                  <c:v>662.3</c:v>
                </c:pt>
                <c:pt idx="3">
                  <c:v>761</c:v>
                </c:pt>
                <c:pt idx="4">
                  <c:v>751.2</c:v>
                </c:pt>
                <c:pt idx="5">
                  <c:v>751.2</c:v>
                </c:pt>
                <c:pt idx="6">
                  <c:v>751.2</c:v>
                </c:pt>
                <c:pt idx="7">
                  <c:v>800.7</c:v>
                </c:pt>
                <c:pt idx="8">
                  <c:v>800.7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466.6</c:v>
                </c:pt>
                <c:pt idx="1">
                  <c:v>479.7</c:v>
                </c:pt>
                <c:pt idx="2">
                  <c:v>482.7</c:v>
                </c:pt>
                <c:pt idx="3">
                  <c:v>496.00000000000011</c:v>
                </c:pt>
                <c:pt idx="4">
                  <c:v>501.4</c:v>
                </c:pt>
                <c:pt idx="5">
                  <c:v>504</c:v>
                </c:pt>
                <c:pt idx="6">
                  <c:v>514</c:v>
                </c:pt>
                <c:pt idx="7">
                  <c:v>525.20000000000005</c:v>
                </c:pt>
                <c:pt idx="8">
                  <c:v>531.29999999999995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1.3229585219051279</c:v>
                </c:pt>
                <c:pt idx="1">
                  <c:v>1.5548189842509161</c:v>
                </c:pt>
                <c:pt idx="2">
                  <c:v>1.4509645054140452</c:v>
                </c:pt>
                <c:pt idx="3">
                  <c:v>1.501447627458292</c:v>
                </c:pt>
                <c:pt idx="4">
                  <c:v>1.5822916498456863</c:v>
                </c:pt>
                <c:pt idx="5">
                  <c:v>4.640326133830591</c:v>
                </c:pt>
                <c:pt idx="6">
                  <c:v>4.9526051950961678</c:v>
                </c:pt>
                <c:pt idx="7">
                  <c:v>4.8439906790237064</c:v>
                </c:pt>
                <c:pt idx="8">
                  <c:v>4.8442365912511312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10.0737931228867</c:v>
                </c:pt>
                <c:pt idx="2">
                  <c:v>0.65538630961373068</c:v>
                </c:pt>
                <c:pt idx="3">
                  <c:v>7.1046899127384764</c:v>
                </c:pt>
                <c:pt idx="4">
                  <c:v>8.3985035272322239</c:v>
                </c:pt>
                <c:pt idx="5">
                  <c:v>14.952135247312031</c:v>
                </c:pt>
                <c:pt idx="7">
                  <c:v>14.183160738157234</c:v>
                </c:pt>
                <c:pt idx="8">
                  <c:v>0.54303135446197004</c:v>
                </c:pt>
                <c:pt idx="9">
                  <c:v>0</c:v>
                </c:pt>
                <c:pt idx="10">
                  <c:v>0.36286879039999997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17.833869345238906</c:v>
                </c:pt>
                <c:pt idx="4" formatCode="#,##0">
                  <c:v>8.3985035272322239</c:v>
                </c:pt>
                <c:pt idx="5" formatCode="#,##0">
                  <c:v>14.952135247312031</c:v>
                </c:pt>
                <c:pt idx="6" formatCode="#,##0">
                  <c:v>14.726192092619204</c:v>
                </c:pt>
                <c:pt idx="10" formatCode="#,##0">
                  <c:v>0.36286879039999997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96</c:v>
                </c:pt>
                <c:pt idx="1">
                  <c:v>99</c:v>
                </c:pt>
                <c:pt idx="2">
                  <c:v>100</c:v>
                </c:pt>
                <c:pt idx="3">
                  <c:v>103</c:v>
                </c:pt>
                <c:pt idx="4">
                  <c:v>104</c:v>
                </c:pt>
                <c:pt idx="5">
                  <c:v>105</c:v>
                </c:pt>
                <c:pt idx="6">
                  <c:v>107</c:v>
                </c:pt>
                <c:pt idx="7">
                  <c:v>109</c:v>
                </c:pt>
                <c:pt idx="8">
                  <c:v>111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29769.694970813598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144211.44568800001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5267307.4110000003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1169392.2819999999</c:v>
                </c:pt>
                <c:pt idx="1">
                  <c:v>4069114.31</c:v>
                </c:pt>
                <c:pt idx="2">
                  <c:v>28800.819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1696.7576879999997</c:v>
                </c:pt>
                <c:pt idx="1">
                  <c:v>142514.68799999999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7.7412824485672642</c:v>
                </c:pt>
                <c:pt idx="2">
                  <c:v>0.7597940304225097</c:v>
                </c:pt>
                <c:pt idx="3">
                  <c:v>4.3453429659003362</c:v>
                </c:pt>
                <c:pt idx="4">
                  <c:v>5.2300910308722548</c:v>
                </c:pt>
                <c:pt idx="5">
                  <c:v>10.841366036035319</c:v>
                </c:pt>
                <c:pt idx="7">
                  <c:v>11.220892966965668</c:v>
                </c:pt>
                <c:pt idx="8">
                  <c:v>0.33008320693722143</c:v>
                </c:pt>
                <c:pt idx="9">
                  <c:v>0</c:v>
                </c:pt>
                <c:pt idx="10">
                  <c:v>0.60644046069999991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12.84641944489011</c:v>
                </c:pt>
                <c:pt idx="4">
                  <c:v>5.2300910308722548</c:v>
                </c:pt>
                <c:pt idx="5">
                  <c:v>10.841366036035319</c:v>
                </c:pt>
                <c:pt idx="6">
                  <c:v>11.550976173902889</c:v>
                </c:pt>
                <c:pt idx="10">
                  <c:v>0.60644046069999991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葛巻町</c:v>
                </c:pt>
              </c:strCache>
            </c:strRef>
          </c:cat>
          <c:val>
            <c:numRef>
              <c:f>①CO2排出量の現状把握!$AX$43:$AX$45</c:f>
              <c:numCache>
                <c:formatCode>0%</c:formatCode>
                <c:ptCount val="3"/>
                <c:pt idx="0">
                  <c:v>0.42072759503743129</c:v>
                </c:pt>
                <c:pt idx="1">
                  <c:v>0.34841845452037185</c:v>
                </c:pt>
                <c:pt idx="2">
                  <c:v>0.31275295830763511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葛巻町</c:v>
                </c:pt>
              </c:strCache>
            </c:strRef>
          </c:cat>
          <c:val>
            <c:numRef>
              <c:f>①CO2排出量の現状把握!$AY$43:$AY$45</c:f>
              <c:numCache>
                <c:formatCode>0%</c:formatCode>
                <c:ptCount val="3"/>
                <c:pt idx="0">
                  <c:v>0.19118662390594171</c:v>
                </c:pt>
                <c:pt idx="1">
                  <c:v>0.17226474585660906</c:v>
                </c:pt>
                <c:pt idx="2">
                  <c:v>0.12732936590935973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葛巻町</c:v>
                </c:pt>
              </c:strCache>
            </c:strRef>
          </c:cat>
          <c:val>
            <c:numRef>
              <c:f>①CO2排出量の現状把握!$AZ$43:$AZ$45</c:f>
              <c:numCache>
                <c:formatCode>0%</c:formatCode>
                <c:ptCount val="3"/>
                <c:pt idx="0">
                  <c:v>0.18034974026133399</c:v>
                </c:pt>
                <c:pt idx="1">
                  <c:v>0.22340600515353695</c:v>
                </c:pt>
                <c:pt idx="2">
                  <c:v>0.26393885972753789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葛巻町</c:v>
                </c:pt>
              </c:strCache>
            </c:strRef>
          </c:cat>
          <c:val>
            <c:numRef>
              <c:f>①CO2排出量の現状把握!$BA$43:$BA$45</c:f>
              <c:numCache>
                <c:formatCode>0%</c:formatCode>
                <c:ptCount val="3"/>
                <c:pt idx="0">
                  <c:v>0.19226168778726088</c:v>
                </c:pt>
                <c:pt idx="1">
                  <c:v>0.23650794127688637</c:v>
                </c:pt>
                <c:pt idx="2">
                  <c:v>0.28121469840112634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葛巻町</c:v>
                </c:pt>
              </c:strCache>
            </c:strRef>
          </c:cat>
          <c:val>
            <c:numRef>
              <c:f>①CO2排出量の現状把握!$BB$43:$BB$45</c:f>
              <c:numCache>
                <c:formatCode>0%</c:formatCode>
                <c:ptCount val="3"/>
                <c:pt idx="0">
                  <c:v>1.5474353008032191E-2</c:v>
                </c:pt>
                <c:pt idx="1">
                  <c:v>1.9402853192595854E-2</c:v>
                </c:pt>
                <c:pt idx="2">
                  <c:v>1.4764117654340886E-2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1519</c:v>
                </c:pt>
                <c:pt idx="1">
                  <c:v>1519</c:v>
                </c:pt>
                <c:pt idx="2">
                  <c:v>1519</c:v>
                </c:pt>
                <c:pt idx="3">
                  <c:v>1519</c:v>
                </c:pt>
                <c:pt idx="4">
                  <c:v>1519</c:v>
                </c:pt>
                <c:pt idx="5">
                  <c:v>1423</c:v>
                </c:pt>
                <c:pt idx="6">
                  <c:v>1423</c:v>
                </c:pt>
                <c:pt idx="7">
                  <c:v>1423</c:v>
                </c:pt>
                <c:pt idx="8">
                  <c:v>1423</c:v>
                </c:pt>
                <c:pt idx="9">
                  <c:v>1423</c:v>
                </c:pt>
                <c:pt idx="10">
                  <c:v>1423</c:v>
                </c:pt>
                <c:pt idx="11">
                  <c:v>1325</c:v>
                </c:pt>
                <c:pt idx="12">
                  <c:v>1325</c:v>
                </c:pt>
                <c:pt idx="13">
                  <c:v>1325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0.65490944346000013</c:v>
                </c:pt>
                <c:pt idx="1">
                  <c:v>0.46440341851999989</c:v>
                </c:pt>
                <c:pt idx="2">
                  <c:v>0.65893347128000002</c:v>
                </c:pt>
                <c:pt idx="3">
                  <c:v>0.51345483800000002</c:v>
                </c:pt>
                <c:pt idx="4">
                  <c:v>0.36286879039999997</c:v>
                </c:pt>
                <c:pt idx="5">
                  <c:v>0.51335800784000007</c:v>
                </c:pt>
                <c:pt idx="6">
                  <c:v>0.33865322329999997</c:v>
                </c:pt>
                <c:pt idx="7">
                  <c:v>0.38733940952000001</c:v>
                </c:pt>
                <c:pt idx="8">
                  <c:v>0.38183591685000001</c:v>
                </c:pt>
                <c:pt idx="9">
                  <c:v>0.42791566650000001</c:v>
                </c:pt>
                <c:pt idx="10">
                  <c:v>0.56105367360000002</c:v>
                </c:pt>
                <c:pt idx="11">
                  <c:v>0.59806600689999989</c:v>
                </c:pt>
                <c:pt idx="12">
                  <c:v>0.47447975764</c:v>
                </c:pt>
                <c:pt idx="13">
                  <c:v>0.60644046069999991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7594</c:v>
                </c:pt>
                <c:pt idx="1">
                  <c:v>7417</c:v>
                </c:pt>
                <c:pt idx="2">
                  <c:v>7273</c:v>
                </c:pt>
                <c:pt idx="3">
                  <c:v>7137</c:v>
                </c:pt>
                <c:pt idx="4">
                  <c:v>7020</c:v>
                </c:pt>
                <c:pt idx="5">
                  <c:v>6854</c:v>
                </c:pt>
                <c:pt idx="6">
                  <c:v>6686</c:v>
                </c:pt>
                <c:pt idx="7">
                  <c:v>6486</c:v>
                </c:pt>
                <c:pt idx="8">
                  <c:v>6355</c:v>
                </c:pt>
                <c:pt idx="9">
                  <c:v>6203</c:v>
                </c:pt>
                <c:pt idx="10">
                  <c:v>6017</c:v>
                </c:pt>
                <c:pt idx="11">
                  <c:v>5874</c:v>
                </c:pt>
                <c:pt idx="12">
                  <c:v>5745</c:v>
                </c:pt>
                <c:pt idx="13">
                  <c:v>5607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葛巻町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426</v>
      </c>
      <c r="C9" s="70">
        <v>1</v>
      </c>
      <c r="D9" s="70">
        <v>26</v>
      </c>
      <c r="E9" s="70">
        <v>1990</v>
      </c>
      <c r="F9" s="70" t="s">
        <v>787</v>
      </c>
      <c r="G9" s="70" t="s">
        <v>1757</v>
      </c>
      <c r="H9" s="70" t="s">
        <v>1758</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427</v>
      </c>
      <c r="C10" s="70">
        <v>2</v>
      </c>
      <c r="D10" s="70">
        <v>26</v>
      </c>
      <c r="E10" s="70">
        <v>2005</v>
      </c>
      <c r="F10" s="70" t="s">
        <v>789</v>
      </c>
      <c r="G10" s="70" t="s">
        <v>1757</v>
      </c>
      <c r="H10" s="70" t="s">
        <v>1758</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428</v>
      </c>
      <c r="C11" s="70">
        <v>3</v>
      </c>
      <c r="D11" s="70">
        <v>26</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429</v>
      </c>
      <c r="C12" s="70">
        <v>4</v>
      </c>
      <c r="D12" s="70">
        <v>26</v>
      </c>
      <c r="E12" s="70">
        <v>2007</v>
      </c>
      <c r="F12" s="70" t="s">
        <v>791</v>
      </c>
      <c r="G12" s="70" t="s">
        <v>1757</v>
      </c>
      <c r="H12" s="70" t="s">
        <v>1758</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430</v>
      </c>
      <c r="C13" s="70">
        <v>5</v>
      </c>
      <c r="D13" s="70">
        <v>26</v>
      </c>
      <c r="E13" s="70">
        <v>2008</v>
      </c>
      <c r="F13" s="70" t="s">
        <v>792</v>
      </c>
      <c r="G13" s="70" t="s">
        <v>1757</v>
      </c>
      <c r="H13" s="70" t="s">
        <v>1758</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431</v>
      </c>
      <c r="C14" s="70">
        <v>6</v>
      </c>
      <c r="D14" s="70">
        <v>26</v>
      </c>
      <c r="E14" s="70">
        <v>2009</v>
      </c>
      <c r="F14" s="70" t="s">
        <v>176</v>
      </c>
      <c r="G14" s="70" t="s">
        <v>1757</v>
      </c>
      <c r="H14" s="70" t="s">
        <v>1758</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1764</v>
      </c>
      <c r="B15" s="70">
        <v>432</v>
      </c>
      <c r="C15" s="70">
        <v>7</v>
      </c>
      <c r="D15" s="70">
        <v>26</v>
      </c>
      <c r="E15" s="70">
        <v>2010</v>
      </c>
      <c r="F15" s="70" t="s">
        <v>177</v>
      </c>
      <c r="G15" s="70" t="s">
        <v>1757</v>
      </c>
      <c r="H15" s="70" t="s">
        <v>1758</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1765</v>
      </c>
      <c r="B16" s="70">
        <v>433</v>
      </c>
      <c r="C16" s="70">
        <v>8</v>
      </c>
      <c r="D16" s="70">
        <v>26</v>
      </c>
      <c r="E16" s="70">
        <v>2011</v>
      </c>
      <c r="F16" s="70" t="s">
        <v>178</v>
      </c>
      <c r="G16" s="70" t="s">
        <v>1757</v>
      </c>
      <c r="H16" s="70" t="s">
        <v>1758</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1766</v>
      </c>
      <c r="B17" s="70">
        <v>434</v>
      </c>
      <c r="C17" s="70">
        <v>9</v>
      </c>
      <c r="D17" s="70">
        <v>26</v>
      </c>
      <c r="E17" s="70">
        <v>2012</v>
      </c>
      <c r="F17" s="70" t="s">
        <v>179</v>
      </c>
      <c r="G17" s="70" t="s">
        <v>1757</v>
      </c>
      <c r="H17" s="70" t="s">
        <v>1758</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1767</v>
      </c>
      <c r="B18" s="70">
        <v>435</v>
      </c>
      <c r="C18" s="70">
        <v>10</v>
      </c>
      <c r="D18" s="70">
        <v>26</v>
      </c>
      <c r="E18" s="70">
        <v>2013</v>
      </c>
      <c r="F18" s="70" t="s">
        <v>180</v>
      </c>
      <c r="G18" s="70" t="s">
        <v>1757</v>
      </c>
      <c r="H18" s="70" t="s">
        <v>1758</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1768</v>
      </c>
      <c r="B19" s="70">
        <v>436</v>
      </c>
      <c r="C19" s="70">
        <v>11</v>
      </c>
      <c r="D19" s="70">
        <v>26</v>
      </c>
      <c r="E19" s="70">
        <v>2014</v>
      </c>
      <c r="F19" s="70" t="s">
        <v>181</v>
      </c>
      <c r="G19" s="70" t="s">
        <v>1757</v>
      </c>
      <c r="H19" s="70" t="s">
        <v>1758</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1769</v>
      </c>
      <c r="B20" s="70">
        <v>437</v>
      </c>
      <c r="C20" s="70">
        <v>12</v>
      </c>
      <c r="D20" s="70">
        <v>26</v>
      </c>
      <c r="E20" s="70">
        <v>2015</v>
      </c>
      <c r="F20" s="70" t="s">
        <v>182</v>
      </c>
      <c r="G20" s="70" t="s">
        <v>1757</v>
      </c>
      <c r="H20" s="70" t="s">
        <v>1758</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1770</v>
      </c>
      <c r="B21" s="70">
        <v>438</v>
      </c>
      <c r="C21" s="70">
        <v>13</v>
      </c>
      <c r="D21" s="70">
        <v>26</v>
      </c>
      <c r="E21" s="70">
        <v>2016</v>
      </c>
      <c r="F21" s="70" t="s">
        <v>155</v>
      </c>
      <c r="G21" s="70" t="s">
        <v>1757</v>
      </c>
      <c r="H21" s="70" t="s">
        <v>1758</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1771</v>
      </c>
      <c r="B22" s="70">
        <v>439</v>
      </c>
      <c r="C22" s="70">
        <v>14</v>
      </c>
      <c r="D22" s="70">
        <v>26</v>
      </c>
      <c r="E22" s="70">
        <v>2017</v>
      </c>
      <c r="F22" s="70" t="s">
        <v>156</v>
      </c>
      <c r="G22" s="70" t="s">
        <v>1757</v>
      </c>
      <c r="H22" s="70" t="s">
        <v>1758</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1772</v>
      </c>
      <c r="B23" s="70">
        <v>440</v>
      </c>
      <c r="C23" s="70">
        <v>15</v>
      </c>
      <c r="D23" s="70">
        <v>26</v>
      </c>
      <c r="E23" s="70">
        <v>2018</v>
      </c>
      <c r="F23" s="70" t="s">
        <v>183</v>
      </c>
      <c r="G23" s="70" t="s">
        <v>1757</v>
      </c>
      <c r="H23" s="70" t="s">
        <v>1758</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1773</v>
      </c>
      <c r="B24" s="70">
        <v>441</v>
      </c>
      <c r="C24" s="70">
        <v>16</v>
      </c>
      <c r="D24" s="70">
        <v>26</v>
      </c>
      <c r="E24" s="70">
        <v>2019</v>
      </c>
      <c r="F24" s="70" t="s">
        <v>158</v>
      </c>
      <c r="G24" s="70" t="s">
        <v>1757</v>
      </c>
      <c r="H24" s="70" t="s">
        <v>1758</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1774</v>
      </c>
      <c r="B25" s="70">
        <v>442</v>
      </c>
      <c r="C25" s="70">
        <v>17</v>
      </c>
      <c r="D25" s="70">
        <v>26</v>
      </c>
      <c r="E25" s="70">
        <v>2020</v>
      </c>
      <c r="F25" s="70" t="s">
        <v>159</v>
      </c>
      <c r="G25" s="70" t="s">
        <v>1757</v>
      </c>
      <c r="H25" s="70" t="s">
        <v>1758</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1775</v>
      </c>
      <c r="B26" s="70">
        <v>442</v>
      </c>
      <c r="C26" s="70">
        <v>18</v>
      </c>
      <c r="D26" s="70">
        <v>26</v>
      </c>
      <c r="E26" s="70">
        <v>2021</v>
      </c>
      <c r="F26" s="70" t="s">
        <v>160</v>
      </c>
      <c r="G26" s="1064" t="s">
        <v>1757</v>
      </c>
      <c r="H26" s="70" t="s">
        <v>1758</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1776</v>
      </c>
      <c r="B27" s="70">
        <v>442</v>
      </c>
      <c r="C27" s="70">
        <v>19</v>
      </c>
      <c r="D27" s="70">
        <v>26</v>
      </c>
      <c r="E27" s="70">
        <v>2022</v>
      </c>
      <c r="F27" s="70" t="s">
        <v>161</v>
      </c>
      <c r="G27" s="1064" t="s">
        <v>1757</v>
      </c>
      <c r="H27" s="70" t="s">
        <v>1758</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442</v>
      </c>
      <c r="C28" s="70">
        <v>20</v>
      </c>
      <c r="D28" s="70">
        <v>26</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442</v>
      </c>
      <c r="C29" s="70">
        <v>21</v>
      </c>
      <c r="D29" s="70">
        <v>26</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1796</v>
      </c>
      <c r="B45" s="70">
        <v>288</v>
      </c>
      <c r="C45" s="70">
        <v>16</v>
      </c>
      <c r="D45" s="70">
        <v>17</v>
      </c>
      <c r="E45" s="70">
        <v>2019</v>
      </c>
      <c r="F45" s="70" t="s">
        <v>158</v>
      </c>
      <c r="G45" s="1064" t="s">
        <v>1780</v>
      </c>
      <c r="H45" s="70" t="s">
        <v>1781</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1797</v>
      </c>
      <c r="B46" s="70">
        <v>289</v>
      </c>
      <c r="C46" s="70">
        <v>17</v>
      </c>
      <c r="D46" s="70">
        <v>17</v>
      </c>
      <c r="E46" s="70">
        <v>2020</v>
      </c>
      <c r="F46" s="70" t="s">
        <v>159</v>
      </c>
      <c r="G46" s="1064" t="s">
        <v>1780</v>
      </c>
      <c r="H46" s="70" t="s">
        <v>1781</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1798</v>
      </c>
      <c r="B47" s="70">
        <v>289</v>
      </c>
      <c r="C47" s="70">
        <v>18</v>
      </c>
      <c r="D47" s="70">
        <v>17</v>
      </c>
      <c r="E47" s="70">
        <v>2021</v>
      </c>
      <c r="F47" s="70" t="s">
        <v>160</v>
      </c>
      <c r="G47" s="70" t="s">
        <v>1780</v>
      </c>
      <c r="H47" s="70" t="s">
        <v>1781</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1799</v>
      </c>
      <c r="B48" s="70">
        <v>289</v>
      </c>
      <c r="C48" s="70">
        <v>19</v>
      </c>
      <c r="D48" s="70">
        <v>17</v>
      </c>
      <c r="E48" s="70">
        <v>2022</v>
      </c>
      <c r="F48" s="70" t="s">
        <v>161</v>
      </c>
      <c r="G48" s="70" t="s">
        <v>1780</v>
      </c>
      <c r="H48" s="70" t="s">
        <v>1781</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289</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289</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1803</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1804</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1805</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1806</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1807</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1808</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1809</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1810</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1811</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1812</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1813</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1814</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1815</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1816</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1817</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1818</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1819</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1821</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1822</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1823</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1824</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1825</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1826</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1827</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1828</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1829</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1830</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1831</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1832</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1833</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1834</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1835</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1836</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1837</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1838</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1841</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1842</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1843</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1844</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1845</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1846</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1847</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1848</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1849</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1850</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1851</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1852</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1853</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1854</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1855</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1856</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1857</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52</v>
      </c>
      <c r="C114" s="70">
        <v>1</v>
      </c>
      <c r="D114" s="70">
        <v>4</v>
      </c>
      <c r="E114" s="70">
        <v>1990</v>
      </c>
      <c r="F114" s="70" t="s">
        <v>787</v>
      </c>
      <c r="G114" s="70" t="s">
        <v>1860</v>
      </c>
      <c r="H114" s="70" t="s">
        <v>1861</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1860</v>
      </c>
      <c r="H115" s="70" t="s">
        <v>1861</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1860</v>
      </c>
      <c r="H117" s="70" t="s">
        <v>1861</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1860</v>
      </c>
      <c r="H118" s="70" t="s">
        <v>1861</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1860</v>
      </c>
      <c r="H119" s="70" t="s">
        <v>1861</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1860</v>
      </c>
      <c r="H120" s="70" t="s">
        <v>1861</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1860</v>
      </c>
      <c r="H121" s="70" t="s">
        <v>1861</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1860</v>
      </c>
      <c r="H122" s="70" t="s">
        <v>1861</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1860</v>
      </c>
      <c r="H123" s="70" t="s">
        <v>1861</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1860</v>
      </c>
      <c r="H124" s="70" t="s">
        <v>1861</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1860</v>
      </c>
      <c r="H125" s="70" t="s">
        <v>1861</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1860</v>
      </c>
      <c r="H126" s="70" t="s">
        <v>1861</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1860</v>
      </c>
      <c r="H127" s="70" t="s">
        <v>1861</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1860</v>
      </c>
      <c r="H128" s="70" t="s">
        <v>1861</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1860</v>
      </c>
      <c r="H129" s="70" t="s">
        <v>1861</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1860</v>
      </c>
      <c r="H130" s="70" t="s">
        <v>1861</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1860</v>
      </c>
      <c r="H131" s="70" t="s">
        <v>1861</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68</v>
      </c>
      <c r="C132" s="70">
        <v>19</v>
      </c>
      <c r="D132" s="70">
        <v>4</v>
      </c>
      <c r="E132" s="70">
        <v>2022</v>
      </c>
      <c r="F132" s="70" t="s">
        <v>161</v>
      </c>
      <c r="G132" s="70" t="s">
        <v>1860</v>
      </c>
      <c r="H132" s="70" t="s">
        <v>1861</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68</v>
      </c>
      <c r="C133" s="70">
        <v>20</v>
      </c>
      <c r="D133" s="70">
        <v>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68</v>
      </c>
      <c r="C134" s="70">
        <v>21</v>
      </c>
      <c r="D134" s="70">
        <v>4</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171</v>
      </c>
      <c r="C135" s="70">
        <v>1</v>
      </c>
      <c r="D135" s="70">
        <v>11</v>
      </c>
      <c r="E135" s="70">
        <v>1990</v>
      </c>
      <c r="F135" s="70" t="s">
        <v>787</v>
      </c>
      <c r="G135" s="70" t="s">
        <v>1883</v>
      </c>
      <c r="H135" s="70" t="s">
        <v>1884</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172</v>
      </c>
      <c r="C136" s="70">
        <v>2</v>
      </c>
      <c r="D136" s="70">
        <v>11</v>
      </c>
      <c r="E136" s="70">
        <v>2005</v>
      </c>
      <c r="F136" s="70" t="s">
        <v>789</v>
      </c>
      <c r="G136" s="70" t="s">
        <v>1883</v>
      </c>
      <c r="H136" s="70" t="s">
        <v>1884</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173</v>
      </c>
      <c r="C137" s="70">
        <v>3</v>
      </c>
      <c r="D137" s="70">
        <v>11</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174</v>
      </c>
      <c r="C138" s="70">
        <v>4</v>
      </c>
      <c r="D138" s="70">
        <v>11</v>
      </c>
      <c r="E138" s="70">
        <v>2007</v>
      </c>
      <c r="F138" s="70" t="s">
        <v>791</v>
      </c>
      <c r="G138" s="70" t="s">
        <v>1883</v>
      </c>
      <c r="H138" s="70" t="s">
        <v>1884</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175</v>
      </c>
      <c r="C139" s="70">
        <v>5</v>
      </c>
      <c r="D139" s="70">
        <v>11</v>
      </c>
      <c r="E139" s="70">
        <v>2008</v>
      </c>
      <c r="F139" s="70" t="s">
        <v>792</v>
      </c>
      <c r="G139" s="70" t="s">
        <v>1883</v>
      </c>
      <c r="H139" s="70" t="s">
        <v>1884</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176</v>
      </c>
      <c r="C140" s="70">
        <v>6</v>
      </c>
      <c r="D140" s="70">
        <v>11</v>
      </c>
      <c r="E140" s="70">
        <v>2009</v>
      </c>
      <c r="F140" s="70" t="s">
        <v>176</v>
      </c>
      <c r="G140" s="1064" t="s">
        <v>1883</v>
      </c>
      <c r="H140" s="70" t="s">
        <v>1884</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1890</v>
      </c>
      <c r="B141" s="70">
        <v>177</v>
      </c>
      <c r="C141" s="70">
        <v>7</v>
      </c>
      <c r="D141" s="70">
        <v>11</v>
      </c>
      <c r="E141" s="70">
        <v>2010</v>
      </c>
      <c r="F141" s="70" t="s">
        <v>177</v>
      </c>
      <c r="G141" s="1064" t="s">
        <v>1883</v>
      </c>
      <c r="H141" s="70" t="s">
        <v>1884</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1891</v>
      </c>
      <c r="B142" s="70">
        <v>178</v>
      </c>
      <c r="C142" s="70">
        <v>8</v>
      </c>
      <c r="D142" s="70">
        <v>11</v>
      </c>
      <c r="E142" s="70">
        <v>2011</v>
      </c>
      <c r="F142" s="70" t="s">
        <v>178</v>
      </c>
      <c r="G142" s="70" t="s">
        <v>1883</v>
      </c>
      <c r="H142" s="70" t="s">
        <v>1884</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1892</v>
      </c>
      <c r="B143" s="70">
        <v>179</v>
      </c>
      <c r="C143" s="70">
        <v>9</v>
      </c>
      <c r="D143" s="70">
        <v>11</v>
      </c>
      <c r="E143" s="70">
        <v>2012</v>
      </c>
      <c r="F143" s="70" t="s">
        <v>179</v>
      </c>
      <c r="G143" s="70" t="s">
        <v>1883</v>
      </c>
      <c r="H143" s="70" t="s">
        <v>1884</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1893</v>
      </c>
      <c r="B144" s="70">
        <v>180</v>
      </c>
      <c r="C144" s="70">
        <v>10</v>
      </c>
      <c r="D144" s="70">
        <v>11</v>
      </c>
      <c r="E144" s="70">
        <v>2013</v>
      </c>
      <c r="F144" s="70" t="s">
        <v>180</v>
      </c>
      <c r="G144" s="70" t="s">
        <v>1883</v>
      </c>
      <c r="H144" s="70" t="s">
        <v>1884</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1894</v>
      </c>
      <c r="B145" s="70">
        <v>181</v>
      </c>
      <c r="C145" s="70">
        <v>11</v>
      </c>
      <c r="D145" s="70">
        <v>11</v>
      </c>
      <c r="E145" s="70">
        <v>2014</v>
      </c>
      <c r="F145" s="70" t="s">
        <v>181</v>
      </c>
      <c r="G145" s="70" t="s">
        <v>1883</v>
      </c>
      <c r="H145" s="70" t="s">
        <v>1884</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1895</v>
      </c>
      <c r="B146" s="70">
        <v>182</v>
      </c>
      <c r="C146" s="70">
        <v>12</v>
      </c>
      <c r="D146" s="70">
        <v>11</v>
      </c>
      <c r="E146" s="70">
        <v>2015</v>
      </c>
      <c r="F146" s="70" t="s">
        <v>182</v>
      </c>
      <c r="G146" s="70" t="s">
        <v>1883</v>
      </c>
      <c r="H146" s="70" t="s">
        <v>1884</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1896</v>
      </c>
      <c r="B147" s="70">
        <v>183</v>
      </c>
      <c r="C147" s="70">
        <v>13</v>
      </c>
      <c r="D147" s="70">
        <v>11</v>
      </c>
      <c r="E147" s="70">
        <v>2016</v>
      </c>
      <c r="F147" s="70" t="s">
        <v>155</v>
      </c>
      <c r="G147" s="70" t="s">
        <v>1883</v>
      </c>
      <c r="H147" s="70" t="s">
        <v>1884</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1897</v>
      </c>
      <c r="B148" s="70">
        <v>184</v>
      </c>
      <c r="C148" s="70">
        <v>14</v>
      </c>
      <c r="D148" s="70">
        <v>11</v>
      </c>
      <c r="E148" s="70">
        <v>2017</v>
      </c>
      <c r="F148" s="70" t="s">
        <v>156</v>
      </c>
      <c r="G148" s="70" t="s">
        <v>1883</v>
      </c>
      <c r="H148" s="70" t="s">
        <v>1884</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1898</v>
      </c>
      <c r="B149" s="70">
        <v>185</v>
      </c>
      <c r="C149" s="70">
        <v>15</v>
      </c>
      <c r="D149" s="70">
        <v>11</v>
      </c>
      <c r="E149" s="70">
        <v>2018</v>
      </c>
      <c r="F149" s="70" t="s">
        <v>183</v>
      </c>
      <c r="G149" s="70" t="s">
        <v>1883</v>
      </c>
      <c r="H149" s="70" t="s">
        <v>1884</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1899</v>
      </c>
      <c r="B150" s="70">
        <v>186</v>
      </c>
      <c r="C150" s="70">
        <v>16</v>
      </c>
      <c r="D150" s="70">
        <v>11</v>
      </c>
      <c r="E150" s="70">
        <v>2019</v>
      </c>
      <c r="F150" s="70" t="s">
        <v>158</v>
      </c>
      <c r="G150" s="70" t="s">
        <v>1883</v>
      </c>
      <c r="H150" s="70" t="s">
        <v>1884</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1900</v>
      </c>
      <c r="B151" s="70">
        <v>187</v>
      </c>
      <c r="C151" s="70">
        <v>17</v>
      </c>
      <c r="D151" s="70">
        <v>11</v>
      </c>
      <c r="E151" s="70">
        <v>2020</v>
      </c>
      <c r="F151" s="70" t="s">
        <v>159</v>
      </c>
      <c r="G151" s="70" t="s">
        <v>1883</v>
      </c>
      <c r="H151" s="70" t="s">
        <v>1884</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1901</v>
      </c>
      <c r="B152" s="70">
        <v>187</v>
      </c>
      <c r="C152" s="70">
        <v>18</v>
      </c>
      <c r="D152" s="70">
        <v>11</v>
      </c>
      <c r="E152" s="70">
        <v>2021</v>
      </c>
      <c r="F152" s="70" t="s">
        <v>160</v>
      </c>
      <c r="G152" s="70" t="s">
        <v>1883</v>
      </c>
      <c r="H152" s="70" t="s">
        <v>1884</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1902</v>
      </c>
      <c r="B153" s="70">
        <v>187</v>
      </c>
      <c r="C153" s="70">
        <v>19</v>
      </c>
      <c r="D153" s="70">
        <v>11</v>
      </c>
      <c r="E153" s="70">
        <v>2022</v>
      </c>
      <c r="F153" s="70" t="s">
        <v>161</v>
      </c>
      <c r="G153" s="70" t="s">
        <v>1883</v>
      </c>
      <c r="H153" s="70" t="s">
        <v>1884</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187</v>
      </c>
      <c r="C154" s="70">
        <v>20</v>
      </c>
      <c r="D154" s="70">
        <v>11</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187</v>
      </c>
      <c r="C155" s="70">
        <v>21</v>
      </c>
      <c r="D155" s="70">
        <v>11</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18</v>
      </c>
      <c r="C156" s="70">
        <v>1</v>
      </c>
      <c r="D156" s="70">
        <v>2</v>
      </c>
      <c r="E156" s="70">
        <v>1990</v>
      </c>
      <c r="F156" s="70" t="s">
        <v>787</v>
      </c>
      <c r="G156" s="70" t="s">
        <v>1906</v>
      </c>
      <c r="H156" s="70" t="s">
        <v>1907</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19</v>
      </c>
      <c r="C157" s="70">
        <v>2</v>
      </c>
      <c r="D157" s="70">
        <v>2</v>
      </c>
      <c r="E157" s="70">
        <v>2005</v>
      </c>
      <c r="F157" s="70" t="s">
        <v>789</v>
      </c>
      <c r="G157" s="70" t="s">
        <v>1906</v>
      </c>
      <c r="H157" s="70" t="s">
        <v>1907</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20</v>
      </c>
      <c r="C158" s="70">
        <v>3</v>
      </c>
      <c r="D158" s="70">
        <v>2</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21</v>
      </c>
      <c r="C159" s="70">
        <v>4</v>
      </c>
      <c r="D159" s="70">
        <v>2</v>
      </c>
      <c r="E159" s="70">
        <v>2007</v>
      </c>
      <c r="F159" s="70" t="s">
        <v>791</v>
      </c>
      <c r="G159" s="1064" t="s">
        <v>1906</v>
      </c>
      <c r="H159" s="70" t="s">
        <v>1907</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22</v>
      </c>
      <c r="C160" s="70">
        <v>5</v>
      </c>
      <c r="D160" s="70">
        <v>2</v>
      </c>
      <c r="E160" s="70">
        <v>2008</v>
      </c>
      <c r="F160" s="70" t="s">
        <v>792</v>
      </c>
      <c r="G160" s="70" t="s">
        <v>1906</v>
      </c>
      <c r="H160" s="70" t="s">
        <v>1907</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23</v>
      </c>
      <c r="C161" s="70">
        <v>6</v>
      </c>
      <c r="D161" s="70">
        <v>2</v>
      </c>
      <c r="E161" s="70">
        <v>2009</v>
      </c>
      <c r="F161" s="70" t="s">
        <v>176</v>
      </c>
      <c r="G161" s="70" t="s">
        <v>1906</v>
      </c>
      <c r="H161" s="70" t="s">
        <v>1907</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1913</v>
      </c>
      <c r="B162" s="70">
        <v>24</v>
      </c>
      <c r="C162" s="70">
        <v>7</v>
      </c>
      <c r="D162" s="70">
        <v>2</v>
      </c>
      <c r="E162" s="70">
        <v>2010</v>
      </c>
      <c r="F162" s="70" t="s">
        <v>177</v>
      </c>
      <c r="G162" s="70" t="s">
        <v>1906</v>
      </c>
      <c r="H162" s="70" t="s">
        <v>1907</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1914</v>
      </c>
      <c r="B163" s="70">
        <v>25</v>
      </c>
      <c r="C163" s="70">
        <v>8</v>
      </c>
      <c r="D163" s="70">
        <v>2</v>
      </c>
      <c r="E163" s="70">
        <v>2011</v>
      </c>
      <c r="F163" s="70" t="s">
        <v>178</v>
      </c>
      <c r="G163" s="70" t="s">
        <v>1906</v>
      </c>
      <c r="H163" s="70" t="s">
        <v>1907</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1915</v>
      </c>
      <c r="B164" s="70">
        <v>26</v>
      </c>
      <c r="C164" s="70">
        <v>9</v>
      </c>
      <c r="D164" s="70">
        <v>2</v>
      </c>
      <c r="E164" s="70">
        <v>2012</v>
      </c>
      <c r="F164" s="70" t="s">
        <v>179</v>
      </c>
      <c r="G164" s="70" t="s">
        <v>1906</v>
      </c>
      <c r="H164" s="70" t="s">
        <v>1907</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1916</v>
      </c>
      <c r="B165" s="70">
        <v>27</v>
      </c>
      <c r="C165" s="70">
        <v>10</v>
      </c>
      <c r="D165" s="70">
        <v>2</v>
      </c>
      <c r="E165" s="70">
        <v>2013</v>
      </c>
      <c r="F165" s="70" t="s">
        <v>180</v>
      </c>
      <c r="G165" s="70" t="s">
        <v>1906</v>
      </c>
      <c r="H165" s="70" t="s">
        <v>1907</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1917</v>
      </c>
      <c r="B166" s="70">
        <v>28</v>
      </c>
      <c r="C166" s="70">
        <v>11</v>
      </c>
      <c r="D166" s="70">
        <v>2</v>
      </c>
      <c r="E166" s="70">
        <v>2014</v>
      </c>
      <c r="F166" s="70" t="s">
        <v>181</v>
      </c>
      <c r="G166" s="70" t="s">
        <v>1906</v>
      </c>
      <c r="H166" s="70" t="s">
        <v>1907</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1918</v>
      </c>
      <c r="B167" s="70">
        <v>29</v>
      </c>
      <c r="C167" s="70">
        <v>12</v>
      </c>
      <c r="D167" s="70">
        <v>2</v>
      </c>
      <c r="E167" s="70">
        <v>2015</v>
      </c>
      <c r="F167" s="70" t="s">
        <v>182</v>
      </c>
      <c r="G167" s="70" t="s">
        <v>1906</v>
      </c>
      <c r="H167" s="70" t="s">
        <v>1907</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1919</v>
      </c>
      <c r="B168" s="70">
        <v>30</v>
      </c>
      <c r="C168" s="70">
        <v>13</v>
      </c>
      <c r="D168" s="70">
        <v>2</v>
      </c>
      <c r="E168" s="70">
        <v>2016</v>
      </c>
      <c r="F168" s="70" t="s">
        <v>155</v>
      </c>
      <c r="G168" s="70" t="s">
        <v>1906</v>
      </c>
      <c r="H168" s="70" t="s">
        <v>1907</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1920</v>
      </c>
      <c r="B169" s="70">
        <v>31</v>
      </c>
      <c r="C169" s="70">
        <v>14</v>
      </c>
      <c r="D169" s="70">
        <v>2</v>
      </c>
      <c r="E169" s="70">
        <v>2017</v>
      </c>
      <c r="F169" s="70" t="s">
        <v>156</v>
      </c>
      <c r="G169" s="70" t="s">
        <v>1906</v>
      </c>
      <c r="H169" s="70" t="s">
        <v>1907</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1921</v>
      </c>
      <c r="B170" s="70">
        <v>32</v>
      </c>
      <c r="C170" s="70">
        <v>15</v>
      </c>
      <c r="D170" s="70">
        <v>2</v>
      </c>
      <c r="E170" s="70">
        <v>2018</v>
      </c>
      <c r="F170" s="70" t="s">
        <v>183</v>
      </c>
      <c r="G170" s="70" t="s">
        <v>1906</v>
      </c>
      <c r="H170" s="70" t="s">
        <v>1907</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1922</v>
      </c>
      <c r="B171" s="70">
        <v>33</v>
      </c>
      <c r="C171" s="70">
        <v>16</v>
      </c>
      <c r="D171" s="70">
        <v>2</v>
      </c>
      <c r="E171" s="70">
        <v>2019</v>
      </c>
      <c r="F171" s="70" t="s">
        <v>158</v>
      </c>
      <c r="G171" s="70" t="s">
        <v>1906</v>
      </c>
      <c r="H171" s="70" t="s">
        <v>1907</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1923</v>
      </c>
      <c r="B172" s="70">
        <v>34</v>
      </c>
      <c r="C172" s="70">
        <v>17</v>
      </c>
      <c r="D172" s="70">
        <v>2</v>
      </c>
      <c r="E172" s="70">
        <v>2020</v>
      </c>
      <c r="F172" s="70" t="s">
        <v>159</v>
      </c>
      <c r="G172" s="70" t="s">
        <v>1906</v>
      </c>
      <c r="H172" s="70" t="s">
        <v>1907</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1924</v>
      </c>
      <c r="B173" s="70">
        <v>34</v>
      </c>
      <c r="C173" s="70">
        <v>18</v>
      </c>
      <c r="D173" s="70">
        <v>2</v>
      </c>
      <c r="E173" s="70">
        <v>2021</v>
      </c>
      <c r="F173" s="70" t="s">
        <v>160</v>
      </c>
      <c r="G173" s="70" t="s">
        <v>1906</v>
      </c>
      <c r="H173" s="70" t="s">
        <v>1907</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1925</v>
      </c>
      <c r="B174" s="70">
        <v>34</v>
      </c>
      <c r="C174" s="70">
        <v>19</v>
      </c>
      <c r="D174" s="70">
        <v>2</v>
      </c>
      <c r="E174" s="70">
        <v>2022</v>
      </c>
      <c r="F174" s="70" t="s">
        <v>161</v>
      </c>
      <c r="G174" s="70" t="s">
        <v>1906</v>
      </c>
      <c r="H174" s="70" t="s">
        <v>1907</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34</v>
      </c>
      <c r="C175" s="70">
        <v>20</v>
      </c>
      <c r="D175" s="70">
        <v>2</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34</v>
      </c>
      <c r="C176" s="70">
        <v>21</v>
      </c>
      <c r="D176" s="70">
        <v>2</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205</v>
      </c>
      <c r="C177" s="70">
        <v>1</v>
      </c>
      <c r="D177" s="70">
        <v>13</v>
      </c>
      <c r="E177" s="70">
        <v>1990</v>
      </c>
      <c r="F177" s="70" t="s">
        <v>787</v>
      </c>
      <c r="G177" s="70" t="s">
        <v>1929</v>
      </c>
      <c r="H177" s="70" t="s">
        <v>1930</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206</v>
      </c>
      <c r="C178" s="70">
        <v>2</v>
      </c>
      <c r="D178" s="70">
        <v>13</v>
      </c>
      <c r="E178" s="70">
        <v>2005</v>
      </c>
      <c r="F178" s="70" t="s">
        <v>789</v>
      </c>
      <c r="G178" s="1064" t="s">
        <v>1929</v>
      </c>
      <c r="H178" s="70" t="s">
        <v>1930</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207</v>
      </c>
      <c r="C179" s="70">
        <v>3</v>
      </c>
      <c r="D179" s="70">
        <v>13</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208</v>
      </c>
      <c r="C180" s="70">
        <v>4</v>
      </c>
      <c r="D180" s="70">
        <v>13</v>
      </c>
      <c r="E180" s="70">
        <v>2007</v>
      </c>
      <c r="F180" s="70" t="s">
        <v>791</v>
      </c>
      <c r="G180" s="70" t="s">
        <v>1929</v>
      </c>
      <c r="H180" s="70" t="s">
        <v>1930</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209</v>
      </c>
      <c r="C181" s="70">
        <v>5</v>
      </c>
      <c r="D181" s="70">
        <v>13</v>
      </c>
      <c r="E181" s="70">
        <v>2008</v>
      </c>
      <c r="F181" s="70" t="s">
        <v>792</v>
      </c>
      <c r="G181" s="70" t="s">
        <v>1929</v>
      </c>
      <c r="H181" s="70" t="s">
        <v>1930</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210</v>
      </c>
      <c r="C182" s="70">
        <v>6</v>
      </c>
      <c r="D182" s="70">
        <v>13</v>
      </c>
      <c r="E182" s="70">
        <v>2009</v>
      </c>
      <c r="F182" s="70" t="s">
        <v>176</v>
      </c>
      <c r="G182" s="70" t="s">
        <v>1929</v>
      </c>
      <c r="H182" s="70" t="s">
        <v>1930</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1936</v>
      </c>
      <c r="B183" s="70">
        <v>211</v>
      </c>
      <c r="C183" s="70">
        <v>7</v>
      </c>
      <c r="D183" s="70">
        <v>13</v>
      </c>
      <c r="E183" s="70">
        <v>2010</v>
      </c>
      <c r="F183" s="70" t="s">
        <v>177</v>
      </c>
      <c r="G183" s="70" t="s">
        <v>1929</v>
      </c>
      <c r="H183" s="70" t="s">
        <v>1930</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1937</v>
      </c>
      <c r="B184" s="70">
        <v>212</v>
      </c>
      <c r="C184" s="70">
        <v>8</v>
      </c>
      <c r="D184" s="70">
        <v>13</v>
      </c>
      <c r="E184" s="70">
        <v>2011</v>
      </c>
      <c r="F184" s="70" t="s">
        <v>178</v>
      </c>
      <c r="G184" s="70" t="s">
        <v>1929</v>
      </c>
      <c r="H184" s="70" t="s">
        <v>1930</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1938</v>
      </c>
      <c r="B185" s="70">
        <v>213</v>
      </c>
      <c r="C185" s="70">
        <v>9</v>
      </c>
      <c r="D185" s="70">
        <v>13</v>
      </c>
      <c r="E185" s="70">
        <v>2012</v>
      </c>
      <c r="F185" s="70" t="s">
        <v>179</v>
      </c>
      <c r="G185" s="70" t="s">
        <v>1929</v>
      </c>
      <c r="H185" s="70" t="s">
        <v>1930</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1939</v>
      </c>
      <c r="B186" s="70">
        <v>214</v>
      </c>
      <c r="C186" s="70">
        <v>10</v>
      </c>
      <c r="D186" s="70">
        <v>13</v>
      </c>
      <c r="E186" s="70">
        <v>2013</v>
      </c>
      <c r="F186" s="70" t="s">
        <v>180</v>
      </c>
      <c r="G186" s="70" t="s">
        <v>1929</v>
      </c>
      <c r="H186" s="70" t="s">
        <v>1930</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1940</v>
      </c>
      <c r="B187" s="70">
        <v>215</v>
      </c>
      <c r="C187" s="70">
        <v>11</v>
      </c>
      <c r="D187" s="70">
        <v>13</v>
      </c>
      <c r="E187" s="70">
        <v>2014</v>
      </c>
      <c r="F187" s="70" t="s">
        <v>181</v>
      </c>
      <c r="G187" s="70" t="s">
        <v>1929</v>
      </c>
      <c r="H187" s="70" t="s">
        <v>1930</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1941</v>
      </c>
      <c r="B188" s="70">
        <v>216</v>
      </c>
      <c r="C188" s="70">
        <v>12</v>
      </c>
      <c r="D188" s="70">
        <v>13</v>
      </c>
      <c r="E188" s="70">
        <v>2015</v>
      </c>
      <c r="F188" s="70" t="s">
        <v>182</v>
      </c>
      <c r="G188" s="70" t="s">
        <v>1929</v>
      </c>
      <c r="H188" s="70" t="s">
        <v>1930</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1942</v>
      </c>
      <c r="B189" s="70">
        <v>217</v>
      </c>
      <c r="C189" s="70">
        <v>13</v>
      </c>
      <c r="D189" s="70">
        <v>13</v>
      </c>
      <c r="E189" s="70">
        <v>2016</v>
      </c>
      <c r="F189" s="70" t="s">
        <v>155</v>
      </c>
      <c r="G189" s="70" t="s">
        <v>1929</v>
      </c>
      <c r="H189" s="70" t="s">
        <v>1930</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1943</v>
      </c>
      <c r="B190" s="70">
        <v>218</v>
      </c>
      <c r="C190" s="70">
        <v>14</v>
      </c>
      <c r="D190" s="70">
        <v>13</v>
      </c>
      <c r="E190" s="70">
        <v>2017</v>
      </c>
      <c r="F190" s="70" t="s">
        <v>156</v>
      </c>
      <c r="G190" s="70" t="s">
        <v>1929</v>
      </c>
      <c r="H190" s="70" t="s">
        <v>1930</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1944</v>
      </c>
      <c r="B191" s="70">
        <v>219</v>
      </c>
      <c r="C191" s="70">
        <v>15</v>
      </c>
      <c r="D191" s="70">
        <v>13</v>
      </c>
      <c r="E191" s="70">
        <v>2018</v>
      </c>
      <c r="F191" s="70" t="s">
        <v>183</v>
      </c>
      <c r="G191" s="70" t="s">
        <v>1929</v>
      </c>
      <c r="H191" s="70" t="s">
        <v>1930</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1945</v>
      </c>
      <c r="B192" s="70">
        <v>220</v>
      </c>
      <c r="C192" s="70">
        <v>16</v>
      </c>
      <c r="D192" s="70">
        <v>13</v>
      </c>
      <c r="E192" s="70">
        <v>2019</v>
      </c>
      <c r="F192" s="70" t="s">
        <v>158</v>
      </c>
      <c r="G192" s="70" t="s">
        <v>1929</v>
      </c>
      <c r="H192" s="70" t="s">
        <v>1930</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1946</v>
      </c>
      <c r="B193" s="70">
        <v>221</v>
      </c>
      <c r="C193" s="70">
        <v>17</v>
      </c>
      <c r="D193" s="70">
        <v>13</v>
      </c>
      <c r="E193" s="70">
        <v>2020</v>
      </c>
      <c r="F193" s="70" t="s">
        <v>159</v>
      </c>
      <c r="G193" s="70" t="s">
        <v>1929</v>
      </c>
      <c r="H193" s="70" t="s">
        <v>1930</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1947</v>
      </c>
      <c r="B194" s="70">
        <v>221</v>
      </c>
      <c r="C194" s="70">
        <v>18</v>
      </c>
      <c r="D194" s="70">
        <v>13</v>
      </c>
      <c r="E194" s="70">
        <v>2021</v>
      </c>
      <c r="F194" s="70" t="s">
        <v>160</v>
      </c>
      <c r="G194" s="70" t="s">
        <v>1929</v>
      </c>
      <c r="H194" s="70" t="s">
        <v>1930</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1948</v>
      </c>
      <c r="B195" s="70">
        <v>221</v>
      </c>
      <c r="C195" s="70">
        <v>19</v>
      </c>
      <c r="D195" s="70">
        <v>13</v>
      </c>
      <c r="E195" s="70">
        <v>2022</v>
      </c>
      <c r="F195" s="70" t="s">
        <v>161</v>
      </c>
      <c r="G195" s="70" t="s">
        <v>1929</v>
      </c>
      <c r="H195" s="70" t="s">
        <v>1930</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221</v>
      </c>
      <c r="C196" s="70">
        <v>20</v>
      </c>
      <c r="D196" s="70">
        <v>13</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221</v>
      </c>
      <c r="C197" s="70">
        <v>21</v>
      </c>
      <c r="D197" s="70">
        <v>13</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86</v>
      </c>
      <c r="C198" s="70">
        <v>1</v>
      </c>
      <c r="D198" s="70">
        <v>6</v>
      </c>
      <c r="E198" s="70">
        <v>1990</v>
      </c>
      <c r="F198" s="70" t="s">
        <v>787</v>
      </c>
      <c r="G198" s="1064" t="s">
        <v>1952</v>
      </c>
      <c r="H198" s="70" t="s">
        <v>1953</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87</v>
      </c>
      <c r="C199" s="70">
        <v>2</v>
      </c>
      <c r="D199" s="70">
        <v>6</v>
      </c>
      <c r="E199" s="70">
        <v>2005</v>
      </c>
      <c r="F199" s="70" t="s">
        <v>789</v>
      </c>
      <c r="G199" s="70" t="s">
        <v>1952</v>
      </c>
      <c r="H199" s="70" t="s">
        <v>1953</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88</v>
      </c>
      <c r="C200" s="70">
        <v>3</v>
      </c>
      <c r="D200" s="70">
        <v>6</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89</v>
      </c>
      <c r="C201" s="70">
        <v>4</v>
      </c>
      <c r="D201" s="70">
        <v>6</v>
      </c>
      <c r="E201" s="70">
        <v>2007</v>
      </c>
      <c r="F201" s="70" t="s">
        <v>791</v>
      </c>
      <c r="G201" s="70" t="s">
        <v>1952</v>
      </c>
      <c r="H201" s="70" t="s">
        <v>1953</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90</v>
      </c>
      <c r="C202" s="70">
        <v>5</v>
      </c>
      <c r="D202" s="70">
        <v>6</v>
      </c>
      <c r="E202" s="70">
        <v>2008</v>
      </c>
      <c r="F202" s="70" t="s">
        <v>792</v>
      </c>
      <c r="G202" s="70" t="s">
        <v>1952</v>
      </c>
      <c r="H202" s="70" t="s">
        <v>1953</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91</v>
      </c>
      <c r="C203" s="70">
        <v>6</v>
      </c>
      <c r="D203" s="70">
        <v>6</v>
      </c>
      <c r="E203" s="70">
        <v>2009</v>
      </c>
      <c r="F203" s="70" t="s">
        <v>176</v>
      </c>
      <c r="G203" s="70" t="s">
        <v>1952</v>
      </c>
      <c r="H203" s="70" t="s">
        <v>1953</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92</v>
      </c>
      <c r="C204" s="70">
        <v>7</v>
      </c>
      <c r="D204" s="70">
        <v>6</v>
      </c>
      <c r="E204" s="70">
        <v>2010</v>
      </c>
      <c r="F204" s="70" t="s">
        <v>177</v>
      </c>
      <c r="G204" s="70" t="s">
        <v>1952</v>
      </c>
      <c r="H204" s="70" t="s">
        <v>1953</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93</v>
      </c>
      <c r="C205" s="70">
        <v>8</v>
      </c>
      <c r="D205" s="70">
        <v>6</v>
      </c>
      <c r="E205" s="70">
        <v>2011</v>
      </c>
      <c r="F205" s="70" t="s">
        <v>178</v>
      </c>
      <c r="G205" s="70" t="s">
        <v>1952</v>
      </c>
      <c r="H205" s="70" t="s">
        <v>1953</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1961</v>
      </c>
      <c r="B206" s="70">
        <v>94</v>
      </c>
      <c r="C206" s="70">
        <v>9</v>
      </c>
      <c r="D206" s="70">
        <v>6</v>
      </c>
      <c r="E206" s="70">
        <v>2012</v>
      </c>
      <c r="F206" s="70" t="s">
        <v>179</v>
      </c>
      <c r="G206" s="70" t="s">
        <v>1952</v>
      </c>
      <c r="H206" s="70" t="s">
        <v>1953</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1962</v>
      </c>
      <c r="B207" s="70">
        <v>95</v>
      </c>
      <c r="C207" s="70">
        <v>10</v>
      </c>
      <c r="D207" s="70">
        <v>6</v>
      </c>
      <c r="E207" s="70">
        <v>2013</v>
      </c>
      <c r="F207" s="70" t="s">
        <v>180</v>
      </c>
      <c r="G207" s="70" t="s">
        <v>1952</v>
      </c>
      <c r="H207" s="70" t="s">
        <v>1953</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1963</v>
      </c>
      <c r="B208" s="70">
        <v>96</v>
      </c>
      <c r="C208" s="70">
        <v>11</v>
      </c>
      <c r="D208" s="70">
        <v>6</v>
      </c>
      <c r="E208" s="70">
        <v>2014</v>
      </c>
      <c r="F208" s="70" t="s">
        <v>181</v>
      </c>
      <c r="G208" s="70" t="s">
        <v>1952</v>
      </c>
      <c r="H208" s="70" t="s">
        <v>1953</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1964</v>
      </c>
      <c r="B209" s="70">
        <v>97</v>
      </c>
      <c r="C209" s="70">
        <v>12</v>
      </c>
      <c r="D209" s="70">
        <v>6</v>
      </c>
      <c r="E209" s="70">
        <v>2015</v>
      </c>
      <c r="F209" s="70" t="s">
        <v>182</v>
      </c>
      <c r="G209" s="70" t="s">
        <v>1952</v>
      </c>
      <c r="H209" s="70" t="s">
        <v>1953</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1965</v>
      </c>
      <c r="B210" s="70">
        <v>98</v>
      </c>
      <c r="C210" s="70">
        <v>13</v>
      </c>
      <c r="D210" s="70">
        <v>6</v>
      </c>
      <c r="E210" s="70">
        <v>2016</v>
      </c>
      <c r="F210" s="70" t="s">
        <v>155</v>
      </c>
      <c r="G210" s="70" t="s">
        <v>1952</v>
      </c>
      <c r="H210" s="70" t="s">
        <v>1953</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1966</v>
      </c>
      <c r="B211" s="70">
        <v>99</v>
      </c>
      <c r="C211" s="70">
        <v>14</v>
      </c>
      <c r="D211" s="70">
        <v>6</v>
      </c>
      <c r="E211" s="70">
        <v>2017</v>
      </c>
      <c r="F211" s="70" t="s">
        <v>156</v>
      </c>
      <c r="G211" s="70" t="s">
        <v>1952</v>
      </c>
      <c r="H211" s="70" t="s">
        <v>1953</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1967</v>
      </c>
      <c r="B212" s="70">
        <v>100</v>
      </c>
      <c r="C212" s="70">
        <v>15</v>
      </c>
      <c r="D212" s="70">
        <v>6</v>
      </c>
      <c r="E212" s="70">
        <v>2018</v>
      </c>
      <c r="F212" s="70" t="s">
        <v>183</v>
      </c>
      <c r="G212" s="70" t="s">
        <v>1952</v>
      </c>
      <c r="H212" s="70" t="s">
        <v>1953</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1968</v>
      </c>
      <c r="B213" s="70">
        <v>101</v>
      </c>
      <c r="C213" s="70">
        <v>16</v>
      </c>
      <c r="D213" s="70">
        <v>6</v>
      </c>
      <c r="E213" s="70">
        <v>2019</v>
      </c>
      <c r="F213" s="70" t="s">
        <v>158</v>
      </c>
      <c r="G213" s="70" t="s">
        <v>1952</v>
      </c>
      <c r="H213" s="70" t="s">
        <v>1953</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1969</v>
      </c>
      <c r="B214" s="70">
        <v>102</v>
      </c>
      <c r="C214" s="70">
        <v>17</v>
      </c>
      <c r="D214" s="70">
        <v>6</v>
      </c>
      <c r="E214" s="70">
        <v>2020</v>
      </c>
      <c r="F214" s="70" t="s">
        <v>159</v>
      </c>
      <c r="G214" s="70" t="s">
        <v>1952</v>
      </c>
      <c r="H214" s="70" t="s">
        <v>1953</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1970</v>
      </c>
      <c r="B215" s="70">
        <v>102</v>
      </c>
      <c r="C215" s="70">
        <v>18</v>
      </c>
      <c r="D215" s="70">
        <v>6</v>
      </c>
      <c r="E215" s="70">
        <v>2021</v>
      </c>
      <c r="F215" s="70" t="s">
        <v>160</v>
      </c>
      <c r="G215" s="70" t="s">
        <v>1952</v>
      </c>
      <c r="H215" s="70" t="s">
        <v>1953</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1971</v>
      </c>
      <c r="B216" s="70">
        <v>102</v>
      </c>
      <c r="C216" s="70">
        <v>19</v>
      </c>
      <c r="D216" s="70">
        <v>6</v>
      </c>
      <c r="E216" s="70">
        <v>2022</v>
      </c>
      <c r="F216" s="70" t="s">
        <v>161</v>
      </c>
      <c r="G216" s="1064" t="s">
        <v>1952</v>
      </c>
      <c r="H216" s="70" t="s">
        <v>1953</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102</v>
      </c>
      <c r="C217" s="70">
        <v>20</v>
      </c>
      <c r="D217" s="70">
        <v>6</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102</v>
      </c>
      <c r="C218" s="70">
        <v>21</v>
      </c>
      <c r="D218" s="70">
        <v>6</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307</v>
      </c>
      <c r="C219" s="70">
        <v>1</v>
      </c>
      <c r="D219" s="70">
        <v>19</v>
      </c>
      <c r="E219" s="70">
        <v>1990</v>
      </c>
      <c r="F219" s="70" t="s">
        <v>787</v>
      </c>
      <c r="G219" s="70" t="s">
        <v>1975</v>
      </c>
      <c r="H219" s="70" t="s">
        <v>1976</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308</v>
      </c>
      <c r="C220" s="70">
        <v>2</v>
      </c>
      <c r="D220" s="70">
        <v>19</v>
      </c>
      <c r="E220" s="70">
        <v>2005</v>
      </c>
      <c r="F220" s="70" t="s">
        <v>789</v>
      </c>
      <c r="G220" s="70" t="s">
        <v>1975</v>
      </c>
      <c r="H220" s="70" t="s">
        <v>1976</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309</v>
      </c>
      <c r="C221" s="70">
        <v>3</v>
      </c>
      <c r="D221" s="70">
        <v>19</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310</v>
      </c>
      <c r="C222" s="70">
        <v>4</v>
      </c>
      <c r="D222" s="70">
        <v>19</v>
      </c>
      <c r="E222" s="70">
        <v>2007</v>
      </c>
      <c r="F222" s="70" t="s">
        <v>791</v>
      </c>
      <c r="G222" s="70" t="s">
        <v>1975</v>
      </c>
      <c r="H222" s="70" t="s">
        <v>1976</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311</v>
      </c>
      <c r="C223" s="70">
        <v>5</v>
      </c>
      <c r="D223" s="70">
        <v>19</v>
      </c>
      <c r="E223" s="70">
        <v>2008</v>
      </c>
      <c r="F223" s="70" t="s">
        <v>792</v>
      </c>
      <c r="G223" s="70" t="s">
        <v>1975</v>
      </c>
      <c r="H223" s="70" t="s">
        <v>1976</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312</v>
      </c>
      <c r="C224" s="70">
        <v>6</v>
      </c>
      <c r="D224" s="70">
        <v>19</v>
      </c>
      <c r="E224" s="70">
        <v>2009</v>
      </c>
      <c r="F224" s="70" t="s">
        <v>176</v>
      </c>
      <c r="G224" s="70" t="s">
        <v>1975</v>
      </c>
      <c r="H224" s="70" t="s">
        <v>1976</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313</v>
      </c>
      <c r="C225" s="70">
        <v>7</v>
      </c>
      <c r="D225" s="70">
        <v>19</v>
      </c>
      <c r="E225" s="70">
        <v>2010</v>
      </c>
      <c r="F225" s="70" t="s">
        <v>177</v>
      </c>
      <c r="G225" s="70" t="s">
        <v>1975</v>
      </c>
      <c r="H225" s="70" t="s">
        <v>1976</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314</v>
      </c>
      <c r="C226" s="70">
        <v>8</v>
      </c>
      <c r="D226" s="70">
        <v>19</v>
      </c>
      <c r="E226" s="70">
        <v>2011</v>
      </c>
      <c r="F226" s="70" t="s">
        <v>178</v>
      </c>
      <c r="G226" s="70" t="s">
        <v>1975</v>
      </c>
      <c r="H226" s="70" t="s">
        <v>1976</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315</v>
      </c>
      <c r="C227" s="70">
        <v>9</v>
      </c>
      <c r="D227" s="70">
        <v>19</v>
      </c>
      <c r="E227" s="70">
        <v>2012</v>
      </c>
      <c r="F227" s="70" t="s">
        <v>179</v>
      </c>
      <c r="G227" s="70" t="s">
        <v>1975</v>
      </c>
      <c r="H227" s="70" t="s">
        <v>1976</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316</v>
      </c>
      <c r="C228" s="70">
        <v>10</v>
      </c>
      <c r="D228" s="70">
        <v>19</v>
      </c>
      <c r="E228" s="70">
        <v>2013</v>
      </c>
      <c r="F228" s="70" t="s">
        <v>180</v>
      </c>
      <c r="G228" s="70" t="s">
        <v>1975</v>
      </c>
      <c r="H228" s="70" t="s">
        <v>1976</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317</v>
      </c>
      <c r="C229" s="70">
        <v>11</v>
      </c>
      <c r="D229" s="70">
        <v>19</v>
      </c>
      <c r="E229" s="70">
        <v>2014</v>
      </c>
      <c r="F229" s="70" t="s">
        <v>181</v>
      </c>
      <c r="G229" s="70" t="s">
        <v>1975</v>
      </c>
      <c r="H229" s="70" t="s">
        <v>1976</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318</v>
      </c>
      <c r="C230" s="70">
        <v>12</v>
      </c>
      <c r="D230" s="70">
        <v>19</v>
      </c>
      <c r="E230" s="70">
        <v>2015</v>
      </c>
      <c r="F230" s="70" t="s">
        <v>182</v>
      </c>
      <c r="G230" s="70" t="s">
        <v>1975</v>
      </c>
      <c r="H230" s="70" t="s">
        <v>1976</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319</v>
      </c>
      <c r="C231" s="70">
        <v>13</v>
      </c>
      <c r="D231" s="70">
        <v>19</v>
      </c>
      <c r="E231" s="70">
        <v>2016</v>
      </c>
      <c r="F231" s="70" t="s">
        <v>155</v>
      </c>
      <c r="G231" s="70" t="s">
        <v>1975</v>
      </c>
      <c r="H231" s="70" t="s">
        <v>1976</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320</v>
      </c>
      <c r="C232" s="70">
        <v>14</v>
      </c>
      <c r="D232" s="70">
        <v>19</v>
      </c>
      <c r="E232" s="70">
        <v>2017</v>
      </c>
      <c r="F232" s="70" t="s">
        <v>156</v>
      </c>
      <c r="G232" s="70" t="s">
        <v>1975</v>
      </c>
      <c r="H232" s="70" t="s">
        <v>1976</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321</v>
      </c>
      <c r="C233" s="70">
        <v>15</v>
      </c>
      <c r="D233" s="70">
        <v>19</v>
      </c>
      <c r="E233" s="70">
        <v>2018</v>
      </c>
      <c r="F233" s="70" t="s">
        <v>183</v>
      </c>
      <c r="G233" s="70" t="s">
        <v>1975</v>
      </c>
      <c r="H233" s="70" t="s">
        <v>1976</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322</v>
      </c>
      <c r="C234" s="70">
        <v>16</v>
      </c>
      <c r="D234" s="70">
        <v>19</v>
      </c>
      <c r="E234" s="70">
        <v>2019</v>
      </c>
      <c r="F234" s="70" t="s">
        <v>158</v>
      </c>
      <c r="G234" s="70" t="s">
        <v>1975</v>
      </c>
      <c r="H234" s="70" t="s">
        <v>1976</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323</v>
      </c>
      <c r="C235" s="70">
        <v>17</v>
      </c>
      <c r="D235" s="70">
        <v>19</v>
      </c>
      <c r="E235" s="70">
        <v>2020</v>
      </c>
      <c r="F235" s="70" t="s">
        <v>159</v>
      </c>
      <c r="G235" s="1064" t="s">
        <v>1975</v>
      </c>
      <c r="H235" s="70" t="s">
        <v>1976</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323</v>
      </c>
      <c r="C236" s="70">
        <v>18</v>
      </c>
      <c r="D236" s="70">
        <v>19</v>
      </c>
      <c r="E236" s="70">
        <v>2021</v>
      </c>
      <c r="F236" s="70" t="s">
        <v>160</v>
      </c>
      <c r="G236" s="1064" t="s">
        <v>1975</v>
      </c>
      <c r="H236" s="70" t="s">
        <v>1976</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323</v>
      </c>
      <c r="C237" s="70">
        <v>19</v>
      </c>
      <c r="D237" s="70">
        <v>19</v>
      </c>
      <c r="E237" s="70">
        <v>2022</v>
      </c>
      <c r="F237" s="70" t="s">
        <v>161</v>
      </c>
      <c r="G237" s="70" t="s">
        <v>1975</v>
      </c>
      <c r="H237" s="70" t="s">
        <v>1976</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323</v>
      </c>
      <c r="C238" s="70">
        <v>20</v>
      </c>
      <c r="D238" s="70">
        <v>19</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323</v>
      </c>
      <c r="C239" s="70">
        <v>21</v>
      </c>
      <c r="D239" s="70">
        <v>19</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103</v>
      </c>
      <c r="C240" s="70">
        <v>1</v>
      </c>
      <c r="D240" s="70">
        <v>7</v>
      </c>
      <c r="E240" s="70">
        <v>1990</v>
      </c>
      <c r="F240" s="70" t="s">
        <v>787</v>
      </c>
      <c r="G240" s="70" t="s">
        <v>1998</v>
      </c>
      <c r="H240" s="70" t="s">
        <v>1999</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104</v>
      </c>
      <c r="C241" s="70">
        <v>2</v>
      </c>
      <c r="D241" s="70">
        <v>7</v>
      </c>
      <c r="E241" s="70">
        <v>2005</v>
      </c>
      <c r="F241" s="70" t="s">
        <v>789</v>
      </c>
      <c r="G241" s="70" t="s">
        <v>1998</v>
      </c>
      <c r="H241" s="70" t="s">
        <v>1999</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105</v>
      </c>
      <c r="C242" s="70">
        <v>3</v>
      </c>
      <c r="D242" s="70">
        <v>7</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106</v>
      </c>
      <c r="C243" s="70">
        <v>4</v>
      </c>
      <c r="D243" s="70">
        <v>7</v>
      </c>
      <c r="E243" s="70">
        <v>2007</v>
      </c>
      <c r="F243" s="70" t="s">
        <v>791</v>
      </c>
      <c r="G243" s="70" t="s">
        <v>1998</v>
      </c>
      <c r="H243" s="70" t="s">
        <v>1999</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107</v>
      </c>
      <c r="C244" s="70">
        <v>5</v>
      </c>
      <c r="D244" s="70">
        <v>7</v>
      </c>
      <c r="E244" s="70">
        <v>2008</v>
      </c>
      <c r="F244" s="70" t="s">
        <v>792</v>
      </c>
      <c r="G244" s="70" t="s">
        <v>1998</v>
      </c>
      <c r="H244" s="70" t="s">
        <v>1999</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108</v>
      </c>
      <c r="C245" s="70">
        <v>6</v>
      </c>
      <c r="D245" s="70">
        <v>7</v>
      </c>
      <c r="E245" s="70">
        <v>2009</v>
      </c>
      <c r="F245" s="70" t="s">
        <v>176</v>
      </c>
      <c r="G245" s="70" t="s">
        <v>1998</v>
      </c>
      <c r="H245" s="70" t="s">
        <v>1999</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2005</v>
      </c>
      <c r="B246" s="70">
        <v>109</v>
      </c>
      <c r="C246" s="70">
        <v>7</v>
      </c>
      <c r="D246" s="70">
        <v>7</v>
      </c>
      <c r="E246" s="70">
        <v>2010</v>
      </c>
      <c r="F246" s="70" t="s">
        <v>177</v>
      </c>
      <c r="G246" s="70" t="s">
        <v>1998</v>
      </c>
      <c r="H246" s="70" t="s">
        <v>1999</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2006</v>
      </c>
      <c r="B247" s="70">
        <v>110</v>
      </c>
      <c r="C247" s="70">
        <v>8</v>
      </c>
      <c r="D247" s="70">
        <v>7</v>
      </c>
      <c r="E247" s="70">
        <v>2011</v>
      </c>
      <c r="F247" s="70" t="s">
        <v>178</v>
      </c>
      <c r="G247" s="70" t="s">
        <v>1998</v>
      </c>
      <c r="H247" s="70" t="s">
        <v>1999</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2007</v>
      </c>
      <c r="B248" s="70">
        <v>111</v>
      </c>
      <c r="C248" s="70">
        <v>9</v>
      </c>
      <c r="D248" s="70">
        <v>7</v>
      </c>
      <c r="E248" s="70">
        <v>2012</v>
      </c>
      <c r="F248" s="70" t="s">
        <v>179</v>
      </c>
      <c r="G248" s="70" t="s">
        <v>1998</v>
      </c>
      <c r="H248" s="70" t="s">
        <v>1999</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2008</v>
      </c>
      <c r="B249" s="70">
        <v>112</v>
      </c>
      <c r="C249" s="70">
        <v>10</v>
      </c>
      <c r="D249" s="70">
        <v>7</v>
      </c>
      <c r="E249" s="70">
        <v>2013</v>
      </c>
      <c r="F249" s="70" t="s">
        <v>180</v>
      </c>
      <c r="G249" s="70" t="s">
        <v>1998</v>
      </c>
      <c r="H249" s="70" t="s">
        <v>1999</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2009</v>
      </c>
      <c r="B250" s="70">
        <v>113</v>
      </c>
      <c r="C250" s="70">
        <v>11</v>
      </c>
      <c r="D250" s="70">
        <v>7</v>
      </c>
      <c r="E250" s="70">
        <v>2014</v>
      </c>
      <c r="F250" s="70" t="s">
        <v>181</v>
      </c>
      <c r="G250" s="70" t="s">
        <v>1998</v>
      </c>
      <c r="H250" s="70" t="s">
        <v>1999</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2010</v>
      </c>
      <c r="B251" s="70">
        <v>114</v>
      </c>
      <c r="C251" s="70">
        <v>12</v>
      </c>
      <c r="D251" s="70">
        <v>7</v>
      </c>
      <c r="E251" s="70">
        <v>2015</v>
      </c>
      <c r="F251" s="70" t="s">
        <v>182</v>
      </c>
      <c r="G251" s="70" t="s">
        <v>1998</v>
      </c>
      <c r="H251" s="70" t="s">
        <v>1999</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2011</v>
      </c>
      <c r="B252" s="70">
        <v>115</v>
      </c>
      <c r="C252" s="70">
        <v>13</v>
      </c>
      <c r="D252" s="70">
        <v>7</v>
      </c>
      <c r="E252" s="70">
        <v>2016</v>
      </c>
      <c r="F252" s="70" t="s">
        <v>155</v>
      </c>
      <c r="G252" s="70" t="s">
        <v>1998</v>
      </c>
      <c r="H252" s="70" t="s">
        <v>1999</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2012</v>
      </c>
      <c r="B253" s="70">
        <v>116</v>
      </c>
      <c r="C253" s="70">
        <v>14</v>
      </c>
      <c r="D253" s="70">
        <v>7</v>
      </c>
      <c r="E253" s="70">
        <v>2017</v>
      </c>
      <c r="F253" s="70" t="s">
        <v>156</v>
      </c>
      <c r="G253" s="70" t="s">
        <v>1998</v>
      </c>
      <c r="H253" s="70" t="s">
        <v>1999</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2013</v>
      </c>
      <c r="B254" s="70">
        <v>117</v>
      </c>
      <c r="C254" s="70">
        <v>15</v>
      </c>
      <c r="D254" s="70">
        <v>7</v>
      </c>
      <c r="E254" s="70">
        <v>2018</v>
      </c>
      <c r="F254" s="70" t="s">
        <v>183</v>
      </c>
      <c r="G254" s="1064" t="s">
        <v>1998</v>
      </c>
      <c r="H254" s="70" t="s">
        <v>1999</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2014</v>
      </c>
      <c r="B255" s="70">
        <v>118</v>
      </c>
      <c r="C255" s="70">
        <v>16</v>
      </c>
      <c r="D255" s="70">
        <v>7</v>
      </c>
      <c r="E255" s="70">
        <v>2019</v>
      </c>
      <c r="F255" s="70" t="s">
        <v>158</v>
      </c>
      <c r="G255" s="1064" t="s">
        <v>1998</v>
      </c>
      <c r="H255" s="70" t="s">
        <v>1999</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2015</v>
      </c>
      <c r="B256" s="70">
        <v>119</v>
      </c>
      <c r="C256" s="70">
        <v>17</v>
      </c>
      <c r="D256" s="70">
        <v>7</v>
      </c>
      <c r="E256" s="70">
        <v>2020</v>
      </c>
      <c r="F256" s="70" t="s">
        <v>159</v>
      </c>
      <c r="G256" s="70" t="s">
        <v>1998</v>
      </c>
      <c r="H256" s="70" t="s">
        <v>1999</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2016</v>
      </c>
      <c r="B257" s="70">
        <v>119</v>
      </c>
      <c r="C257" s="70">
        <v>18</v>
      </c>
      <c r="D257" s="70">
        <v>7</v>
      </c>
      <c r="E257" s="70">
        <v>2021</v>
      </c>
      <c r="F257" s="70" t="s">
        <v>160</v>
      </c>
      <c r="G257" s="70" t="s">
        <v>1998</v>
      </c>
      <c r="H257" s="70" t="s">
        <v>1999</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2017</v>
      </c>
      <c r="B258" s="70">
        <v>119</v>
      </c>
      <c r="C258" s="70">
        <v>19</v>
      </c>
      <c r="D258" s="70">
        <v>7</v>
      </c>
      <c r="E258" s="70">
        <v>2022</v>
      </c>
      <c r="F258" s="70" t="s">
        <v>161</v>
      </c>
      <c r="G258" s="70" t="s">
        <v>1998</v>
      </c>
      <c r="H258" s="70" t="s">
        <v>1999</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119</v>
      </c>
      <c r="C259" s="70">
        <v>20</v>
      </c>
      <c r="D259" s="70">
        <v>7</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119</v>
      </c>
      <c r="C260" s="70">
        <v>21</v>
      </c>
      <c r="D260" s="70">
        <v>7</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154</v>
      </c>
      <c r="C261" s="70">
        <v>1</v>
      </c>
      <c r="D261" s="70">
        <v>10</v>
      </c>
      <c r="E261" s="70">
        <v>1990</v>
      </c>
      <c r="F261" s="70" t="s">
        <v>787</v>
      </c>
      <c r="G261" s="70" t="s">
        <v>2021</v>
      </c>
      <c r="H261" s="70" t="s">
        <v>2022</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155</v>
      </c>
      <c r="C262" s="70">
        <v>2</v>
      </c>
      <c r="D262" s="70">
        <v>10</v>
      </c>
      <c r="E262" s="70">
        <v>2005</v>
      </c>
      <c r="F262" s="70" t="s">
        <v>789</v>
      </c>
      <c r="G262" s="70" t="s">
        <v>2021</v>
      </c>
      <c r="H262" s="70" t="s">
        <v>2022</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156</v>
      </c>
      <c r="C263" s="70">
        <v>3</v>
      </c>
      <c r="D263" s="70">
        <v>10</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157</v>
      </c>
      <c r="C264" s="70">
        <v>4</v>
      </c>
      <c r="D264" s="70">
        <v>10</v>
      </c>
      <c r="E264" s="70">
        <v>2007</v>
      </c>
      <c r="F264" s="70" t="s">
        <v>791</v>
      </c>
      <c r="G264" s="70" t="s">
        <v>2021</v>
      </c>
      <c r="H264" s="70" t="s">
        <v>2022</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158</v>
      </c>
      <c r="C265" s="70">
        <v>5</v>
      </c>
      <c r="D265" s="70">
        <v>10</v>
      </c>
      <c r="E265" s="70">
        <v>2008</v>
      </c>
      <c r="F265" s="70" t="s">
        <v>792</v>
      </c>
      <c r="G265" s="70" t="s">
        <v>2021</v>
      </c>
      <c r="H265" s="70" t="s">
        <v>2022</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159</v>
      </c>
      <c r="C266" s="70">
        <v>6</v>
      </c>
      <c r="D266" s="70">
        <v>10</v>
      </c>
      <c r="E266" s="70">
        <v>2009</v>
      </c>
      <c r="F266" s="70" t="s">
        <v>176</v>
      </c>
      <c r="G266" s="70" t="s">
        <v>2021</v>
      </c>
      <c r="H266" s="70" t="s">
        <v>2022</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2028</v>
      </c>
      <c r="B267" s="70">
        <v>160</v>
      </c>
      <c r="C267" s="70">
        <v>7</v>
      </c>
      <c r="D267" s="70">
        <v>10</v>
      </c>
      <c r="E267" s="70">
        <v>2010</v>
      </c>
      <c r="F267" s="70" t="s">
        <v>177</v>
      </c>
      <c r="G267" s="70" t="s">
        <v>2021</v>
      </c>
      <c r="H267" s="70" t="s">
        <v>2022</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2029</v>
      </c>
      <c r="B268" s="70">
        <v>161</v>
      </c>
      <c r="C268" s="70">
        <v>8</v>
      </c>
      <c r="D268" s="70">
        <v>10</v>
      </c>
      <c r="E268" s="70">
        <v>2011</v>
      </c>
      <c r="F268" s="70" t="s">
        <v>178</v>
      </c>
      <c r="G268" s="70" t="s">
        <v>2021</v>
      </c>
      <c r="H268" s="70" t="s">
        <v>2022</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2030</v>
      </c>
      <c r="B269" s="70">
        <v>162</v>
      </c>
      <c r="C269" s="70">
        <v>9</v>
      </c>
      <c r="D269" s="70">
        <v>10</v>
      </c>
      <c r="E269" s="70">
        <v>2012</v>
      </c>
      <c r="F269" s="70" t="s">
        <v>179</v>
      </c>
      <c r="G269" s="70" t="s">
        <v>2021</v>
      </c>
      <c r="H269" s="70" t="s">
        <v>2022</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2031</v>
      </c>
      <c r="B270" s="70">
        <v>163</v>
      </c>
      <c r="C270" s="70">
        <v>10</v>
      </c>
      <c r="D270" s="70">
        <v>10</v>
      </c>
      <c r="E270" s="70">
        <v>2013</v>
      </c>
      <c r="F270" s="70" t="s">
        <v>180</v>
      </c>
      <c r="G270" s="70" t="s">
        <v>2021</v>
      </c>
      <c r="H270" s="70" t="s">
        <v>2022</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2032</v>
      </c>
      <c r="B271" s="70">
        <v>164</v>
      </c>
      <c r="C271" s="70">
        <v>11</v>
      </c>
      <c r="D271" s="70">
        <v>10</v>
      </c>
      <c r="E271" s="70">
        <v>2014</v>
      </c>
      <c r="F271" s="70" t="s">
        <v>181</v>
      </c>
      <c r="G271" s="70" t="s">
        <v>2021</v>
      </c>
      <c r="H271" s="70" t="s">
        <v>2022</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2033</v>
      </c>
      <c r="B272" s="70">
        <v>165</v>
      </c>
      <c r="C272" s="70">
        <v>12</v>
      </c>
      <c r="D272" s="70">
        <v>10</v>
      </c>
      <c r="E272" s="70">
        <v>2015</v>
      </c>
      <c r="F272" s="70" t="s">
        <v>182</v>
      </c>
      <c r="G272" s="70" t="s">
        <v>2021</v>
      </c>
      <c r="H272" s="70" t="s">
        <v>2022</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2034</v>
      </c>
      <c r="B273" s="70">
        <v>166</v>
      </c>
      <c r="C273" s="70">
        <v>13</v>
      </c>
      <c r="D273" s="70">
        <v>10</v>
      </c>
      <c r="E273" s="70">
        <v>2016</v>
      </c>
      <c r="F273" s="70" t="s">
        <v>155</v>
      </c>
      <c r="G273" s="1064" t="s">
        <v>2021</v>
      </c>
      <c r="H273" s="70" t="s">
        <v>2022</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2035</v>
      </c>
      <c r="B274" s="70">
        <v>167</v>
      </c>
      <c r="C274" s="70">
        <v>14</v>
      </c>
      <c r="D274" s="70">
        <v>10</v>
      </c>
      <c r="E274" s="70">
        <v>2017</v>
      </c>
      <c r="F274" s="70" t="s">
        <v>156</v>
      </c>
      <c r="G274" s="1064" t="s">
        <v>2021</v>
      </c>
      <c r="H274" s="70" t="s">
        <v>2022</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2036</v>
      </c>
      <c r="B275" s="70">
        <v>168</v>
      </c>
      <c r="C275" s="70">
        <v>15</v>
      </c>
      <c r="D275" s="70">
        <v>10</v>
      </c>
      <c r="E275" s="70">
        <v>2018</v>
      </c>
      <c r="F275" s="70" t="s">
        <v>183</v>
      </c>
      <c r="G275" s="70" t="s">
        <v>2021</v>
      </c>
      <c r="H275" s="70" t="s">
        <v>2022</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2037</v>
      </c>
      <c r="B276" s="70">
        <v>169</v>
      </c>
      <c r="C276" s="70">
        <v>16</v>
      </c>
      <c r="D276" s="70">
        <v>10</v>
      </c>
      <c r="E276" s="70">
        <v>2019</v>
      </c>
      <c r="F276" s="70" t="s">
        <v>158</v>
      </c>
      <c r="G276" s="70" t="s">
        <v>2021</v>
      </c>
      <c r="H276" s="70" t="s">
        <v>2022</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2038</v>
      </c>
      <c r="B277" s="70">
        <v>170</v>
      </c>
      <c r="C277" s="70">
        <v>17</v>
      </c>
      <c r="D277" s="70">
        <v>10</v>
      </c>
      <c r="E277" s="70">
        <v>2020</v>
      </c>
      <c r="F277" s="70" t="s">
        <v>159</v>
      </c>
      <c r="G277" s="70" t="s">
        <v>2021</v>
      </c>
      <c r="H277" s="70" t="s">
        <v>2022</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2039</v>
      </c>
      <c r="B278" s="70">
        <v>170</v>
      </c>
      <c r="C278" s="70">
        <v>18</v>
      </c>
      <c r="D278" s="70">
        <v>10</v>
      </c>
      <c r="E278" s="70">
        <v>2021</v>
      </c>
      <c r="F278" s="70" t="s">
        <v>160</v>
      </c>
      <c r="G278" s="70" t="s">
        <v>2021</v>
      </c>
      <c r="H278" s="70" t="s">
        <v>2022</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2040</v>
      </c>
      <c r="B279" s="70">
        <v>170</v>
      </c>
      <c r="C279" s="70">
        <v>19</v>
      </c>
      <c r="D279" s="70">
        <v>10</v>
      </c>
      <c r="E279" s="70">
        <v>2022</v>
      </c>
      <c r="F279" s="70" t="s">
        <v>161</v>
      </c>
      <c r="G279" s="70" t="s">
        <v>2021</v>
      </c>
      <c r="H279" s="70" t="s">
        <v>2022</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170</v>
      </c>
      <c r="C280" s="70">
        <v>20</v>
      </c>
      <c r="D280" s="70">
        <v>10</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170</v>
      </c>
      <c r="C281" s="70">
        <v>21</v>
      </c>
      <c r="D281" s="70">
        <v>10</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120</v>
      </c>
      <c r="C282" s="70">
        <v>1</v>
      </c>
      <c r="D282" s="70">
        <v>8</v>
      </c>
      <c r="E282" s="70">
        <v>1990</v>
      </c>
      <c r="F282" s="70" t="s">
        <v>787</v>
      </c>
      <c r="G282" s="70" t="s">
        <v>2044</v>
      </c>
      <c r="H282" s="70" t="s">
        <v>2045</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121</v>
      </c>
      <c r="C283" s="70">
        <v>2</v>
      </c>
      <c r="D283" s="70">
        <v>8</v>
      </c>
      <c r="E283" s="70">
        <v>2005</v>
      </c>
      <c r="F283" s="70" t="s">
        <v>789</v>
      </c>
      <c r="G283" s="70" t="s">
        <v>2044</v>
      </c>
      <c r="H283" s="70" t="s">
        <v>2045</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122</v>
      </c>
      <c r="C284" s="70">
        <v>3</v>
      </c>
      <c r="D284" s="70">
        <v>8</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123</v>
      </c>
      <c r="C285" s="70">
        <v>4</v>
      </c>
      <c r="D285" s="70">
        <v>8</v>
      </c>
      <c r="E285" s="70">
        <v>2007</v>
      </c>
      <c r="F285" s="70" t="s">
        <v>791</v>
      </c>
      <c r="G285" s="70" t="s">
        <v>2044</v>
      </c>
      <c r="H285" s="70" t="s">
        <v>2045</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124</v>
      </c>
      <c r="C286" s="70">
        <v>5</v>
      </c>
      <c r="D286" s="70">
        <v>8</v>
      </c>
      <c r="E286" s="70">
        <v>2008</v>
      </c>
      <c r="F286" s="70" t="s">
        <v>792</v>
      </c>
      <c r="G286" s="70" t="s">
        <v>2044</v>
      </c>
      <c r="H286" s="70" t="s">
        <v>2045</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125</v>
      </c>
      <c r="C287" s="70">
        <v>6</v>
      </c>
      <c r="D287" s="70">
        <v>8</v>
      </c>
      <c r="E287" s="70">
        <v>2009</v>
      </c>
      <c r="F287" s="70" t="s">
        <v>176</v>
      </c>
      <c r="G287" s="70" t="s">
        <v>2044</v>
      </c>
      <c r="H287" s="70" t="s">
        <v>2045</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2051</v>
      </c>
      <c r="B288" s="70">
        <v>126</v>
      </c>
      <c r="C288" s="70">
        <v>7</v>
      </c>
      <c r="D288" s="70">
        <v>8</v>
      </c>
      <c r="E288" s="70">
        <v>2010</v>
      </c>
      <c r="F288" s="70" t="s">
        <v>177</v>
      </c>
      <c r="G288" s="70" t="s">
        <v>2044</v>
      </c>
      <c r="H288" s="70" t="s">
        <v>2045</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2052</v>
      </c>
      <c r="B289" s="70">
        <v>127</v>
      </c>
      <c r="C289" s="70">
        <v>8</v>
      </c>
      <c r="D289" s="70">
        <v>8</v>
      </c>
      <c r="E289" s="70">
        <v>2011</v>
      </c>
      <c r="F289" s="70" t="s">
        <v>178</v>
      </c>
      <c r="G289" s="70" t="s">
        <v>2044</v>
      </c>
      <c r="H289" s="70" t="s">
        <v>2045</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2053</v>
      </c>
      <c r="B290" s="70">
        <v>128</v>
      </c>
      <c r="C290" s="70">
        <v>9</v>
      </c>
      <c r="D290" s="70">
        <v>8</v>
      </c>
      <c r="E290" s="70">
        <v>2012</v>
      </c>
      <c r="F290" s="70" t="s">
        <v>179</v>
      </c>
      <c r="G290" s="70" t="s">
        <v>2044</v>
      </c>
      <c r="H290" s="70" t="s">
        <v>2045</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2054</v>
      </c>
      <c r="B291" s="70">
        <v>129</v>
      </c>
      <c r="C291" s="70">
        <v>10</v>
      </c>
      <c r="D291" s="70">
        <v>8</v>
      </c>
      <c r="E291" s="70">
        <v>2013</v>
      </c>
      <c r="F291" s="70" t="s">
        <v>180</v>
      </c>
      <c r="G291" s="70" t="s">
        <v>2044</v>
      </c>
      <c r="H291" s="70" t="s">
        <v>2045</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2055</v>
      </c>
      <c r="B292" s="70">
        <v>130</v>
      </c>
      <c r="C292" s="70">
        <v>11</v>
      </c>
      <c r="D292" s="70">
        <v>8</v>
      </c>
      <c r="E292" s="70">
        <v>2014</v>
      </c>
      <c r="F292" s="70" t="s">
        <v>181</v>
      </c>
      <c r="G292" s="1064" t="s">
        <v>2044</v>
      </c>
      <c r="H292" s="70" t="s">
        <v>2045</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2056</v>
      </c>
      <c r="B293" s="70">
        <v>131</v>
      </c>
      <c r="C293" s="70">
        <v>12</v>
      </c>
      <c r="D293" s="70">
        <v>8</v>
      </c>
      <c r="E293" s="70">
        <v>2015</v>
      </c>
      <c r="F293" s="70" t="s">
        <v>182</v>
      </c>
      <c r="G293" s="1064" t="s">
        <v>2044</v>
      </c>
      <c r="H293" s="70" t="s">
        <v>2045</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2057</v>
      </c>
      <c r="B294" s="70">
        <v>132</v>
      </c>
      <c r="C294" s="70">
        <v>13</v>
      </c>
      <c r="D294" s="70">
        <v>8</v>
      </c>
      <c r="E294" s="70">
        <v>2016</v>
      </c>
      <c r="F294" s="70" t="s">
        <v>155</v>
      </c>
      <c r="G294" s="70" t="s">
        <v>2044</v>
      </c>
      <c r="H294" s="70" t="s">
        <v>2045</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2058</v>
      </c>
      <c r="B295" s="70">
        <v>133</v>
      </c>
      <c r="C295" s="70">
        <v>14</v>
      </c>
      <c r="D295" s="70">
        <v>8</v>
      </c>
      <c r="E295" s="70">
        <v>2017</v>
      </c>
      <c r="F295" s="70" t="s">
        <v>156</v>
      </c>
      <c r="G295" s="70" t="s">
        <v>2044</v>
      </c>
      <c r="H295" s="70" t="s">
        <v>2045</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2059</v>
      </c>
      <c r="B296" s="70">
        <v>134</v>
      </c>
      <c r="C296" s="70">
        <v>15</v>
      </c>
      <c r="D296" s="70">
        <v>8</v>
      </c>
      <c r="E296" s="70">
        <v>2018</v>
      </c>
      <c r="F296" s="70" t="s">
        <v>183</v>
      </c>
      <c r="G296" s="70" t="s">
        <v>2044</v>
      </c>
      <c r="H296" s="70" t="s">
        <v>2045</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2060</v>
      </c>
      <c r="B297" s="70">
        <v>135</v>
      </c>
      <c r="C297" s="70">
        <v>16</v>
      </c>
      <c r="D297" s="70">
        <v>8</v>
      </c>
      <c r="E297" s="70">
        <v>2019</v>
      </c>
      <c r="F297" s="70" t="s">
        <v>158</v>
      </c>
      <c r="G297" s="70" t="s">
        <v>2044</v>
      </c>
      <c r="H297" s="70" t="s">
        <v>2045</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2061</v>
      </c>
      <c r="B298" s="70">
        <v>136</v>
      </c>
      <c r="C298" s="70">
        <v>17</v>
      </c>
      <c r="D298" s="70">
        <v>8</v>
      </c>
      <c r="E298" s="70">
        <v>2020</v>
      </c>
      <c r="F298" s="70" t="s">
        <v>159</v>
      </c>
      <c r="G298" s="70" t="s">
        <v>2044</v>
      </c>
      <c r="H298" s="70" t="s">
        <v>2045</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2062</v>
      </c>
      <c r="B299" s="70">
        <v>136</v>
      </c>
      <c r="C299" s="70">
        <v>18</v>
      </c>
      <c r="D299" s="70">
        <v>8</v>
      </c>
      <c r="E299" s="70">
        <v>2021</v>
      </c>
      <c r="F299" s="70" t="s">
        <v>160</v>
      </c>
      <c r="G299" s="70" t="s">
        <v>2044</v>
      </c>
      <c r="H299" s="70" t="s">
        <v>2045</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2063</v>
      </c>
      <c r="B300" s="70">
        <v>136</v>
      </c>
      <c r="C300" s="70">
        <v>19</v>
      </c>
      <c r="D300" s="70">
        <v>8</v>
      </c>
      <c r="E300" s="70">
        <v>2022</v>
      </c>
      <c r="F300" s="70" t="s">
        <v>161</v>
      </c>
      <c r="G300" s="70" t="s">
        <v>2044</v>
      </c>
      <c r="H300" s="70" t="s">
        <v>2045</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136</v>
      </c>
      <c r="C301" s="70">
        <v>20</v>
      </c>
      <c r="D301" s="70">
        <v>8</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136</v>
      </c>
      <c r="C302" s="70">
        <v>21</v>
      </c>
      <c r="D302" s="70">
        <v>8</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324</v>
      </c>
      <c r="C303" s="70">
        <v>1</v>
      </c>
      <c r="D303" s="70">
        <v>20</v>
      </c>
      <c r="E303" s="70">
        <v>1990</v>
      </c>
      <c r="F303" s="70" t="s">
        <v>787</v>
      </c>
      <c r="G303" s="70" t="s">
        <v>2067</v>
      </c>
      <c r="H303" s="70" t="s">
        <v>2068</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325</v>
      </c>
      <c r="C304" s="70">
        <v>2</v>
      </c>
      <c r="D304" s="70">
        <v>20</v>
      </c>
      <c r="E304" s="70">
        <v>2005</v>
      </c>
      <c r="F304" s="70" t="s">
        <v>789</v>
      </c>
      <c r="G304" s="70" t="s">
        <v>2067</v>
      </c>
      <c r="H304" s="70" t="s">
        <v>2068</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326</v>
      </c>
      <c r="C305" s="70">
        <v>3</v>
      </c>
      <c r="D305" s="70">
        <v>20</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327</v>
      </c>
      <c r="C306" s="70">
        <v>4</v>
      </c>
      <c r="D306" s="70">
        <v>20</v>
      </c>
      <c r="E306" s="70">
        <v>2007</v>
      </c>
      <c r="F306" s="70" t="s">
        <v>791</v>
      </c>
      <c r="G306" s="70" t="s">
        <v>2067</v>
      </c>
      <c r="H306" s="70" t="s">
        <v>2068</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328</v>
      </c>
      <c r="C307" s="70">
        <v>5</v>
      </c>
      <c r="D307" s="70">
        <v>20</v>
      </c>
      <c r="E307" s="70">
        <v>2008</v>
      </c>
      <c r="F307" s="70" t="s">
        <v>792</v>
      </c>
      <c r="G307" s="70" t="s">
        <v>2067</v>
      </c>
      <c r="H307" s="70" t="s">
        <v>2068</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329</v>
      </c>
      <c r="C308" s="70">
        <v>6</v>
      </c>
      <c r="D308" s="70">
        <v>20</v>
      </c>
      <c r="E308" s="70">
        <v>2009</v>
      </c>
      <c r="F308" s="70" t="s">
        <v>176</v>
      </c>
      <c r="G308" s="70" t="s">
        <v>2067</v>
      </c>
      <c r="H308" s="70" t="s">
        <v>2068</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2074</v>
      </c>
      <c r="B309" s="70">
        <v>330</v>
      </c>
      <c r="C309" s="70">
        <v>7</v>
      </c>
      <c r="D309" s="70">
        <v>20</v>
      </c>
      <c r="E309" s="70">
        <v>2010</v>
      </c>
      <c r="F309" s="70" t="s">
        <v>177</v>
      </c>
      <c r="G309" s="70" t="s">
        <v>2067</v>
      </c>
      <c r="H309" s="70" t="s">
        <v>2068</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2075</v>
      </c>
      <c r="B310" s="70">
        <v>331</v>
      </c>
      <c r="C310" s="70">
        <v>8</v>
      </c>
      <c r="D310" s="70">
        <v>20</v>
      </c>
      <c r="E310" s="70">
        <v>2011</v>
      </c>
      <c r="F310" s="70" t="s">
        <v>178</v>
      </c>
      <c r="G310" s="70" t="s">
        <v>2067</v>
      </c>
      <c r="H310" s="70" t="s">
        <v>2068</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2076</v>
      </c>
      <c r="B311" s="70">
        <v>332</v>
      </c>
      <c r="C311" s="70">
        <v>9</v>
      </c>
      <c r="D311" s="70">
        <v>20</v>
      </c>
      <c r="E311" s="70">
        <v>2012</v>
      </c>
      <c r="F311" s="70" t="s">
        <v>179</v>
      </c>
      <c r="G311" s="1064" t="s">
        <v>2067</v>
      </c>
      <c r="H311" s="70" t="s">
        <v>2068</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2077</v>
      </c>
      <c r="B312" s="70">
        <v>333</v>
      </c>
      <c r="C312" s="70">
        <v>10</v>
      </c>
      <c r="D312" s="70">
        <v>20</v>
      </c>
      <c r="E312" s="70">
        <v>2013</v>
      </c>
      <c r="F312" s="70" t="s">
        <v>180</v>
      </c>
      <c r="G312" s="1064" t="s">
        <v>2067</v>
      </c>
      <c r="H312" s="70" t="s">
        <v>2068</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2078</v>
      </c>
      <c r="B313" s="70">
        <v>334</v>
      </c>
      <c r="C313" s="70">
        <v>11</v>
      </c>
      <c r="D313" s="70">
        <v>20</v>
      </c>
      <c r="E313" s="70">
        <v>2014</v>
      </c>
      <c r="F313" s="70" t="s">
        <v>181</v>
      </c>
      <c r="G313" s="70" t="s">
        <v>2067</v>
      </c>
      <c r="H313" s="70" t="s">
        <v>2068</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2079</v>
      </c>
      <c r="B314" s="70">
        <v>335</v>
      </c>
      <c r="C314" s="70">
        <v>12</v>
      </c>
      <c r="D314" s="70">
        <v>20</v>
      </c>
      <c r="E314" s="70">
        <v>2015</v>
      </c>
      <c r="F314" s="70" t="s">
        <v>182</v>
      </c>
      <c r="G314" s="70" t="s">
        <v>2067</v>
      </c>
      <c r="H314" s="70" t="s">
        <v>2068</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2080</v>
      </c>
      <c r="B315" s="70">
        <v>336</v>
      </c>
      <c r="C315" s="70">
        <v>13</v>
      </c>
      <c r="D315" s="70">
        <v>20</v>
      </c>
      <c r="E315" s="70">
        <v>2016</v>
      </c>
      <c r="F315" s="70" t="s">
        <v>155</v>
      </c>
      <c r="G315" s="70" t="s">
        <v>2067</v>
      </c>
      <c r="H315" s="70" t="s">
        <v>2068</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2081</v>
      </c>
      <c r="B316" s="70">
        <v>337</v>
      </c>
      <c r="C316" s="70">
        <v>14</v>
      </c>
      <c r="D316" s="70">
        <v>20</v>
      </c>
      <c r="E316" s="70">
        <v>2017</v>
      </c>
      <c r="F316" s="70" t="s">
        <v>156</v>
      </c>
      <c r="G316" s="70" t="s">
        <v>2067</v>
      </c>
      <c r="H316" s="70" t="s">
        <v>2068</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2082</v>
      </c>
      <c r="B317" s="70">
        <v>338</v>
      </c>
      <c r="C317" s="70">
        <v>15</v>
      </c>
      <c r="D317" s="70">
        <v>20</v>
      </c>
      <c r="E317" s="70">
        <v>2018</v>
      </c>
      <c r="F317" s="70" t="s">
        <v>183</v>
      </c>
      <c r="G317" s="70" t="s">
        <v>2067</v>
      </c>
      <c r="H317" s="70" t="s">
        <v>2068</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2083</v>
      </c>
      <c r="B318" s="70">
        <v>339</v>
      </c>
      <c r="C318" s="70">
        <v>16</v>
      </c>
      <c r="D318" s="70">
        <v>20</v>
      </c>
      <c r="E318" s="70">
        <v>2019</v>
      </c>
      <c r="F318" s="70" t="s">
        <v>158</v>
      </c>
      <c r="G318" s="70" t="s">
        <v>2067</v>
      </c>
      <c r="H318" s="70" t="s">
        <v>2068</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2084</v>
      </c>
      <c r="B319" s="70">
        <v>340</v>
      </c>
      <c r="C319" s="70">
        <v>17</v>
      </c>
      <c r="D319" s="70">
        <v>20</v>
      </c>
      <c r="E319" s="70">
        <v>2020</v>
      </c>
      <c r="F319" s="70" t="s">
        <v>159</v>
      </c>
      <c r="G319" s="70" t="s">
        <v>2067</v>
      </c>
      <c r="H319" s="70" t="s">
        <v>2068</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2085</v>
      </c>
      <c r="B320" s="70">
        <v>340</v>
      </c>
      <c r="C320" s="70">
        <v>18</v>
      </c>
      <c r="D320" s="70">
        <v>20</v>
      </c>
      <c r="E320" s="70">
        <v>2021</v>
      </c>
      <c r="F320" s="70" t="s">
        <v>160</v>
      </c>
      <c r="G320" s="70" t="s">
        <v>2067</v>
      </c>
      <c r="H320" s="70" t="s">
        <v>2068</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2086</v>
      </c>
      <c r="B321" s="70">
        <v>340</v>
      </c>
      <c r="C321" s="70">
        <v>19</v>
      </c>
      <c r="D321" s="70">
        <v>20</v>
      </c>
      <c r="E321" s="70">
        <v>2022</v>
      </c>
      <c r="F321" s="70" t="s">
        <v>161</v>
      </c>
      <c r="G321" s="70" t="s">
        <v>2067</v>
      </c>
      <c r="H321" s="70" t="s">
        <v>2068</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340</v>
      </c>
      <c r="C322" s="70">
        <v>20</v>
      </c>
      <c r="D322" s="70">
        <v>20</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340</v>
      </c>
      <c r="C323" s="70">
        <v>21</v>
      </c>
      <c r="D323" s="70">
        <v>20</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358</v>
      </c>
      <c r="C324" s="70">
        <v>1</v>
      </c>
      <c r="D324" s="70">
        <v>22</v>
      </c>
      <c r="E324" s="70">
        <v>1990</v>
      </c>
      <c r="F324" s="70" t="s">
        <v>787</v>
      </c>
      <c r="G324" s="70" t="s">
        <v>2090</v>
      </c>
      <c r="H324" s="70" t="s">
        <v>2091</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359</v>
      </c>
      <c r="C325" s="70">
        <v>2</v>
      </c>
      <c r="D325" s="70">
        <v>22</v>
      </c>
      <c r="E325" s="70">
        <v>2005</v>
      </c>
      <c r="F325" s="70" t="s">
        <v>789</v>
      </c>
      <c r="G325" s="70" t="s">
        <v>2090</v>
      </c>
      <c r="H325" s="70" t="s">
        <v>2091</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360</v>
      </c>
      <c r="C326" s="70">
        <v>3</v>
      </c>
      <c r="D326" s="70">
        <v>22</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361</v>
      </c>
      <c r="C327" s="70">
        <v>4</v>
      </c>
      <c r="D327" s="70">
        <v>22</v>
      </c>
      <c r="E327" s="70">
        <v>2007</v>
      </c>
      <c r="F327" s="70" t="s">
        <v>791</v>
      </c>
      <c r="G327" s="70" t="s">
        <v>2090</v>
      </c>
      <c r="H327" s="70" t="s">
        <v>2091</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362</v>
      </c>
      <c r="C328" s="70">
        <v>5</v>
      </c>
      <c r="D328" s="70">
        <v>22</v>
      </c>
      <c r="E328" s="70">
        <v>2008</v>
      </c>
      <c r="F328" s="70" t="s">
        <v>792</v>
      </c>
      <c r="G328" s="70" t="s">
        <v>2090</v>
      </c>
      <c r="H328" s="70" t="s">
        <v>2091</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363</v>
      </c>
      <c r="C329" s="70">
        <v>6</v>
      </c>
      <c r="D329" s="70">
        <v>22</v>
      </c>
      <c r="E329" s="70">
        <v>2009</v>
      </c>
      <c r="F329" s="70" t="s">
        <v>176</v>
      </c>
      <c r="G329" s="1064" t="s">
        <v>2090</v>
      </c>
      <c r="H329" s="70" t="s">
        <v>2091</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364</v>
      </c>
      <c r="C330" s="70">
        <v>7</v>
      </c>
      <c r="D330" s="70">
        <v>22</v>
      </c>
      <c r="E330" s="70">
        <v>2010</v>
      </c>
      <c r="F330" s="70" t="s">
        <v>177</v>
      </c>
      <c r="G330" s="1064" t="s">
        <v>2090</v>
      </c>
      <c r="H330" s="70" t="s">
        <v>2091</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365</v>
      </c>
      <c r="C331" s="70">
        <v>8</v>
      </c>
      <c r="D331" s="70">
        <v>22</v>
      </c>
      <c r="E331" s="70">
        <v>2011</v>
      </c>
      <c r="F331" s="70" t="s">
        <v>178</v>
      </c>
      <c r="G331" s="70" t="s">
        <v>2090</v>
      </c>
      <c r="H331" s="70" t="s">
        <v>2091</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366</v>
      </c>
      <c r="C332" s="70">
        <v>9</v>
      </c>
      <c r="D332" s="70">
        <v>22</v>
      </c>
      <c r="E332" s="70">
        <v>2012</v>
      </c>
      <c r="F332" s="70" t="s">
        <v>179</v>
      </c>
      <c r="G332" s="70" t="s">
        <v>2090</v>
      </c>
      <c r="H332" s="70" t="s">
        <v>2091</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367</v>
      </c>
      <c r="C333" s="70">
        <v>10</v>
      </c>
      <c r="D333" s="70">
        <v>22</v>
      </c>
      <c r="E333" s="70">
        <v>2013</v>
      </c>
      <c r="F333" s="70" t="s">
        <v>180</v>
      </c>
      <c r="G333" s="70" t="s">
        <v>2090</v>
      </c>
      <c r="H333" s="70" t="s">
        <v>2091</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368</v>
      </c>
      <c r="C334" s="70">
        <v>11</v>
      </c>
      <c r="D334" s="70">
        <v>22</v>
      </c>
      <c r="E334" s="70">
        <v>2014</v>
      </c>
      <c r="F334" s="70" t="s">
        <v>181</v>
      </c>
      <c r="G334" s="70" t="s">
        <v>2090</v>
      </c>
      <c r="H334" s="70" t="s">
        <v>2091</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369</v>
      </c>
      <c r="C335" s="70">
        <v>12</v>
      </c>
      <c r="D335" s="70">
        <v>22</v>
      </c>
      <c r="E335" s="70">
        <v>2015</v>
      </c>
      <c r="F335" s="70" t="s">
        <v>182</v>
      </c>
      <c r="G335" s="70" t="s">
        <v>2090</v>
      </c>
      <c r="H335" s="70" t="s">
        <v>2091</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370</v>
      </c>
      <c r="C336" s="70">
        <v>13</v>
      </c>
      <c r="D336" s="70">
        <v>22</v>
      </c>
      <c r="E336" s="70">
        <v>2016</v>
      </c>
      <c r="F336" s="70" t="s">
        <v>155</v>
      </c>
      <c r="G336" s="70" t="s">
        <v>2090</v>
      </c>
      <c r="H336" s="70" t="s">
        <v>2091</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371</v>
      </c>
      <c r="C337" s="70">
        <v>14</v>
      </c>
      <c r="D337" s="70">
        <v>22</v>
      </c>
      <c r="E337" s="70">
        <v>2017</v>
      </c>
      <c r="F337" s="70" t="s">
        <v>156</v>
      </c>
      <c r="G337" s="70" t="s">
        <v>2090</v>
      </c>
      <c r="H337" s="70" t="s">
        <v>2091</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372</v>
      </c>
      <c r="C338" s="70">
        <v>15</v>
      </c>
      <c r="D338" s="70">
        <v>22</v>
      </c>
      <c r="E338" s="70">
        <v>2018</v>
      </c>
      <c r="F338" s="70" t="s">
        <v>183</v>
      </c>
      <c r="G338" s="70" t="s">
        <v>2090</v>
      </c>
      <c r="H338" s="70" t="s">
        <v>2091</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373</v>
      </c>
      <c r="C339" s="70">
        <v>16</v>
      </c>
      <c r="D339" s="70">
        <v>22</v>
      </c>
      <c r="E339" s="70">
        <v>2019</v>
      </c>
      <c r="F339" s="70" t="s">
        <v>158</v>
      </c>
      <c r="G339" s="70" t="s">
        <v>2090</v>
      </c>
      <c r="H339" s="70" t="s">
        <v>2091</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374</v>
      </c>
      <c r="C340" s="70">
        <v>17</v>
      </c>
      <c r="D340" s="70">
        <v>22</v>
      </c>
      <c r="E340" s="70">
        <v>2020</v>
      </c>
      <c r="F340" s="70" t="s">
        <v>159</v>
      </c>
      <c r="G340" s="70" t="s">
        <v>2090</v>
      </c>
      <c r="H340" s="70" t="s">
        <v>2091</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374</v>
      </c>
      <c r="C341" s="70">
        <v>18</v>
      </c>
      <c r="D341" s="70">
        <v>22</v>
      </c>
      <c r="E341" s="70">
        <v>2021</v>
      </c>
      <c r="F341" s="70" t="s">
        <v>160</v>
      </c>
      <c r="G341" s="70" t="s">
        <v>2090</v>
      </c>
      <c r="H341" s="70" t="s">
        <v>2091</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374</v>
      </c>
      <c r="C342" s="70">
        <v>19</v>
      </c>
      <c r="D342" s="70">
        <v>22</v>
      </c>
      <c r="E342" s="70">
        <v>2022</v>
      </c>
      <c r="F342" s="70" t="s">
        <v>161</v>
      </c>
      <c r="G342" s="70" t="s">
        <v>2090</v>
      </c>
      <c r="H342" s="70" t="s">
        <v>2091</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374</v>
      </c>
      <c r="C343" s="70">
        <v>20</v>
      </c>
      <c r="D343" s="70">
        <v>22</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374</v>
      </c>
      <c r="C344" s="70">
        <v>21</v>
      </c>
      <c r="D344" s="70">
        <v>22</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2113</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2114</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2115</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2116</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2117</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2118</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2119</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2120</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2121</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2122</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2123</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2124</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2125</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2126</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2127</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2128</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2129</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205</v>
      </c>
      <c r="C366" s="70">
        <v>1</v>
      </c>
      <c r="D366" s="70">
        <v>13</v>
      </c>
      <c r="E366" s="70">
        <v>1990</v>
      </c>
      <c r="F366" s="70" t="s">
        <v>787</v>
      </c>
      <c r="G366" s="70" t="s">
        <v>2132</v>
      </c>
      <c r="H366" s="70" t="s">
        <v>2133</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206</v>
      </c>
      <c r="C367" s="70">
        <v>2</v>
      </c>
      <c r="D367" s="70">
        <v>13</v>
      </c>
      <c r="E367" s="70">
        <v>2005</v>
      </c>
      <c r="F367" s="70" t="s">
        <v>789</v>
      </c>
      <c r="G367" s="70" t="s">
        <v>2132</v>
      </c>
      <c r="H367" s="70" t="s">
        <v>2133</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207</v>
      </c>
      <c r="C368" s="70">
        <v>3</v>
      </c>
      <c r="D368" s="70">
        <v>13</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208</v>
      </c>
      <c r="C369" s="70">
        <v>4</v>
      </c>
      <c r="D369" s="70">
        <v>13</v>
      </c>
      <c r="E369" s="70">
        <v>2007</v>
      </c>
      <c r="F369" s="70" t="s">
        <v>791</v>
      </c>
      <c r="G369" s="1064" t="s">
        <v>2132</v>
      </c>
      <c r="H369" s="70" t="s">
        <v>2133</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209</v>
      </c>
      <c r="C370" s="70">
        <v>5</v>
      </c>
      <c r="D370" s="70">
        <v>13</v>
      </c>
      <c r="E370" s="70">
        <v>2008</v>
      </c>
      <c r="F370" s="70" t="s">
        <v>792</v>
      </c>
      <c r="G370" s="70" t="s">
        <v>2132</v>
      </c>
      <c r="H370" s="70" t="s">
        <v>2133</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210</v>
      </c>
      <c r="C371" s="70">
        <v>6</v>
      </c>
      <c r="D371" s="70">
        <v>13</v>
      </c>
      <c r="E371" s="70">
        <v>2009</v>
      </c>
      <c r="F371" s="70" t="s">
        <v>176</v>
      </c>
      <c r="G371" s="70" t="s">
        <v>2132</v>
      </c>
      <c r="H371" s="70" t="s">
        <v>2133</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2139</v>
      </c>
      <c r="B372" s="70">
        <v>211</v>
      </c>
      <c r="C372" s="70">
        <v>7</v>
      </c>
      <c r="D372" s="70">
        <v>13</v>
      </c>
      <c r="E372" s="70">
        <v>2010</v>
      </c>
      <c r="F372" s="70" t="s">
        <v>177</v>
      </c>
      <c r="G372" s="70" t="s">
        <v>2132</v>
      </c>
      <c r="H372" s="70" t="s">
        <v>2133</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2140</v>
      </c>
      <c r="B373" s="70">
        <v>212</v>
      </c>
      <c r="C373" s="70">
        <v>8</v>
      </c>
      <c r="D373" s="70">
        <v>13</v>
      </c>
      <c r="E373" s="70">
        <v>2011</v>
      </c>
      <c r="F373" s="70" t="s">
        <v>178</v>
      </c>
      <c r="G373" s="70" t="s">
        <v>2132</v>
      </c>
      <c r="H373" s="70" t="s">
        <v>2133</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2141</v>
      </c>
      <c r="B374" s="70">
        <v>213</v>
      </c>
      <c r="C374" s="70">
        <v>9</v>
      </c>
      <c r="D374" s="70">
        <v>13</v>
      </c>
      <c r="E374" s="70">
        <v>2012</v>
      </c>
      <c r="F374" s="70" t="s">
        <v>179</v>
      </c>
      <c r="G374" s="70" t="s">
        <v>2132</v>
      </c>
      <c r="H374" s="70" t="s">
        <v>2133</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2142</v>
      </c>
      <c r="B375" s="70">
        <v>214</v>
      </c>
      <c r="C375" s="70">
        <v>10</v>
      </c>
      <c r="D375" s="70">
        <v>13</v>
      </c>
      <c r="E375" s="70">
        <v>2013</v>
      </c>
      <c r="F375" s="70" t="s">
        <v>180</v>
      </c>
      <c r="G375" s="70" t="s">
        <v>2132</v>
      </c>
      <c r="H375" s="70" t="s">
        <v>2133</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2143</v>
      </c>
      <c r="B376" s="70">
        <v>215</v>
      </c>
      <c r="C376" s="70">
        <v>11</v>
      </c>
      <c r="D376" s="70">
        <v>13</v>
      </c>
      <c r="E376" s="70">
        <v>2014</v>
      </c>
      <c r="F376" s="70" t="s">
        <v>181</v>
      </c>
      <c r="G376" s="70" t="s">
        <v>2132</v>
      </c>
      <c r="H376" s="70" t="s">
        <v>2133</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2144</v>
      </c>
      <c r="B377" s="70">
        <v>216</v>
      </c>
      <c r="C377" s="70">
        <v>12</v>
      </c>
      <c r="D377" s="70">
        <v>13</v>
      </c>
      <c r="E377" s="70">
        <v>2015</v>
      </c>
      <c r="F377" s="70" t="s">
        <v>182</v>
      </c>
      <c r="G377" s="70" t="s">
        <v>2132</v>
      </c>
      <c r="H377" s="70" t="s">
        <v>2133</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2145</v>
      </c>
      <c r="B378" s="70">
        <v>217</v>
      </c>
      <c r="C378" s="70">
        <v>13</v>
      </c>
      <c r="D378" s="70">
        <v>13</v>
      </c>
      <c r="E378" s="70">
        <v>2016</v>
      </c>
      <c r="F378" s="70" t="s">
        <v>155</v>
      </c>
      <c r="G378" s="70" t="s">
        <v>2132</v>
      </c>
      <c r="H378" s="70" t="s">
        <v>2133</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2146</v>
      </c>
      <c r="B379" s="70">
        <v>218</v>
      </c>
      <c r="C379" s="70">
        <v>14</v>
      </c>
      <c r="D379" s="70">
        <v>13</v>
      </c>
      <c r="E379" s="70">
        <v>2017</v>
      </c>
      <c r="F379" s="70" t="s">
        <v>156</v>
      </c>
      <c r="G379" s="70" t="s">
        <v>2132</v>
      </c>
      <c r="H379" s="70" t="s">
        <v>2133</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2147</v>
      </c>
      <c r="B380" s="70">
        <v>219</v>
      </c>
      <c r="C380" s="70">
        <v>15</v>
      </c>
      <c r="D380" s="70">
        <v>13</v>
      </c>
      <c r="E380" s="70">
        <v>2018</v>
      </c>
      <c r="F380" s="70" t="s">
        <v>183</v>
      </c>
      <c r="G380" s="70" t="s">
        <v>2132</v>
      </c>
      <c r="H380" s="70" t="s">
        <v>2133</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2148</v>
      </c>
      <c r="B381" s="70">
        <v>220</v>
      </c>
      <c r="C381" s="70">
        <v>16</v>
      </c>
      <c r="D381" s="70">
        <v>13</v>
      </c>
      <c r="E381" s="70">
        <v>2019</v>
      </c>
      <c r="F381" s="70" t="s">
        <v>158</v>
      </c>
      <c r="G381" s="70" t="s">
        <v>2132</v>
      </c>
      <c r="H381" s="70" t="s">
        <v>2133</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2149</v>
      </c>
      <c r="B382" s="70">
        <v>221</v>
      </c>
      <c r="C382" s="70">
        <v>17</v>
      </c>
      <c r="D382" s="70">
        <v>13</v>
      </c>
      <c r="E382" s="70">
        <v>2020</v>
      </c>
      <c r="F382" s="70" t="s">
        <v>159</v>
      </c>
      <c r="G382" s="70" t="s">
        <v>2132</v>
      </c>
      <c r="H382" s="70" t="s">
        <v>2133</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2150</v>
      </c>
      <c r="B383" s="70">
        <v>221</v>
      </c>
      <c r="C383" s="70">
        <v>18</v>
      </c>
      <c r="D383" s="70">
        <v>13</v>
      </c>
      <c r="E383" s="70">
        <v>2021</v>
      </c>
      <c r="F383" s="70" t="s">
        <v>160</v>
      </c>
      <c r="G383" s="70" t="s">
        <v>2132</v>
      </c>
      <c r="H383" s="70" t="s">
        <v>2133</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2151</v>
      </c>
      <c r="B384" s="70">
        <v>221</v>
      </c>
      <c r="C384" s="70">
        <v>19</v>
      </c>
      <c r="D384" s="70">
        <v>13</v>
      </c>
      <c r="E384" s="70">
        <v>2022</v>
      </c>
      <c r="F384" s="70" t="s">
        <v>161</v>
      </c>
      <c r="G384" s="70" t="s">
        <v>2132</v>
      </c>
      <c r="H384" s="70" t="s">
        <v>2133</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221</v>
      </c>
      <c r="C385" s="70">
        <v>20</v>
      </c>
      <c r="D385" s="70">
        <v>13</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221</v>
      </c>
      <c r="C386" s="70">
        <v>21</v>
      </c>
      <c r="D386" s="70">
        <v>13</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171</v>
      </c>
      <c r="C387" s="70">
        <v>1</v>
      </c>
      <c r="D387" s="70">
        <v>11</v>
      </c>
      <c r="E387" s="70">
        <v>1990</v>
      </c>
      <c r="F387" s="70" t="s">
        <v>787</v>
      </c>
      <c r="G387" s="1064" t="s">
        <v>2155</v>
      </c>
      <c r="H387" s="70" t="s">
        <v>2156</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172</v>
      </c>
      <c r="C388" s="70">
        <v>2</v>
      </c>
      <c r="D388" s="70">
        <v>11</v>
      </c>
      <c r="E388" s="70">
        <v>2005</v>
      </c>
      <c r="F388" s="70" t="s">
        <v>789</v>
      </c>
      <c r="G388" s="70" t="s">
        <v>2155</v>
      </c>
      <c r="H388" s="70" t="s">
        <v>2156</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173</v>
      </c>
      <c r="C389" s="70">
        <v>3</v>
      </c>
      <c r="D389" s="70">
        <v>11</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174</v>
      </c>
      <c r="C390" s="70">
        <v>4</v>
      </c>
      <c r="D390" s="70">
        <v>11</v>
      </c>
      <c r="E390" s="70">
        <v>2007</v>
      </c>
      <c r="F390" s="70" t="s">
        <v>791</v>
      </c>
      <c r="G390" s="70" t="s">
        <v>2155</v>
      </c>
      <c r="H390" s="70" t="s">
        <v>2156</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175</v>
      </c>
      <c r="C391" s="70">
        <v>5</v>
      </c>
      <c r="D391" s="70">
        <v>11</v>
      </c>
      <c r="E391" s="70">
        <v>2008</v>
      </c>
      <c r="F391" s="70" t="s">
        <v>792</v>
      </c>
      <c r="G391" s="70" t="s">
        <v>2155</v>
      </c>
      <c r="H391" s="70" t="s">
        <v>2156</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176</v>
      </c>
      <c r="C392" s="70">
        <v>6</v>
      </c>
      <c r="D392" s="70">
        <v>11</v>
      </c>
      <c r="E392" s="70">
        <v>2009</v>
      </c>
      <c r="F392" s="70" t="s">
        <v>176</v>
      </c>
      <c r="G392" s="70" t="s">
        <v>2155</v>
      </c>
      <c r="H392" s="70" t="s">
        <v>2156</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2162</v>
      </c>
      <c r="B393" s="70">
        <v>177</v>
      </c>
      <c r="C393" s="70">
        <v>7</v>
      </c>
      <c r="D393" s="70">
        <v>11</v>
      </c>
      <c r="E393" s="70">
        <v>2010</v>
      </c>
      <c r="F393" s="70" t="s">
        <v>177</v>
      </c>
      <c r="G393" s="70" t="s">
        <v>2155</v>
      </c>
      <c r="H393" s="70" t="s">
        <v>2156</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2163</v>
      </c>
      <c r="B394" s="70">
        <v>178</v>
      </c>
      <c r="C394" s="70">
        <v>8</v>
      </c>
      <c r="D394" s="70">
        <v>11</v>
      </c>
      <c r="E394" s="70">
        <v>2011</v>
      </c>
      <c r="F394" s="70" t="s">
        <v>178</v>
      </c>
      <c r="G394" s="70" t="s">
        <v>2155</v>
      </c>
      <c r="H394" s="70" t="s">
        <v>2156</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2164</v>
      </c>
      <c r="B395" s="70">
        <v>179</v>
      </c>
      <c r="C395" s="70">
        <v>9</v>
      </c>
      <c r="D395" s="70">
        <v>11</v>
      </c>
      <c r="E395" s="70">
        <v>2012</v>
      </c>
      <c r="F395" s="70" t="s">
        <v>179</v>
      </c>
      <c r="G395" s="70" t="s">
        <v>2155</v>
      </c>
      <c r="H395" s="70" t="s">
        <v>2156</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2165</v>
      </c>
      <c r="B396" s="70">
        <v>180</v>
      </c>
      <c r="C396" s="70">
        <v>10</v>
      </c>
      <c r="D396" s="70">
        <v>11</v>
      </c>
      <c r="E396" s="70">
        <v>2013</v>
      </c>
      <c r="F396" s="70" t="s">
        <v>180</v>
      </c>
      <c r="G396" s="70" t="s">
        <v>2155</v>
      </c>
      <c r="H396" s="70" t="s">
        <v>2156</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2166</v>
      </c>
      <c r="B397" s="70">
        <v>181</v>
      </c>
      <c r="C397" s="70">
        <v>11</v>
      </c>
      <c r="D397" s="70">
        <v>11</v>
      </c>
      <c r="E397" s="70">
        <v>2014</v>
      </c>
      <c r="F397" s="70" t="s">
        <v>181</v>
      </c>
      <c r="G397" s="70" t="s">
        <v>2155</v>
      </c>
      <c r="H397" s="70" t="s">
        <v>2156</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2167</v>
      </c>
      <c r="B398" s="70">
        <v>182</v>
      </c>
      <c r="C398" s="70">
        <v>12</v>
      </c>
      <c r="D398" s="70">
        <v>11</v>
      </c>
      <c r="E398" s="70">
        <v>2015</v>
      </c>
      <c r="F398" s="70" t="s">
        <v>182</v>
      </c>
      <c r="G398" s="70" t="s">
        <v>2155</v>
      </c>
      <c r="H398" s="70" t="s">
        <v>2156</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2168</v>
      </c>
      <c r="B399" s="70">
        <v>183</v>
      </c>
      <c r="C399" s="70">
        <v>13</v>
      </c>
      <c r="D399" s="70">
        <v>11</v>
      </c>
      <c r="E399" s="70">
        <v>2016</v>
      </c>
      <c r="F399" s="70" t="s">
        <v>155</v>
      </c>
      <c r="G399" s="70" t="s">
        <v>2155</v>
      </c>
      <c r="H399" s="70" t="s">
        <v>2156</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2169</v>
      </c>
      <c r="B400" s="70">
        <v>184</v>
      </c>
      <c r="C400" s="70">
        <v>14</v>
      </c>
      <c r="D400" s="70">
        <v>11</v>
      </c>
      <c r="E400" s="70">
        <v>2017</v>
      </c>
      <c r="F400" s="70" t="s">
        <v>156</v>
      </c>
      <c r="G400" s="70" t="s">
        <v>2155</v>
      </c>
      <c r="H400" s="70" t="s">
        <v>2156</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2170</v>
      </c>
      <c r="B401" s="70">
        <v>185</v>
      </c>
      <c r="C401" s="70">
        <v>15</v>
      </c>
      <c r="D401" s="70">
        <v>11</v>
      </c>
      <c r="E401" s="70">
        <v>2018</v>
      </c>
      <c r="F401" s="70" t="s">
        <v>183</v>
      </c>
      <c r="G401" s="70" t="s">
        <v>2155</v>
      </c>
      <c r="H401" s="70" t="s">
        <v>2156</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2171</v>
      </c>
      <c r="B402" s="70">
        <v>186</v>
      </c>
      <c r="C402" s="70">
        <v>16</v>
      </c>
      <c r="D402" s="70">
        <v>11</v>
      </c>
      <c r="E402" s="70">
        <v>2019</v>
      </c>
      <c r="F402" s="70" t="s">
        <v>158</v>
      </c>
      <c r="G402" s="70" t="s">
        <v>2155</v>
      </c>
      <c r="H402" s="70" t="s">
        <v>2156</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2172</v>
      </c>
      <c r="B403" s="70">
        <v>187</v>
      </c>
      <c r="C403" s="70">
        <v>17</v>
      </c>
      <c r="D403" s="70">
        <v>11</v>
      </c>
      <c r="E403" s="70">
        <v>2020</v>
      </c>
      <c r="F403" s="70" t="s">
        <v>159</v>
      </c>
      <c r="G403" s="70" t="s">
        <v>2155</v>
      </c>
      <c r="H403" s="70" t="s">
        <v>2156</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2173</v>
      </c>
      <c r="B404" s="70">
        <v>187</v>
      </c>
      <c r="C404" s="70">
        <v>18</v>
      </c>
      <c r="D404" s="70">
        <v>11</v>
      </c>
      <c r="E404" s="70">
        <v>2021</v>
      </c>
      <c r="F404" s="70" t="s">
        <v>160</v>
      </c>
      <c r="G404" s="70" t="s">
        <v>2155</v>
      </c>
      <c r="H404" s="70" t="s">
        <v>2156</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2174</v>
      </c>
      <c r="B405" s="70">
        <v>187</v>
      </c>
      <c r="C405" s="70">
        <v>19</v>
      </c>
      <c r="D405" s="70">
        <v>11</v>
      </c>
      <c r="E405" s="70">
        <v>2022</v>
      </c>
      <c r="F405" s="70" t="s">
        <v>161</v>
      </c>
      <c r="G405" s="70" t="s">
        <v>2155</v>
      </c>
      <c r="H405" s="70" t="s">
        <v>2156</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187</v>
      </c>
      <c r="C406" s="70">
        <v>20</v>
      </c>
      <c r="D406" s="70">
        <v>11</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187</v>
      </c>
      <c r="C407" s="70">
        <v>21</v>
      </c>
      <c r="D407" s="70">
        <v>11</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2178</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2179</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2180</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2181</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2182</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2183</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2184</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2185</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2186</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2187</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2188</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2189</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2190</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2191</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2192</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2193</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2194</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2195</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137</v>
      </c>
      <c r="C429" s="70">
        <v>1</v>
      </c>
      <c r="D429" s="70">
        <v>9</v>
      </c>
      <c r="E429" s="70">
        <v>1990</v>
      </c>
      <c r="F429" s="70" t="s">
        <v>787</v>
      </c>
      <c r="G429" s="70" t="s">
        <v>2197</v>
      </c>
      <c r="H429" s="70" t="s">
        <v>2198</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138</v>
      </c>
      <c r="C430" s="70">
        <v>2</v>
      </c>
      <c r="D430" s="70">
        <v>9</v>
      </c>
      <c r="E430" s="70">
        <v>2005</v>
      </c>
      <c r="F430" s="70" t="s">
        <v>789</v>
      </c>
      <c r="G430" s="70" t="s">
        <v>2197</v>
      </c>
      <c r="H430" s="70" t="s">
        <v>2198</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139</v>
      </c>
      <c r="C431" s="70">
        <v>3</v>
      </c>
      <c r="D431" s="70">
        <v>9</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140</v>
      </c>
      <c r="C432" s="70">
        <v>4</v>
      </c>
      <c r="D432" s="70">
        <v>9</v>
      </c>
      <c r="E432" s="70">
        <v>2007</v>
      </c>
      <c r="F432" s="70" t="s">
        <v>791</v>
      </c>
      <c r="G432" s="70" t="s">
        <v>2197</v>
      </c>
      <c r="H432" s="70" t="s">
        <v>2198</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141</v>
      </c>
      <c r="C433" s="70">
        <v>5</v>
      </c>
      <c r="D433" s="70">
        <v>9</v>
      </c>
      <c r="E433" s="70">
        <v>2008</v>
      </c>
      <c r="F433" s="70" t="s">
        <v>792</v>
      </c>
      <c r="G433" s="70" t="s">
        <v>2197</v>
      </c>
      <c r="H433" s="70" t="s">
        <v>2198</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142</v>
      </c>
      <c r="C434" s="70">
        <v>6</v>
      </c>
      <c r="D434" s="70">
        <v>9</v>
      </c>
      <c r="E434" s="70">
        <v>2009</v>
      </c>
      <c r="F434" s="70" t="s">
        <v>176</v>
      </c>
      <c r="G434" s="70" t="s">
        <v>2197</v>
      </c>
      <c r="H434" s="70" t="s">
        <v>2198</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143</v>
      </c>
      <c r="C435" s="70">
        <v>7</v>
      </c>
      <c r="D435" s="70">
        <v>9</v>
      </c>
      <c r="E435" s="70">
        <v>2010</v>
      </c>
      <c r="F435" s="70" t="s">
        <v>177</v>
      </c>
      <c r="G435" s="70" t="s">
        <v>2197</v>
      </c>
      <c r="H435" s="70" t="s">
        <v>2198</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144</v>
      </c>
      <c r="C436" s="70">
        <v>8</v>
      </c>
      <c r="D436" s="70">
        <v>9</v>
      </c>
      <c r="E436" s="70">
        <v>2011</v>
      </c>
      <c r="F436" s="70" t="s">
        <v>178</v>
      </c>
      <c r="G436" s="70" t="s">
        <v>2197</v>
      </c>
      <c r="H436" s="70" t="s">
        <v>2198</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2206</v>
      </c>
      <c r="B437" s="70">
        <v>145</v>
      </c>
      <c r="C437" s="70">
        <v>9</v>
      </c>
      <c r="D437" s="70">
        <v>9</v>
      </c>
      <c r="E437" s="70">
        <v>2012</v>
      </c>
      <c r="F437" s="70" t="s">
        <v>179</v>
      </c>
      <c r="G437" s="70" t="s">
        <v>2197</v>
      </c>
      <c r="H437" s="70" t="s">
        <v>2198</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2207</v>
      </c>
      <c r="B438" s="70">
        <v>146</v>
      </c>
      <c r="C438" s="70">
        <v>10</v>
      </c>
      <c r="D438" s="70">
        <v>9</v>
      </c>
      <c r="E438" s="70">
        <v>2013</v>
      </c>
      <c r="F438" s="70" t="s">
        <v>180</v>
      </c>
      <c r="G438" s="70" t="s">
        <v>2197</v>
      </c>
      <c r="H438" s="70" t="s">
        <v>2198</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2208</v>
      </c>
      <c r="B439" s="70">
        <v>147</v>
      </c>
      <c r="C439" s="70">
        <v>11</v>
      </c>
      <c r="D439" s="70">
        <v>9</v>
      </c>
      <c r="E439" s="70">
        <v>2014</v>
      </c>
      <c r="F439" s="70" t="s">
        <v>181</v>
      </c>
      <c r="G439" s="70" t="s">
        <v>2197</v>
      </c>
      <c r="H439" s="70" t="s">
        <v>2198</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2209</v>
      </c>
      <c r="B440" s="70">
        <v>148</v>
      </c>
      <c r="C440" s="70">
        <v>12</v>
      </c>
      <c r="D440" s="70">
        <v>9</v>
      </c>
      <c r="E440" s="70">
        <v>2015</v>
      </c>
      <c r="F440" s="70" t="s">
        <v>182</v>
      </c>
      <c r="G440" s="70" t="s">
        <v>2197</v>
      </c>
      <c r="H440" s="70" t="s">
        <v>2198</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2210</v>
      </c>
      <c r="B441" s="70">
        <v>149</v>
      </c>
      <c r="C441" s="70">
        <v>13</v>
      </c>
      <c r="D441" s="70">
        <v>9</v>
      </c>
      <c r="E441" s="70">
        <v>2016</v>
      </c>
      <c r="F441" s="70" t="s">
        <v>155</v>
      </c>
      <c r="G441" s="70" t="s">
        <v>2197</v>
      </c>
      <c r="H441" s="70" t="s">
        <v>2198</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2211</v>
      </c>
      <c r="B442" s="70">
        <v>150</v>
      </c>
      <c r="C442" s="70">
        <v>14</v>
      </c>
      <c r="D442" s="70">
        <v>9</v>
      </c>
      <c r="E442" s="70">
        <v>2017</v>
      </c>
      <c r="F442" s="70" t="s">
        <v>156</v>
      </c>
      <c r="G442" s="70" t="s">
        <v>2197</v>
      </c>
      <c r="H442" s="70" t="s">
        <v>2198</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2212</v>
      </c>
      <c r="B443" s="70">
        <v>151</v>
      </c>
      <c r="C443" s="70">
        <v>15</v>
      </c>
      <c r="D443" s="70">
        <v>9</v>
      </c>
      <c r="E443" s="70">
        <v>2018</v>
      </c>
      <c r="F443" s="70" t="s">
        <v>183</v>
      </c>
      <c r="G443" s="70" t="s">
        <v>2197</v>
      </c>
      <c r="H443" s="70" t="s">
        <v>2198</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2213</v>
      </c>
      <c r="B444" s="70">
        <v>152</v>
      </c>
      <c r="C444" s="70">
        <v>16</v>
      </c>
      <c r="D444" s="70">
        <v>9</v>
      </c>
      <c r="E444" s="70">
        <v>2019</v>
      </c>
      <c r="F444" s="70" t="s">
        <v>158</v>
      </c>
      <c r="G444" s="1064" t="s">
        <v>2197</v>
      </c>
      <c r="H444" s="70" t="s">
        <v>2198</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2214</v>
      </c>
      <c r="B445" s="70">
        <v>153</v>
      </c>
      <c r="C445" s="70">
        <v>17</v>
      </c>
      <c r="D445" s="70">
        <v>9</v>
      </c>
      <c r="E445" s="70">
        <v>2020</v>
      </c>
      <c r="F445" s="70" t="s">
        <v>159</v>
      </c>
      <c r="G445" s="1064" t="s">
        <v>2197</v>
      </c>
      <c r="H445" s="70" t="s">
        <v>2198</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2215</v>
      </c>
      <c r="B446" s="70">
        <v>153</v>
      </c>
      <c r="C446" s="70">
        <v>18</v>
      </c>
      <c r="D446" s="70">
        <v>9</v>
      </c>
      <c r="E446" s="70">
        <v>2021</v>
      </c>
      <c r="F446" s="70" t="s">
        <v>160</v>
      </c>
      <c r="G446" s="70" t="s">
        <v>2197</v>
      </c>
      <c r="H446" s="70" t="s">
        <v>2198</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2216</v>
      </c>
      <c r="B447" s="70">
        <v>153</v>
      </c>
      <c r="C447" s="70">
        <v>19</v>
      </c>
      <c r="D447" s="70">
        <v>9</v>
      </c>
      <c r="E447" s="70">
        <v>2022</v>
      </c>
      <c r="F447" s="70" t="s">
        <v>161</v>
      </c>
      <c r="G447" s="70" t="s">
        <v>2197</v>
      </c>
      <c r="H447" s="70" t="s">
        <v>2198</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153</v>
      </c>
      <c r="C448" s="70">
        <v>20</v>
      </c>
      <c r="D448" s="70">
        <v>9</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153</v>
      </c>
      <c r="C449" s="70">
        <v>21</v>
      </c>
      <c r="D449" s="70">
        <v>9</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273</v>
      </c>
      <c r="C450" s="70">
        <v>1</v>
      </c>
      <c r="D450" s="70">
        <v>17</v>
      </c>
      <c r="E450" s="70">
        <v>1990</v>
      </c>
      <c r="F450" s="70" t="s">
        <v>787</v>
      </c>
      <c r="G450" s="70" t="s">
        <v>2220</v>
      </c>
      <c r="H450" s="70" t="s">
        <v>2221</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274</v>
      </c>
      <c r="C451" s="70">
        <v>2</v>
      </c>
      <c r="D451" s="70">
        <v>17</v>
      </c>
      <c r="E451" s="70">
        <v>2005</v>
      </c>
      <c r="F451" s="70" t="s">
        <v>789</v>
      </c>
      <c r="G451" s="70" t="s">
        <v>2220</v>
      </c>
      <c r="H451" s="70" t="s">
        <v>2221</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275</v>
      </c>
      <c r="C452" s="70">
        <v>3</v>
      </c>
      <c r="D452" s="70">
        <v>17</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276</v>
      </c>
      <c r="C453" s="70">
        <v>4</v>
      </c>
      <c r="D453" s="70">
        <v>17</v>
      </c>
      <c r="E453" s="70">
        <v>2007</v>
      </c>
      <c r="F453" s="70" t="s">
        <v>791</v>
      </c>
      <c r="G453" s="70" t="s">
        <v>2220</v>
      </c>
      <c r="H453" s="70" t="s">
        <v>2221</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277</v>
      </c>
      <c r="C454" s="70">
        <v>5</v>
      </c>
      <c r="D454" s="70">
        <v>17</v>
      </c>
      <c r="E454" s="70">
        <v>2008</v>
      </c>
      <c r="F454" s="70" t="s">
        <v>792</v>
      </c>
      <c r="G454" s="70" t="s">
        <v>2220</v>
      </c>
      <c r="H454" s="70" t="s">
        <v>2221</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278</v>
      </c>
      <c r="C455" s="70">
        <v>6</v>
      </c>
      <c r="D455" s="70">
        <v>17</v>
      </c>
      <c r="E455" s="70">
        <v>2009</v>
      </c>
      <c r="F455" s="70" t="s">
        <v>176</v>
      </c>
      <c r="G455" s="70" t="s">
        <v>2220</v>
      </c>
      <c r="H455" s="70" t="s">
        <v>2221</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2227</v>
      </c>
      <c r="B456" s="70">
        <v>279</v>
      </c>
      <c r="C456" s="70">
        <v>7</v>
      </c>
      <c r="D456" s="70">
        <v>17</v>
      </c>
      <c r="E456" s="70">
        <v>2010</v>
      </c>
      <c r="F456" s="70" t="s">
        <v>177</v>
      </c>
      <c r="G456" s="70" t="s">
        <v>2220</v>
      </c>
      <c r="H456" s="70" t="s">
        <v>2221</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2228</v>
      </c>
      <c r="B457" s="70">
        <v>280</v>
      </c>
      <c r="C457" s="70">
        <v>8</v>
      </c>
      <c r="D457" s="70">
        <v>17</v>
      </c>
      <c r="E457" s="70">
        <v>2011</v>
      </c>
      <c r="F457" s="70" t="s">
        <v>178</v>
      </c>
      <c r="G457" s="70" t="s">
        <v>2220</v>
      </c>
      <c r="H457" s="70" t="s">
        <v>2221</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2229</v>
      </c>
      <c r="B458" s="70">
        <v>281</v>
      </c>
      <c r="C458" s="70">
        <v>9</v>
      </c>
      <c r="D458" s="70">
        <v>17</v>
      </c>
      <c r="E458" s="70">
        <v>2012</v>
      </c>
      <c r="F458" s="70" t="s">
        <v>179</v>
      </c>
      <c r="G458" s="70" t="s">
        <v>2220</v>
      </c>
      <c r="H458" s="70" t="s">
        <v>2221</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2230</v>
      </c>
      <c r="B459" s="70">
        <v>282</v>
      </c>
      <c r="C459" s="70">
        <v>10</v>
      </c>
      <c r="D459" s="70">
        <v>17</v>
      </c>
      <c r="E459" s="70">
        <v>2013</v>
      </c>
      <c r="F459" s="70" t="s">
        <v>180</v>
      </c>
      <c r="G459" s="70" t="s">
        <v>2220</v>
      </c>
      <c r="H459" s="70" t="s">
        <v>2221</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2231</v>
      </c>
      <c r="B460" s="70">
        <v>283</v>
      </c>
      <c r="C460" s="70">
        <v>11</v>
      </c>
      <c r="D460" s="70">
        <v>17</v>
      </c>
      <c r="E460" s="70">
        <v>2014</v>
      </c>
      <c r="F460" s="70" t="s">
        <v>181</v>
      </c>
      <c r="G460" s="70" t="s">
        <v>2220</v>
      </c>
      <c r="H460" s="70" t="s">
        <v>2221</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2232</v>
      </c>
      <c r="B461" s="70">
        <v>284</v>
      </c>
      <c r="C461" s="70">
        <v>12</v>
      </c>
      <c r="D461" s="70">
        <v>17</v>
      </c>
      <c r="E461" s="70">
        <v>2015</v>
      </c>
      <c r="F461" s="70" t="s">
        <v>182</v>
      </c>
      <c r="G461" s="70" t="s">
        <v>2220</v>
      </c>
      <c r="H461" s="70" t="s">
        <v>2221</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2233</v>
      </c>
      <c r="B462" s="70">
        <v>285</v>
      </c>
      <c r="C462" s="70">
        <v>13</v>
      </c>
      <c r="D462" s="70">
        <v>17</v>
      </c>
      <c r="E462" s="70">
        <v>2016</v>
      </c>
      <c r="F462" s="70" t="s">
        <v>155</v>
      </c>
      <c r="G462" s="1064" t="s">
        <v>2220</v>
      </c>
      <c r="H462" s="70" t="s">
        <v>2221</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2234</v>
      </c>
      <c r="B463" s="70">
        <v>286</v>
      </c>
      <c r="C463" s="70">
        <v>14</v>
      </c>
      <c r="D463" s="70">
        <v>17</v>
      </c>
      <c r="E463" s="70">
        <v>2017</v>
      </c>
      <c r="F463" s="70" t="s">
        <v>156</v>
      </c>
      <c r="G463" s="1064" t="s">
        <v>2220</v>
      </c>
      <c r="H463" s="70" t="s">
        <v>2221</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2235</v>
      </c>
      <c r="B464" s="70">
        <v>287</v>
      </c>
      <c r="C464" s="70">
        <v>15</v>
      </c>
      <c r="D464" s="70">
        <v>17</v>
      </c>
      <c r="E464" s="70">
        <v>2018</v>
      </c>
      <c r="F464" s="70" t="s">
        <v>183</v>
      </c>
      <c r="G464" s="70" t="s">
        <v>2220</v>
      </c>
      <c r="H464" s="70" t="s">
        <v>2221</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2236</v>
      </c>
      <c r="B465" s="70">
        <v>288</v>
      </c>
      <c r="C465" s="70">
        <v>16</v>
      </c>
      <c r="D465" s="70">
        <v>17</v>
      </c>
      <c r="E465" s="70">
        <v>2019</v>
      </c>
      <c r="F465" s="70" t="s">
        <v>158</v>
      </c>
      <c r="G465" s="70" t="s">
        <v>2220</v>
      </c>
      <c r="H465" s="70" t="s">
        <v>2221</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2237</v>
      </c>
      <c r="B466" s="70">
        <v>289</v>
      </c>
      <c r="C466" s="70">
        <v>17</v>
      </c>
      <c r="D466" s="70">
        <v>17</v>
      </c>
      <c r="E466" s="70">
        <v>2020</v>
      </c>
      <c r="F466" s="70" t="s">
        <v>159</v>
      </c>
      <c r="G466" s="70" t="s">
        <v>2220</v>
      </c>
      <c r="H466" s="70" t="s">
        <v>2221</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2238</v>
      </c>
      <c r="B467" s="70">
        <v>289</v>
      </c>
      <c r="C467" s="70">
        <v>18</v>
      </c>
      <c r="D467" s="70">
        <v>17</v>
      </c>
      <c r="E467" s="70">
        <v>2021</v>
      </c>
      <c r="F467" s="70" t="s">
        <v>160</v>
      </c>
      <c r="G467" s="70" t="s">
        <v>2220</v>
      </c>
      <c r="H467" s="70" t="s">
        <v>2221</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2239</v>
      </c>
      <c r="B468" s="70">
        <v>289</v>
      </c>
      <c r="C468" s="70">
        <v>19</v>
      </c>
      <c r="D468" s="70">
        <v>17</v>
      </c>
      <c r="E468" s="70">
        <v>2022</v>
      </c>
      <c r="F468" s="70" t="s">
        <v>161</v>
      </c>
      <c r="G468" s="70" t="s">
        <v>2220</v>
      </c>
      <c r="H468" s="70" t="s">
        <v>2221</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289</v>
      </c>
      <c r="C469" s="70">
        <v>20</v>
      </c>
      <c r="D469" s="70">
        <v>17</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289</v>
      </c>
      <c r="C470" s="70">
        <v>21</v>
      </c>
      <c r="D470" s="70">
        <v>17</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256</v>
      </c>
      <c r="C471" s="70">
        <v>1</v>
      </c>
      <c r="D471" s="70">
        <v>16</v>
      </c>
      <c r="E471" s="70">
        <v>1990</v>
      </c>
      <c r="F471" s="70" t="s">
        <v>787</v>
      </c>
      <c r="G471" s="70" t="s">
        <v>2243</v>
      </c>
      <c r="H471" s="70" t="s">
        <v>2244</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257</v>
      </c>
      <c r="C472" s="70">
        <v>2</v>
      </c>
      <c r="D472" s="70">
        <v>16</v>
      </c>
      <c r="E472" s="70">
        <v>2005</v>
      </c>
      <c r="F472" s="70" t="s">
        <v>789</v>
      </c>
      <c r="G472" s="70" t="s">
        <v>2243</v>
      </c>
      <c r="H472" s="70" t="s">
        <v>2244</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258</v>
      </c>
      <c r="C473" s="70">
        <v>3</v>
      </c>
      <c r="D473" s="70">
        <v>16</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259</v>
      </c>
      <c r="C474" s="70">
        <v>4</v>
      </c>
      <c r="D474" s="70">
        <v>16</v>
      </c>
      <c r="E474" s="70">
        <v>2007</v>
      </c>
      <c r="F474" s="70" t="s">
        <v>791</v>
      </c>
      <c r="G474" s="70" t="s">
        <v>2243</v>
      </c>
      <c r="H474" s="70" t="s">
        <v>2244</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260</v>
      </c>
      <c r="C475" s="70">
        <v>5</v>
      </c>
      <c r="D475" s="70">
        <v>16</v>
      </c>
      <c r="E475" s="70">
        <v>2008</v>
      </c>
      <c r="F475" s="70" t="s">
        <v>792</v>
      </c>
      <c r="G475" s="70" t="s">
        <v>2243</v>
      </c>
      <c r="H475" s="70" t="s">
        <v>2244</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261</v>
      </c>
      <c r="C476" s="70">
        <v>6</v>
      </c>
      <c r="D476" s="70">
        <v>16</v>
      </c>
      <c r="E476" s="70">
        <v>2009</v>
      </c>
      <c r="F476" s="70" t="s">
        <v>176</v>
      </c>
      <c r="G476" s="70" t="s">
        <v>2243</v>
      </c>
      <c r="H476" s="70" t="s">
        <v>2244</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262</v>
      </c>
      <c r="C477" s="70">
        <v>7</v>
      </c>
      <c r="D477" s="70">
        <v>16</v>
      </c>
      <c r="E477" s="70">
        <v>2010</v>
      </c>
      <c r="F477" s="70" t="s">
        <v>177</v>
      </c>
      <c r="G477" s="70" t="s">
        <v>2243</v>
      </c>
      <c r="H477" s="70" t="s">
        <v>2244</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263</v>
      </c>
      <c r="C478" s="70">
        <v>8</v>
      </c>
      <c r="D478" s="70">
        <v>16</v>
      </c>
      <c r="E478" s="70">
        <v>2011</v>
      </c>
      <c r="F478" s="70" t="s">
        <v>178</v>
      </c>
      <c r="G478" s="70" t="s">
        <v>2243</v>
      </c>
      <c r="H478" s="70" t="s">
        <v>2244</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264</v>
      </c>
      <c r="C479" s="70">
        <v>9</v>
      </c>
      <c r="D479" s="70">
        <v>16</v>
      </c>
      <c r="E479" s="70">
        <v>2012</v>
      </c>
      <c r="F479" s="70" t="s">
        <v>179</v>
      </c>
      <c r="G479" s="70" t="s">
        <v>2243</v>
      </c>
      <c r="H479" s="70" t="s">
        <v>2244</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265</v>
      </c>
      <c r="C480" s="70">
        <v>10</v>
      </c>
      <c r="D480" s="70">
        <v>16</v>
      </c>
      <c r="E480" s="70">
        <v>2013</v>
      </c>
      <c r="F480" s="70" t="s">
        <v>180</v>
      </c>
      <c r="G480" s="70" t="s">
        <v>2243</v>
      </c>
      <c r="H480" s="70" t="s">
        <v>2244</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266</v>
      </c>
      <c r="C481" s="70">
        <v>11</v>
      </c>
      <c r="D481" s="70">
        <v>16</v>
      </c>
      <c r="E481" s="70">
        <v>2014</v>
      </c>
      <c r="F481" s="70" t="s">
        <v>181</v>
      </c>
      <c r="G481" s="70" t="s">
        <v>2243</v>
      </c>
      <c r="H481" s="70" t="s">
        <v>2244</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267</v>
      </c>
      <c r="C482" s="70">
        <v>12</v>
      </c>
      <c r="D482" s="70">
        <v>16</v>
      </c>
      <c r="E482" s="70">
        <v>2015</v>
      </c>
      <c r="F482" s="70" t="s">
        <v>182</v>
      </c>
      <c r="G482" s="1064" t="s">
        <v>2243</v>
      </c>
      <c r="H482" s="70" t="s">
        <v>2244</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268</v>
      </c>
      <c r="C483" s="70">
        <v>13</v>
      </c>
      <c r="D483" s="70">
        <v>16</v>
      </c>
      <c r="E483" s="70">
        <v>2016</v>
      </c>
      <c r="F483" s="70" t="s">
        <v>155</v>
      </c>
      <c r="G483" s="1064" t="s">
        <v>2243</v>
      </c>
      <c r="H483" s="70" t="s">
        <v>2244</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269</v>
      </c>
      <c r="C484" s="70">
        <v>14</v>
      </c>
      <c r="D484" s="70">
        <v>16</v>
      </c>
      <c r="E484" s="70">
        <v>2017</v>
      </c>
      <c r="F484" s="70" t="s">
        <v>156</v>
      </c>
      <c r="G484" s="70" t="s">
        <v>2243</v>
      </c>
      <c r="H484" s="70" t="s">
        <v>2244</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270</v>
      </c>
      <c r="C485" s="70">
        <v>15</v>
      </c>
      <c r="D485" s="70">
        <v>16</v>
      </c>
      <c r="E485" s="70">
        <v>2018</v>
      </c>
      <c r="F485" s="70" t="s">
        <v>183</v>
      </c>
      <c r="G485" s="70" t="s">
        <v>2243</v>
      </c>
      <c r="H485" s="70" t="s">
        <v>2244</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271</v>
      </c>
      <c r="C486" s="70">
        <v>16</v>
      </c>
      <c r="D486" s="70">
        <v>16</v>
      </c>
      <c r="E486" s="70">
        <v>2019</v>
      </c>
      <c r="F486" s="70" t="s">
        <v>158</v>
      </c>
      <c r="G486" s="70" t="s">
        <v>2243</v>
      </c>
      <c r="H486" s="70" t="s">
        <v>2244</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272</v>
      </c>
      <c r="C487" s="70">
        <v>17</v>
      </c>
      <c r="D487" s="70">
        <v>16</v>
      </c>
      <c r="E487" s="70">
        <v>2020</v>
      </c>
      <c r="F487" s="70" t="s">
        <v>159</v>
      </c>
      <c r="G487" s="70" t="s">
        <v>2243</v>
      </c>
      <c r="H487" s="70" t="s">
        <v>2244</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272</v>
      </c>
      <c r="C488" s="70">
        <v>18</v>
      </c>
      <c r="D488" s="70">
        <v>16</v>
      </c>
      <c r="E488" s="70">
        <v>2021</v>
      </c>
      <c r="F488" s="70" t="s">
        <v>160</v>
      </c>
      <c r="G488" s="70" t="s">
        <v>2243</v>
      </c>
      <c r="H488" s="70" t="s">
        <v>2244</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272</v>
      </c>
      <c r="C489" s="70">
        <v>19</v>
      </c>
      <c r="D489" s="70">
        <v>16</v>
      </c>
      <c r="E489" s="70">
        <v>2022</v>
      </c>
      <c r="F489" s="70" t="s">
        <v>161</v>
      </c>
      <c r="G489" s="70" t="s">
        <v>2243</v>
      </c>
      <c r="H489" s="70" t="s">
        <v>2244</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272</v>
      </c>
      <c r="C490" s="70">
        <v>20</v>
      </c>
      <c r="D490" s="70">
        <v>16</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272</v>
      </c>
      <c r="C491" s="70">
        <v>21</v>
      </c>
      <c r="D491" s="70">
        <v>16</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2266</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2267</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2268</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2269</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2270</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2271</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2272</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2273</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2274</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2275</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2276</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2277</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2278</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2279</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2280</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2281</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2282</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2283</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358</v>
      </c>
      <c r="C513" s="70">
        <v>1</v>
      </c>
      <c r="D513" s="70">
        <v>22</v>
      </c>
      <c r="E513" s="70">
        <v>1990</v>
      </c>
      <c r="F513" s="70" t="s">
        <v>787</v>
      </c>
      <c r="G513" s="70" t="s">
        <v>2285</v>
      </c>
      <c r="H513" s="70" t="s">
        <v>2286</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359</v>
      </c>
      <c r="C514" s="70">
        <v>2</v>
      </c>
      <c r="D514" s="70">
        <v>22</v>
      </c>
      <c r="E514" s="70">
        <v>2005</v>
      </c>
      <c r="F514" s="70" t="s">
        <v>789</v>
      </c>
      <c r="G514" s="70" t="s">
        <v>2285</v>
      </c>
      <c r="H514" s="70" t="s">
        <v>2286</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360</v>
      </c>
      <c r="C515" s="70">
        <v>3</v>
      </c>
      <c r="D515" s="70">
        <v>22</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361</v>
      </c>
      <c r="C516" s="70">
        <v>4</v>
      </c>
      <c r="D516" s="70">
        <v>22</v>
      </c>
      <c r="E516" s="70">
        <v>2007</v>
      </c>
      <c r="F516" s="70" t="s">
        <v>791</v>
      </c>
      <c r="G516" s="70" t="s">
        <v>2285</v>
      </c>
      <c r="H516" s="70" t="s">
        <v>2286</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362</v>
      </c>
      <c r="C517" s="70">
        <v>5</v>
      </c>
      <c r="D517" s="70">
        <v>22</v>
      </c>
      <c r="E517" s="70">
        <v>2008</v>
      </c>
      <c r="F517" s="70" t="s">
        <v>792</v>
      </c>
      <c r="G517" s="70" t="s">
        <v>2285</v>
      </c>
      <c r="H517" s="70" t="s">
        <v>2286</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363</v>
      </c>
      <c r="C518" s="70">
        <v>6</v>
      </c>
      <c r="D518" s="70">
        <v>22</v>
      </c>
      <c r="E518" s="70">
        <v>2009</v>
      </c>
      <c r="F518" s="70" t="s">
        <v>176</v>
      </c>
      <c r="G518" s="70" t="s">
        <v>2285</v>
      </c>
      <c r="H518" s="70" t="s">
        <v>2286</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2292</v>
      </c>
      <c r="B519" s="70">
        <v>364</v>
      </c>
      <c r="C519" s="70">
        <v>7</v>
      </c>
      <c r="D519" s="70">
        <v>22</v>
      </c>
      <c r="E519" s="70">
        <v>2010</v>
      </c>
      <c r="F519" s="70" t="s">
        <v>177</v>
      </c>
      <c r="G519" s="70" t="s">
        <v>2285</v>
      </c>
      <c r="H519" s="70" t="s">
        <v>2286</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2293</v>
      </c>
      <c r="B520" s="70">
        <v>365</v>
      </c>
      <c r="C520" s="70">
        <v>8</v>
      </c>
      <c r="D520" s="70">
        <v>22</v>
      </c>
      <c r="E520" s="70">
        <v>2011</v>
      </c>
      <c r="F520" s="70" t="s">
        <v>178</v>
      </c>
      <c r="G520" s="1064" t="s">
        <v>2285</v>
      </c>
      <c r="H520" s="70" t="s">
        <v>2286</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2294</v>
      </c>
      <c r="B521" s="70">
        <v>366</v>
      </c>
      <c r="C521" s="70">
        <v>9</v>
      </c>
      <c r="D521" s="70">
        <v>22</v>
      </c>
      <c r="E521" s="70">
        <v>2012</v>
      </c>
      <c r="F521" s="70" t="s">
        <v>179</v>
      </c>
      <c r="G521" s="1064" t="s">
        <v>2285</v>
      </c>
      <c r="H521" s="70" t="s">
        <v>2286</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2295</v>
      </c>
      <c r="B522" s="70">
        <v>367</v>
      </c>
      <c r="C522" s="70">
        <v>10</v>
      </c>
      <c r="D522" s="70">
        <v>22</v>
      </c>
      <c r="E522" s="70">
        <v>2013</v>
      </c>
      <c r="F522" s="70" t="s">
        <v>180</v>
      </c>
      <c r="G522" s="70" t="s">
        <v>2285</v>
      </c>
      <c r="H522" s="70" t="s">
        <v>2286</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2296</v>
      </c>
      <c r="B523" s="70">
        <v>368</v>
      </c>
      <c r="C523" s="70">
        <v>11</v>
      </c>
      <c r="D523" s="70">
        <v>22</v>
      </c>
      <c r="E523" s="70">
        <v>2014</v>
      </c>
      <c r="F523" s="70" t="s">
        <v>181</v>
      </c>
      <c r="G523" s="70" t="s">
        <v>2285</v>
      </c>
      <c r="H523" s="70" t="s">
        <v>2286</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2297</v>
      </c>
      <c r="B524" s="70">
        <v>369</v>
      </c>
      <c r="C524" s="70">
        <v>12</v>
      </c>
      <c r="D524" s="70">
        <v>22</v>
      </c>
      <c r="E524" s="70">
        <v>2015</v>
      </c>
      <c r="F524" s="70" t="s">
        <v>182</v>
      </c>
      <c r="G524" s="70" t="s">
        <v>2285</v>
      </c>
      <c r="H524" s="70" t="s">
        <v>2286</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2298</v>
      </c>
      <c r="B525" s="70">
        <v>370</v>
      </c>
      <c r="C525" s="70">
        <v>13</v>
      </c>
      <c r="D525" s="70">
        <v>22</v>
      </c>
      <c r="E525" s="70">
        <v>2016</v>
      </c>
      <c r="F525" s="70" t="s">
        <v>155</v>
      </c>
      <c r="G525" s="70" t="s">
        <v>2285</v>
      </c>
      <c r="H525" s="70" t="s">
        <v>2286</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2299</v>
      </c>
      <c r="B526" s="70">
        <v>371</v>
      </c>
      <c r="C526" s="70">
        <v>14</v>
      </c>
      <c r="D526" s="70">
        <v>22</v>
      </c>
      <c r="E526" s="70">
        <v>2017</v>
      </c>
      <c r="F526" s="70" t="s">
        <v>156</v>
      </c>
      <c r="G526" s="70" t="s">
        <v>2285</v>
      </c>
      <c r="H526" s="70" t="s">
        <v>2286</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2300</v>
      </c>
      <c r="B527" s="70">
        <v>372</v>
      </c>
      <c r="C527" s="70">
        <v>15</v>
      </c>
      <c r="D527" s="70">
        <v>22</v>
      </c>
      <c r="E527" s="70">
        <v>2018</v>
      </c>
      <c r="F527" s="70" t="s">
        <v>183</v>
      </c>
      <c r="G527" s="70" t="s">
        <v>2285</v>
      </c>
      <c r="H527" s="70" t="s">
        <v>2286</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2301</v>
      </c>
      <c r="B528" s="70">
        <v>373</v>
      </c>
      <c r="C528" s="70">
        <v>16</v>
      </c>
      <c r="D528" s="70">
        <v>22</v>
      </c>
      <c r="E528" s="70">
        <v>2019</v>
      </c>
      <c r="F528" s="70" t="s">
        <v>158</v>
      </c>
      <c r="G528" s="70" t="s">
        <v>2285</v>
      </c>
      <c r="H528" s="70" t="s">
        <v>2286</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2302</v>
      </c>
      <c r="B529" s="70">
        <v>374</v>
      </c>
      <c r="C529" s="70">
        <v>17</v>
      </c>
      <c r="D529" s="70">
        <v>22</v>
      </c>
      <c r="E529" s="70">
        <v>2020</v>
      </c>
      <c r="F529" s="70" t="s">
        <v>159</v>
      </c>
      <c r="G529" s="70" t="s">
        <v>2285</v>
      </c>
      <c r="H529" s="70" t="s">
        <v>2286</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2303</v>
      </c>
      <c r="B530" s="70">
        <v>374</v>
      </c>
      <c r="C530" s="70">
        <v>18</v>
      </c>
      <c r="D530" s="70">
        <v>22</v>
      </c>
      <c r="E530" s="70">
        <v>2021</v>
      </c>
      <c r="F530" s="70" t="s">
        <v>160</v>
      </c>
      <c r="G530" s="70" t="s">
        <v>2285</v>
      </c>
      <c r="H530" s="70" t="s">
        <v>2286</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2304</v>
      </c>
      <c r="B531" s="70">
        <v>374</v>
      </c>
      <c r="C531" s="70">
        <v>19</v>
      </c>
      <c r="D531" s="70">
        <v>22</v>
      </c>
      <c r="E531" s="70">
        <v>2022</v>
      </c>
      <c r="F531" s="70" t="s">
        <v>161</v>
      </c>
      <c r="G531" s="70" t="s">
        <v>2285</v>
      </c>
      <c r="H531" s="70" t="s">
        <v>2286</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374</v>
      </c>
      <c r="C532" s="70">
        <v>20</v>
      </c>
      <c r="D532" s="70">
        <v>22</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374</v>
      </c>
      <c r="C533" s="70">
        <v>21</v>
      </c>
      <c r="D533" s="70">
        <v>22</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222</v>
      </c>
      <c r="C534" s="70">
        <v>1</v>
      </c>
      <c r="D534" s="70">
        <v>14</v>
      </c>
      <c r="E534" s="70">
        <v>1990</v>
      </c>
      <c r="F534" s="70" t="s">
        <v>787</v>
      </c>
      <c r="G534" s="70" t="s">
        <v>2308</v>
      </c>
      <c r="H534" s="70" t="s">
        <v>2309</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223</v>
      </c>
      <c r="C535" s="70">
        <v>2</v>
      </c>
      <c r="D535" s="70">
        <v>14</v>
      </c>
      <c r="E535" s="70">
        <v>2005</v>
      </c>
      <c r="F535" s="70" t="s">
        <v>789</v>
      </c>
      <c r="G535" s="70" t="s">
        <v>2308</v>
      </c>
      <c r="H535" s="70" t="s">
        <v>2309</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224</v>
      </c>
      <c r="C536" s="70">
        <v>3</v>
      </c>
      <c r="D536" s="70">
        <v>14</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225</v>
      </c>
      <c r="C537" s="70">
        <v>4</v>
      </c>
      <c r="D537" s="70">
        <v>14</v>
      </c>
      <c r="E537" s="70">
        <v>2007</v>
      </c>
      <c r="F537" s="70" t="s">
        <v>791</v>
      </c>
      <c r="G537" s="70" t="s">
        <v>2308</v>
      </c>
      <c r="H537" s="70" t="s">
        <v>2309</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226</v>
      </c>
      <c r="C538" s="70">
        <v>5</v>
      </c>
      <c r="D538" s="70">
        <v>14</v>
      </c>
      <c r="E538" s="70">
        <v>2008</v>
      </c>
      <c r="F538" s="70" t="s">
        <v>792</v>
      </c>
      <c r="G538" s="70" t="s">
        <v>2308</v>
      </c>
      <c r="H538" s="70" t="s">
        <v>2309</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227</v>
      </c>
      <c r="C539" s="70">
        <v>6</v>
      </c>
      <c r="D539" s="70">
        <v>14</v>
      </c>
      <c r="E539" s="70">
        <v>2009</v>
      </c>
      <c r="F539" s="70" t="s">
        <v>176</v>
      </c>
      <c r="G539" s="1064" t="s">
        <v>2308</v>
      </c>
      <c r="H539" s="70" t="s">
        <v>2309</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2315</v>
      </c>
      <c r="B540" s="70">
        <v>228</v>
      </c>
      <c r="C540" s="70">
        <v>7</v>
      </c>
      <c r="D540" s="70">
        <v>14</v>
      </c>
      <c r="E540" s="70">
        <v>2010</v>
      </c>
      <c r="F540" s="70" t="s">
        <v>177</v>
      </c>
      <c r="G540" s="1064" t="s">
        <v>2308</v>
      </c>
      <c r="H540" s="70" t="s">
        <v>2309</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2316</v>
      </c>
      <c r="B541" s="70">
        <v>229</v>
      </c>
      <c r="C541" s="70">
        <v>8</v>
      </c>
      <c r="D541" s="70">
        <v>14</v>
      </c>
      <c r="E541" s="70">
        <v>2011</v>
      </c>
      <c r="F541" s="70" t="s">
        <v>178</v>
      </c>
      <c r="G541" s="70" t="s">
        <v>2308</v>
      </c>
      <c r="H541" s="70" t="s">
        <v>2309</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2317</v>
      </c>
      <c r="B542" s="70">
        <v>230</v>
      </c>
      <c r="C542" s="70">
        <v>9</v>
      </c>
      <c r="D542" s="70">
        <v>14</v>
      </c>
      <c r="E542" s="70">
        <v>2012</v>
      </c>
      <c r="F542" s="70" t="s">
        <v>179</v>
      </c>
      <c r="G542" s="70" t="s">
        <v>2308</v>
      </c>
      <c r="H542" s="70" t="s">
        <v>2309</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2318</v>
      </c>
      <c r="B543" s="70">
        <v>231</v>
      </c>
      <c r="C543" s="70">
        <v>10</v>
      </c>
      <c r="D543" s="70">
        <v>14</v>
      </c>
      <c r="E543" s="70">
        <v>2013</v>
      </c>
      <c r="F543" s="70" t="s">
        <v>180</v>
      </c>
      <c r="G543" s="70" t="s">
        <v>2308</v>
      </c>
      <c r="H543" s="70" t="s">
        <v>2309</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2319</v>
      </c>
      <c r="B544" s="70">
        <v>232</v>
      </c>
      <c r="C544" s="70">
        <v>11</v>
      </c>
      <c r="D544" s="70">
        <v>14</v>
      </c>
      <c r="E544" s="70">
        <v>2014</v>
      </c>
      <c r="F544" s="70" t="s">
        <v>181</v>
      </c>
      <c r="G544" s="70" t="s">
        <v>2308</v>
      </c>
      <c r="H544" s="70" t="s">
        <v>2309</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2320</v>
      </c>
      <c r="B545" s="70">
        <v>233</v>
      </c>
      <c r="C545" s="70">
        <v>12</v>
      </c>
      <c r="D545" s="70">
        <v>14</v>
      </c>
      <c r="E545" s="70">
        <v>2015</v>
      </c>
      <c r="F545" s="70" t="s">
        <v>182</v>
      </c>
      <c r="G545" s="70" t="s">
        <v>2308</v>
      </c>
      <c r="H545" s="70" t="s">
        <v>2309</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2321</v>
      </c>
      <c r="B546" s="70">
        <v>234</v>
      </c>
      <c r="C546" s="70">
        <v>13</v>
      </c>
      <c r="D546" s="70">
        <v>14</v>
      </c>
      <c r="E546" s="70">
        <v>2016</v>
      </c>
      <c r="F546" s="70" t="s">
        <v>155</v>
      </c>
      <c r="G546" s="70" t="s">
        <v>2308</v>
      </c>
      <c r="H546" s="70" t="s">
        <v>2309</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2322</v>
      </c>
      <c r="B547" s="70">
        <v>235</v>
      </c>
      <c r="C547" s="70">
        <v>14</v>
      </c>
      <c r="D547" s="70">
        <v>14</v>
      </c>
      <c r="E547" s="70">
        <v>2017</v>
      </c>
      <c r="F547" s="70" t="s">
        <v>156</v>
      </c>
      <c r="G547" s="70" t="s">
        <v>2308</v>
      </c>
      <c r="H547" s="70" t="s">
        <v>2309</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2323</v>
      </c>
      <c r="B548" s="70">
        <v>236</v>
      </c>
      <c r="C548" s="70">
        <v>15</v>
      </c>
      <c r="D548" s="70">
        <v>14</v>
      </c>
      <c r="E548" s="70">
        <v>2018</v>
      </c>
      <c r="F548" s="70" t="s">
        <v>183</v>
      </c>
      <c r="G548" s="70" t="s">
        <v>2308</v>
      </c>
      <c r="H548" s="70" t="s">
        <v>2309</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2324</v>
      </c>
      <c r="B549" s="70">
        <v>237</v>
      </c>
      <c r="C549" s="70">
        <v>16</v>
      </c>
      <c r="D549" s="70">
        <v>14</v>
      </c>
      <c r="E549" s="70">
        <v>2019</v>
      </c>
      <c r="F549" s="70" t="s">
        <v>158</v>
      </c>
      <c r="G549" s="70" t="s">
        <v>2308</v>
      </c>
      <c r="H549" s="70" t="s">
        <v>2309</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2325</v>
      </c>
      <c r="B550" s="70">
        <v>238</v>
      </c>
      <c r="C550" s="70">
        <v>17</v>
      </c>
      <c r="D550" s="70">
        <v>14</v>
      </c>
      <c r="E550" s="70">
        <v>2020</v>
      </c>
      <c r="F550" s="70" t="s">
        <v>159</v>
      </c>
      <c r="G550" s="70" t="s">
        <v>2308</v>
      </c>
      <c r="H550" s="70" t="s">
        <v>2309</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2326</v>
      </c>
      <c r="B551" s="70">
        <v>238</v>
      </c>
      <c r="C551" s="70">
        <v>18</v>
      </c>
      <c r="D551" s="70">
        <v>14</v>
      </c>
      <c r="E551" s="70">
        <v>2021</v>
      </c>
      <c r="F551" s="70" t="s">
        <v>160</v>
      </c>
      <c r="G551" s="70" t="s">
        <v>2308</v>
      </c>
      <c r="H551" s="70" t="s">
        <v>2309</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2327</v>
      </c>
      <c r="B552" s="70">
        <v>238</v>
      </c>
      <c r="C552" s="70">
        <v>19</v>
      </c>
      <c r="D552" s="70">
        <v>14</v>
      </c>
      <c r="E552" s="70">
        <v>2022</v>
      </c>
      <c r="F552" s="70" t="s">
        <v>161</v>
      </c>
      <c r="G552" s="70" t="s">
        <v>2308</v>
      </c>
      <c r="H552" s="70" t="s">
        <v>2309</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238</v>
      </c>
      <c r="C553" s="70">
        <v>20</v>
      </c>
      <c r="D553" s="70">
        <v>14</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238</v>
      </c>
      <c r="C554" s="70">
        <v>21</v>
      </c>
      <c r="D554" s="70">
        <v>14</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239</v>
      </c>
      <c r="C555" s="70">
        <v>1</v>
      </c>
      <c r="D555" s="70">
        <v>15</v>
      </c>
      <c r="E555" s="70">
        <v>1990</v>
      </c>
      <c r="F555" s="70" t="s">
        <v>787</v>
      </c>
      <c r="G555" s="70" t="s">
        <v>2331</v>
      </c>
      <c r="H555" s="70" t="s">
        <v>2332</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240</v>
      </c>
      <c r="C556" s="70">
        <v>2</v>
      </c>
      <c r="D556" s="70">
        <v>15</v>
      </c>
      <c r="E556" s="70">
        <v>2005</v>
      </c>
      <c r="F556" s="70" t="s">
        <v>789</v>
      </c>
      <c r="G556" s="70" t="s">
        <v>2331</v>
      </c>
      <c r="H556" s="70" t="s">
        <v>2332</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241</v>
      </c>
      <c r="C557" s="70">
        <v>3</v>
      </c>
      <c r="D557" s="70">
        <v>15</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242</v>
      </c>
      <c r="C558" s="70">
        <v>4</v>
      </c>
      <c r="D558" s="70">
        <v>15</v>
      </c>
      <c r="E558" s="70">
        <v>2007</v>
      </c>
      <c r="F558" s="70" t="s">
        <v>791</v>
      </c>
      <c r="G558" s="1064" t="s">
        <v>2331</v>
      </c>
      <c r="H558" s="70" t="s">
        <v>2332</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243</v>
      </c>
      <c r="C559" s="70">
        <v>5</v>
      </c>
      <c r="D559" s="70">
        <v>15</v>
      </c>
      <c r="E559" s="70">
        <v>2008</v>
      </c>
      <c r="F559" s="70" t="s">
        <v>792</v>
      </c>
      <c r="G559" s="1064" t="s">
        <v>2331</v>
      </c>
      <c r="H559" s="70" t="s">
        <v>2332</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244</v>
      </c>
      <c r="C560" s="70">
        <v>6</v>
      </c>
      <c r="D560" s="70">
        <v>15</v>
      </c>
      <c r="E560" s="70">
        <v>2009</v>
      </c>
      <c r="F560" s="70" t="s">
        <v>176</v>
      </c>
      <c r="G560" s="70" t="s">
        <v>2331</v>
      </c>
      <c r="H560" s="70" t="s">
        <v>2332</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2338</v>
      </c>
      <c r="B561" s="70">
        <v>245</v>
      </c>
      <c r="C561" s="70">
        <v>7</v>
      </c>
      <c r="D561" s="70">
        <v>15</v>
      </c>
      <c r="E561" s="70">
        <v>2010</v>
      </c>
      <c r="F561" s="70" t="s">
        <v>177</v>
      </c>
      <c r="G561" s="70" t="s">
        <v>2331</v>
      </c>
      <c r="H561" s="70" t="s">
        <v>2332</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2339</v>
      </c>
      <c r="B562" s="70">
        <v>246</v>
      </c>
      <c r="C562" s="70">
        <v>8</v>
      </c>
      <c r="D562" s="70">
        <v>15</v>
      </c>
      <c r="E562" s="70">
        <v>2011</v>
      </c>
      <c r="F562" s="70" t="s">
        <v>178</v>
      </c>
      <c r="G562" s="70" t="s">
        <v>2331</v>
      </c>
      <c r="H562" s="70" t="s">
        <v>2332</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2340</v>
      </c>
      <c r="B563" s="70">
        <v>247</v>
      </c>
      <c r="C563" s="70">
        <v>9</v>
      </c>
      <c r="D563" s="70">
        <v>15</v>
      </c>
      <c r="E563" s="70">
        <v>2012</v>
      </c>
      <c r="F563" s="70" t="s">
        <v>179</v>
      </c>
      <c r="G563" s="70" t="s">
        <v>2331</v>
      </c>
      <c r="H563" s="70" t="s">
        <v>2332</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2341</v>
      </c>
      <c r="B564" s="70">
        <v>248</v>
      </c>
      <c r="C564" s="70">
        <v>10</v>
      </c>
      <c r="D564" s="70">
        <v>15</v>
      </c>
      <c r="E564" s="70">
        <v>2013</v>
      </c>
      <c r="F564" s="70" t="s">
        <v>180</v>
      </c>
      <c r="G564" s="70" t="s">
        <v>2331</v>
      </c>
      <c r="H564" s="70" t="s">
        <v>2332</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2342</v>
      </c>
      <c r="B565" s="70">
        <v>249</v>
      </c>
      <c r="C565" s="70">
        <v>11</v>
      </c>
      <c r="D565" s="70">
        <v>15</v>
      </c>
      <c r="E565" s="70">
        <v>2014</v>
      </c>
      <c r="F565" s="70" t="s">
        <v>181</v>
      </c>
      <c r="G565" s="70" t="s">
        <v>2331</v>
      </c>
      <c r="H565" s="70" t="s">
        <v>2332</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2343</v>
      </c>
      <c r="B566" s="70">
        <v>250</v>
      </c>
      <c r="C566" s="70">
        <v>12</v>
      </c>
      <c r="D566" s="70">
        <v>15</v>
      </c>
      <c r="E566" s="70">
        <v>2015</v>
      </c>
      <c r="F566" s="70" t="s">
        <v>182</v>
      </c>
      <c r="G566" s="70" t="s">
        <v>2331</v>
      </c>
      <c r="H566" s="70" t="s">
        <v>2332</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2344</v>
      </c>
      <c r="B567" s="70">
        <v>251</v>
      </c>
      <c r="C567" s="70">
        <v>13</v>
      </c>
      <c r="D567" s="70">
        <v>15</v>
      </c>
      <c r="E567" s="70">
        <v>2016</v>
      </c>
      <c r="F567" s="70" t="s">
        <v>155</v>
      </c>
      <c r="G567" s="70" t="s">
        <v>2331</v>
      </c>
      <c r="H567" s="70" t="s">
        <v>2332</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2345</v>
      </c>
      <c r="B568" s="70">
        <v>252</v>
      </c>
      <c r="C568" s="70">
        <v>14</v>
      </c>
      <c r="D568" s="70">
        <v>15</v>
      </c>
      <c r="E568" s="70">
        <v>2017</v>
      </c>
      <c r="F568" s="70" t="s">
        <v>156</v>
      </c>
      <c r="G568" s="70" t="s">
        <v>2331</v>
      </c>
      <c r="H568" s="70" t="s">
        <v>2332</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2346</v>
      </c>
      <c r="B569" s="70">
        <v>253</v>
      </c>
      <c r="C569" s="70">
        <v>15</v>
      </c>
      <c r="D569" s="70">
        <v>15</v>
      </c>
      <c r="E569" s="70">
        <v>2018</v>
      </c>
      <c r="F569" s="70" t="s">
        <v>183</v>
      </c>
      <c r="G569" s="70" t="s">
        <v>2331</v>
      </c>
      <c r="H569" s="70" t="s">
        <v>2332</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2347</v>
      </c>
      <c r="B570" s="70">
        <v>254</v>
      </c>
      <c r="C570" s="70">
        <v>16</v>
      </c>
      <c r="D570" s="70">
        <v>15</v>
      </c>
      <c r="E570" s="70">
        <v>2019</v>
      </c>
      <c r="F570" s="70" t="s">
        <v>158</v>
      </c>
      <c r="G570" s="70" t="s">
        <v>2331</v>
      </c>
      <c r="H570" s="70" t="s">
        <v>2332</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2348</v>
      </c>
      <c r="B571" s="70">
        <v>255</v>
      </c>
      <c r="C571" s="70">
        <v>17</v>
      </c>
      <c r="D571" s="70">
        <v>15</v>
      </c>
      <c r="E571" s="70">
        <v>2020</v>
      </c>
      <c r="F571" s="70" t="s">
        <v>159</v>
      </c>
      <c r="G571" s="70" t="s">
        <v>2331</v>
      </c>
      <c r="H571" s="70" t="s">
        <v>2332</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2349</v>
      </c>
      <c r="B572" s="70">
        <v>255</v>
      </c>
      <c r="C572" s="70">
        <v>18</v>
      </c>
      <c r="D572" s="70">
        <v>15</v>
      </c>
      <c r="E572" s="70">
        <v>2021</v>
      </c>
      <c r="F572" s="70" t="s">
        <v>160</v>
      </c>
      <c r="G572" s="70" t="s">
        <v>2331</v>
      </c>
      <c r="H572" s="70" t="s">
        <v>2332</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2350</v>
      </c>
      <c r="B573" s="70">
        <v>255</v>
      </c>
      <c r="C573" s="70">
        <v>19</v>
      </c>
      <c r="D573" s="70">
        <v>15</v>
      </c>
      <c r="E573" s="70">
        <v>2022</v>
      </c>
      <c r="F573" s="70" t="s">
        <v>161</v>
      </c>
      <c r="G573" s="70" t="s">
        <v>2331</v>
      </c>
      <c r="H573" s="70" t="s">
        <v>2332</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255</v>
      </c>
      <c r="C574" s="70">
        <v>20</v>
      </c>
      <c r="D574" s="70">
        <v>15</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255</v>
      </c>
      <c r="C575" s="70">
        <v>21</v>
      </c>
      <c r="D575" s="70">
        <v>15</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324</v>
      </c>
      <c r="C576" s="70">
        <v>1</v>
      </c>
      <c r="D576" s="70">
        <v>20</v>
      </c>
      <c r="E576" s="70">
        <v>1990</v>
      </c>
      <c r="F576" s="70" t="s">
        <v>787</v>
      </c>
      <c r="G576" s="70" t="s">
        <v>2354</v>
      </c>
      <c r="H576" s="70" t="s">
        <v>2355</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325</v>
      </c>
      <c r="C577" s="70">
        <v>2</v>
      </c>
      <c r="D577" s="70">
        <v>20</v>
      </c>
      <c r="E577" s="70">
        <v>2005</v>
      </c>
      <c r="F577" s="70" t="s">
        <v>789</v>
      </c>
      <c r="G577" s="1064" t="s">
        <v>2354</v>
      </c>
      <c r="H577" s="70" t="s">
        <v>2355</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326</v>
      </c>
      <c r="C578" s="70">
        <v>3</v>
      </c>
      <c r="D578" s="70">
        <v>20</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327</v>
      </c>
      <c r="C579" s="70">
        <v>4</v>
      </c>
      <c r="D579" s="70">
        <v>20</v>
      </c>
      <c r="E579" s="70">
        <v>2007</v>
      </c>
      <c r="F579" s="70" t="s">
        <v>791</v>
      </c>
      <c r="G579" s="70" t="s">
        <v>2354</v>
      </c>
      <c r="H579" s="70" t="s">
        <v>2355</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328</v>
      </c>
      <c r="C580" s="70">
        <v>5</v>
      </c>
      <c r="D580" s="70">
        <v>20</v>
      </c>
      <c r="E580" s="70">
        <v>2008</v>
      </c>
      <c r="F580" s="70" t="s">
        <v>792</v>
      </c>
      <c r="G580" s="70" t="s">
        <v>2354</v>
      </c>
      <c r="H580" s="70" t="s">
        <v>2355</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329</v>
      </c>
      <c r="C581" s="70">
        <v>6</v>
      </c>
      <c r="D581" s="70">
        <v>20</v>
      </c>
      <c r="E581" s="70">
        <v>2009</v>
      </c>
      <c r="F581" s="70" t="s">
        <v>176</v>
      </c>
      <c r="G581" s="70" t="s">
        <v>2354</v>
      </c>
      <c r="H581" s="70" t="s">
        <v>2355</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2361</v>
      </c>
      <c r="B582" s="70">
        <v>330</v>
      </c>
      <c r="C582" s="70">
        <v>7</v>
      </c>
      <c r="D582" s="70">
        <v>20</v>
      </c>
      <c r="E582" s="70">
        <v>2010</v>
      </c>
      <c r="F582" s="70" t="s">
        <v>177</v>
      </c>
      <c r="G582" s="70" t="s">
        <v>2354</v>
      </c>
      <c r="H582" s="70" t="s">
        <v>2355</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2362</v>
      </c>
      <c r="B583" s="70">
        <v>331</v>
      </c>
      <c r="C583" s="70">
        <v>8</v>
      </c>
      <c r="D583" s="70">
        <v>20</v>
      </c>
      <c r="E583" s="70">
        <v>2011</v>
      </c>
      <c r="F583" s="70" t="s">
        <v>178</v>
      </c>
      <c r="G583" s="70" t="s">
        <v>2354</v>
      </c>
      <c r="H583" s="70" t="s">
        <v>2355</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2363</v>
      </c>
      <c r="B584" s="70">
        <v>332</v>
      </c>
      <c r="C584" s="70">
        <v>9</v>
      </c>
      <c r="D584" s="70">
        <v>20</v>
      </c>
      <c r="E584" s="70">
        <v>2012</v>
      </c>
      <c r="F584" s="70" t="s">
        <v>179</v>
      </c>
      <c r="G584" s="70" t="s">
        <v>2354</v>
      </c>
      <c r="H584" s="70" t="s">
        <v>2355</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2364</v>
      </c>
      <c r="B585" s="70">
        <v>333</v>
      </c>
      <c r="C585" s="70">
        <v>10</v>
      </c>
      <c r="D585" s="70">
        <v>20</v>
      </c>
      <c r="E585" s="70">
        <v>2013</v>
      </c>
      <c r="F585" s="70" t="s">
        <v>180</v>
      </c>
      <c r="G585" s="70" t="s">
        <v>2354</v>
      </c>
      <c r="H585" s="70" t="s">
        <v>2355</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2365</v>
      </c>
      <c r="B586" s="70">
        <v>334</v>
      </c>
      <c r="C586" s="70">
        <v>11</v>
      </c>
      <c r="D586" s="70">
        <v>20</v>
      </c>
      <c r="E586" s="70">
        <v>2014</v>
      </c>
      <c r="F586" s="70" t="s">
        <v>181</v>
      </c>
      <c r="G586" s="70" t="s">
        <v>2354</v>
      </c>
      <c r="H586" s="70" t="s">
        <v>2355</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2366</v>
      </c>
      <c r="B587" s="70">
        <v>335</v>
      </c>
      <c r="C587" s="70">
        <v>12</v>
      </c>
      <c r="D587" s="70">
        <v>20</v>
      </c>
      <c r="E587" s="70">
        <v>2015</v>
      </c>
      <c r="F587" s="70" t="s">
        <v>182</v>
      </c>
      <c r="G587" s="70" t="s">
        <v>2354</v>
      </c>
      <c r="H587" s="70" t="s">
        <v>2355</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2367</v>
      </c>
      <c r="B588" s="70">
        <v>336</v>
      </c>
      <c r="C588" s="70">
        <v>13</v>
      </c>
      <c r="D588" s="70">
        <v>20</v>
      </c>
      <c r="E588" s="70">
        <v>2016</v>
      </c>
      <c r="F588" s="70" t="s">
        <v>155</v>
      </c>
      <c r="G588" s="70" t="s">
        <v>2354</v>
      </c>
      <c r="H588" s="70" t="s">
        <v>2355</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2368</v>
      </c>
      <c r="B589" s="70">
        <v>337</v>
      </c>
      <c r="C589" s="70">
        <v>14</v>
      </c>
      <c r="D589" s="70">
        <v>20</v>
      </c>
      <c r="E589" s="70">
        <v>2017</v>
      </c>
      <c r="F589" s="70" t="s">
        <v>156</v>
      </c>
      <c r="G589" s="70" t="s">
        <v>2354</v>
      </c>
      <c r="H589" s="70" t="s">
        <v>2355</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2369</v>
      </c>
      <c r="B590" s="70">
        <v>338</v>
      </c>
      <c r="C590" s="70">
        <v>15</v>
      </c>
      <c r="D590" s="70">
        <v>20</v>
      </c>
      <c r="E590" s="70">
        <v>2018</v>
      </c>
      <c r="F590" s="70" t="s">
        <v>183</v>
      </c>
      <c r="G590" s="70" t="s">
        <v>2354</v>
      </c>
      <c r="H590" s="70" t="s">
        <v>2355</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2370</v>
      </c>
      <c r="B591" s="70">
        <v>339</v>
      </c>
      <c r="C591" s="70">
        <v>16</v>
      </c>
      <c r="D591" s="70">
        <v>20</v>
      </c>
      <c r="E591" s="70">
        <v>2019</v>
      </c>
      <c r="F591" s="70" t="s">
        <v>158</v>
      </c>
      <c r="G591" s="70" t="s">
        <v>2354</v>
      </c>
      <c r="H591" s="70" t="s">
        <v>2355</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2371</v>
      </c>
      <c r="B592" s="70">
        <v>340</v>
      </c>
      <c r="C592" s="70">
        <v>17</v>
      </c>
      <c r="D592" s="70">
        <v>20</v>
      </c>
      <c r="E592" s="70">
        <v>2020</v>
      </c>
      <c r="F592" s="70" t="s">
        <v>159</v>
      </c>
      <c r="G592" s="70" t="s">
        <v>2354</v>
      </c>
      <c r="H592" s="70" t="s">
        <v>2355</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2372</v>
      </c>
      <c r="B593" s="70">
        <v>340</v>
      </c>
      <c r="C593" s="70">
        <v>18</v>
      </c>
      <c r="D593" s="70">
        <v>20</v>
      </c>
      <c r="E593" s="70">
        <v>2021</v>
      </c>
      <c r="F593" s="70" t="s">
        <v>160</v>
      </c>
      <c r="G593" s="70" t="s">
        <v>2354</v>
      </c>
      <c r="H593" s="70" t="s">
        <v>2355</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2373</v>
      </c>
      <c r="B594" s="70">
        <v>340</v>
      </c>
      <c r="C594" s="70">
        <v>19</v>
      </c>
      <c r="D594" s="70">
        <v>20</v>
      </c>
      <c r="E594" s="70">
        <v>2022</v>
      </c>
      <c r="F594" s="70" t="s">
        <v>161</v>
      </c>
      <c r="G594" s="70" t="s">
        <v>2354</v>
      </c>
      <c r="H594" s="70" t="s">
        <v>2355</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340</v>
      </c>
      <c r="C595" s="70">
        <v>20</v>
      </c>
      <c r="D595" s="70">
        <v>20</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340</v>
      </c>
      <c r="C596" s="70">
        <v>21</v>
      </c>
      <c r="D596" s="70">
        <v>20</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2377</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2378</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2379</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2380</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2381</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2382</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2383</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2384</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2385</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2386</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2387</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2388</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2389</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2390</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2391</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2392</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2393</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1779</v>
      </c>
      <c r="B9" s="70">
        <v>1</v>
      </c>
      <c r="C9" s="70">
        <v>1</v>
      </c>
      <c r="D9" s="70">
        <v>1</v>
      </c>
      <c r="E9" s="70">
        <v>1990</v>
      </c>
      <c r="F9" s="70" t="s">
        <v>787</v>
      </c>
      <c r="G9" s="1073" t="s">
        <v>1780</v>
      </c>
      <c r="H9" s="70" t="s">
        <v>1781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1782</v>
      </c>
      <c r="B10" s="70">
        <v>2</v>
      </c>
      <c r="C10" s="70">
        <v>2</v>
      </c>
      <c r="D10" s="70">
        <v>1</v>
      </c>
      <c r="E10" s="70">
        <v>2005</v>
      </c>
      <c r="F10" s="70" t="s">
        <v>789</v>
      </c>
      <c r="G10" s="1073" t="s">
        <v>1780</v>
      </c>
      <c r="H10" s="70" t="s">
        <v>1781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1783</v>
      </c>
      <c r="B11" s="70">
        <v>3</v>
      </c>
      <c r="C11" s="70">
        <v>3</v>
      </c>
      <c r="D11" s="70">
        <v>1</v>
      </c>
      <c r="E11" s="70">
        <v>2006</v>
      </c>
      <c r="F11" s="70" t="s">
        <v>790</v>
      </c>
      <c r="G11" s="1073" t="s">
        <v>1780</v>
      </c>
      <c r="H11" s="70" t="s">
        <v>1781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1784</v>
      </c>
      <c r="B12" s="70">
        <v>4</v>
      </c>
      <c r="C12" s="70">
        <v>4</v>
      </c>
      <c r="D12" s="70">
        <v>1</v>
      </c>
      <c r="E12" s="70">
        <v>2007</v>
      </c>
      <c r="F12" s="70" t="s">
        <v>791</v>
      </c>
      <c r="G12" s="1073" t="s">
        <v>1780</v>
      </c>
      <c r="H12" s="70" t="s">
        <v>1781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1785</v>
      </c>
      <c r="B13" s="70">
        <v>5</v>
      </c>
      <c r="C13" s="70">
        <v>5</v>
      </c>
      <c r="D13" s="70">
        <v>1</v>
      </c>
      <c r="E13" s="70">
        <v>2008</v>
      </c>
      <c r="F13" s="70" t="s">
        <v>792</v>
      </c>
      <c r="G13" s="1073" t="s">
        <v>1780</v>
      </c>
      <c r="H13" s="70" t="s">
        <v>1781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1786</v>
      </c>
      <c r="B14" s="70">
        <v>6</v>
      </c>
      <c r="C14" s="70">
        <v>6</v>
      </c>
      <c r="D14" s="70">
        <v>1</v>
      </c>
      <c r="E14" s="70">
        <v>2009</v>
      </c>
      <c r="F14" s="70" t="s">
        <v>176</v>
      </c>
      <c r="G14" s="1073" t="s">
        <v>1780</v>
      </c>
      <c r="H14" s="70" t="s">
        <v>1781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1787</v>
      </c>
      <c r="B15" s="70">
        <v>7</v>
      </c>
      <c r="C15" s="70">
        <v>7</v>
      </c>
      <c r="D15" s="70">
        <v>1</v>
      </c>
      <c r="E15" s="70">
        <v>2010</v>
      </c>
      <c r="F15" s="70" t="s">
        <v>177</v>
      </c>
      <c r="G15" s="1073" t="s">
        <v>1780</v>
      </c>
      <c r="H15" s="70" t="s">
        <v>1781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1788</v>
      </c>
      <c r="B16" s="70">
        <v>8</v>
      </c>
      <c r="C16" s="70">
        <v>8</v>
      </c>
      <c r="D16" s="70">
        <v>1</v>
      </c>
      <c r="E16" s="70">
        <v>2011</v>
      </c>
      <c r="F16" s="70" t="s">
        <v>178</v>
      </c>
      <c r="G16" s="1073" t="s">
        <v>1780</v>
      </c>
      <c r="H16" s="70" t="s">
        <v>1781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1789</v>
      </c>
      <c r="B17" s="70">
        <v>9</v>
      </c>
      <c r="C17" s="70">
        <v>9</v>
      </c>
      <c r="D17" s="70">
        <v>1</v>
      </c>
      <c r="E17" s="70">
        <v>2012</v>
      </c>
      <c r="F17" s="70" t="s">
        <v>179</v>
      </c>
      <c r="G17" s="1073" t="s">
        <v>1780</v>
      </c>
      <c r="H17" s="70" t="s">
        <v>1781</v>
      </c>
      <c r="I17" s="1066"/>
      <c r="J17" s="73">
        <v>0</v>
      </c>
      <c r="K17" s="73">
        <v>0</v>
      </c>
      <c r="L17" s="73">
        <v>0</v>
      </c>
      <c r="M17" s="73">
        <v>0</v>
      </c>
      <c r="N17" s="73">
        <v>0</v>
      </c>
      <c r="O17" s="73">
        <v>0</v>
      </c>
      <c r="P17" s="73">
        <v>0</v>
      </c>
      <c r="Q17" s="73">
        <v>0</v>
      </c>
      <c r="R17" s="73">
        <v>4.2050000000000001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4.2050000000000001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4.2050000000000001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4.2050000000000001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1790</v>
      </c>
      <c r="B18" s="70">
        <v>10</v>
      </c>
      <c r="C18" s="70">
        <v>10</v>
      </c>
      <c r="D18" s="70">
        <v>1</v>
      </c>
      <c r="E18" s="70">
        <v>2013</v>
      </c>
      <c r="F18" s="70" t="s">
        <v>180</v>
      </c>
      <c r="G18" s="1073" t="s">
        <v>1780</v>
      </c>
      <c r="H18" s="70" t="s">
        <v>1781</v>
      </c>
      <c r="I18" s="1066"/>
      <c r="J18" s="73">
        <v>0</v>
      </c>
      <c r="K18" s="73">
        <v>0</v>
      </c>
      <c r="L18" s="73">
        <v>0</v>
      </c>
      <c r="M18" s="73">
        <v>0</v>
      </c>
      <c r="N18" s="73">
        <v>0</v>
      </c>
      <c r="O18" s="73">
        <v>0</v>
      </c>
      <c r="P18" s="73">
        <v>0</v>
      </c>
      <c r="Q18" s="73">
        <v>0</v>
      </c>
      <c r="R18" s="73">
        <v>4.2309999999999999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4.2309999999999999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4.2309999999999999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4.2309999999999999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1791</v>
      </c>
      <c r="B19" s="70">
        <v>11</v>
      </c>
      <c r="C19" s="70">
        <v>11</v>
      </c>
      <c r="D19" s="70">
        <v>1</v>
      </c>
      <c r="E19" s="70">
        <v>2014</v>
      </c>
      <c r="F19" s="70" t="s">
        <v>181</v>
      </c>
      <c r="G19" s="1073" t="s">
        <v>1780</v>
      </c>
      <c r="H19" s="70" t="s">
        <v>1781</v>
      </c>
      <c r="I19" s="1066"/>
      <c r="J19" s="73">
        <v>0</v>
      </c>
      <c r="K19" s="73">
        <v>0</v>
      </c>
      <c r="L19" s="73">
        <v>0</v>
      </c>
      <c r="M19" s="73">
        <v>0</v>
      </c>
      <c r="N19" s="73">
        <v>0</v>
      </c>
      <c r="O19" s="73">
        <v>0</v>
      </c>
      <c r="P19" s="73">
        <v>0</v>
      </c>
      <c r="Q19" s="73">
        <v>0</v>
      </c>
      <c r="R19" s="73">
        <v>3.87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3.87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1792</v>
      </c>
      <c r="B20" s="70">
        <v>12</v>
      </c>
      <c r="C20" s="70">
        <v>12</v>
      </c>
      <c r="D20" s="70">
        <v>1</v>
      </c>
      <c r="E20" s="70">
        <v>2015</v>
      </c>
      <c r="F20" s="70" t="s">
        <v>182</v>
      </c>
      <c r="G20" s="1073" t="s">
        <v>1780</v>
      </c>
      <c r="H20" s="70" t="s">
        <v>1781</v>
      </c>
      <c r="I20" s="1066"/>
      <c r="J20" s="73">
        <v>0</v>
      </c>
      <c r="K20" s="73">
        <v>0</v>
      </c>
      <c r="L20" s="73">
        <v>0</v>
      </c>
      <c r="M20" s="73">
        <v>0</v>
      </c>
      <c r="N20" s="73">
        <v>0</v>
      </c>
      <c r="O20" s="73">
        <v>0</v>
      </c>
      <c r="P20" s="73">
        <v>0</v>
      </c>
      <c r="Q20" s="73">
        <v>0</v>
      </c>
      <c r="R20" s="73">
        <v>3.65</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3.65</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1793</v>
      </c>
      <c r="B21" s="70">
        <v>13</v>
      </c>
      <c r="C21" s="70">
        <v>13</v>
      </c>
      <c r="D21" s="70">
        <v>1</v>
      </c>
      <c r="E21" s="70">
        <v>2016</v>
      </c>
      <c r="F21" s="70" t="s">
        <v>155</v>
      </c>
      <c r="G21" s="1073" t="s">
        <v>1780</v>
      </c>
      <c r="H21" s="70" t="s">
        <v>1781</v>
      </c>
      <c r="I21" s="1066"/>
      <c r="J21" s="73">
        <v>0</v>
      </c>
      <c r="K21" s="73">
        <v>0</v>
      </c>
      <c r="L21" s="73">
        <v>0</v>
      </c>
      <c r="M21" s="73">
        <v>0</v>
      </c>
      <c r="N21" s="73">
        <v>0</v>
      </c>
      <c r="O21" s="73">
        <v>0</v>
      </c>
      <c r="P21" s="73">
        <v>0</v>
      </c>
      <c r="Q21" s="73">
        <v>0</v>
      </c>
      <c r="R21" s="73">
        <v>3.7669999999999999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3.7669999999999999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3.7669999999999999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3.7669999999999999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1794</v>
      </c>
      <c r="B22" s="70">
        <v>14</v>
      </c>
      <c r="C22" s="70">
        <v>14</v>
      </c>
      <c r="D22" s="70">
        <v>1</v>
      </c>
      <c r="E22" s="70">
        <v>2017</v>
      </c>
      <c r="F22" s="70" t="s">
        <v>156</v>
      </c>
      <c r="G22" s="1073" t="s">
        <v>1780</v>
      </c>
      <c r="H22" s="70" t="s">
        <v>1781</v>
      </c>
      <c r="I22" s="1066"/>
      <c r="J22" s="73">
        <v>0</v>
      </c>
      <c r="K22" s="73">
        <v>0</v>
      </c>
      <c r="L22" s="73">
        <v>0</v>
      </c>
      <c r="M22" s="73">
        <v>0</v>
      </c>
      <c r="N22" s="73">
        <v>0</v>
      </c>
      <c r="O22" s="73">
        <v>0</v>
      </c>
      <c r="P22" s="73">
        <v>0</v>
      </c>
      <c r="Q22" s="73">
        <v>0</v>
      </c>
      <c r="R22" s="73">
        <v>3.919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3.919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3.919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3.919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1795</v>
      </c>
      <c r="B23" s="70">
        <v>15</v>
      </c>
      <c r="C23" s="70">
        <v>15</v>
      </c>
      <c r="D23" s="70">
        <v>1</v>
      </c>
      <c r="E23" s="70">
        <v>2018</v>
      </c>
      <c r="F23" s="70" t="s">
        <v>183</v>
      </c>
      <c r="G23" s="1073" t="s">
        <v>1780</v>
      </c>
      <c r="H23" s="70" t="s">
        <v>1781</v>
      </c>
      <c r="I23" s="1066"/>
      <c r="J23" s="73">
        <v>0</v>
      </c>
      <c r="K23" s="73">
        <v>0</v>
      </c>
      <c r="L23" s="73">
        <v>0</v>
      </c>
      <c r="M23" s="73">
        <v>0</v>
      </c>
      <c r="N23" s="73">
        <v>0</v>
      </c>
      <c r="O23" s="73">
        <v>0</v>
      </c>
      <c r="P23" s="73">
        <v>0</v>
      </c>
      <c r="Q23" s="73">
        <v>0</v>
      </c>
      <c r="R23" s="73">
        <v>4.0149999999999997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4.0149999999999997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4.0149999999999997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4.0149999999999997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1796</v>
      </c>
      <c r="B24" s="70">
        <v>16</v>
      </c>
      <c r="C24" s="70">
        <v>16</v>
      </c>
      <c r="D24" s="70">
        <v>1</v>
      </c>
      <c r="E24" s="70">
        <v>2019</v>
      </c>
      <c r="F24" s="70" t="s">
        <v>158</v>
      </c>
      <c r="G24" s="1073" t="s">
        <v>1780</v>
      </c>
      <c r="H24" s="70" t="s">
        <v>1781</v>
      </c>
      <c r="I24" s="1066"/>
      <c r="J24" s="73">
        <v>0</v>
      </c>
      <c r="K24" s="73">
        <v>0</v>
      </c>
      <c r="L24" s="73">
        <v>0</v>
      </c>
      <c r="M24" s="73">
        <v>0</v>
      </c>
      <c r="N24" s="73">
        <v>0</v>
      </c>
      <c r="O24" s="73">
        <v>0</v>
      </c>
      <c r="P24" s="73">
        <v>0</v>
      </c>
      <c r="Q24" s="73">
        <v>0</v>
      </c>
      <c r="R24" s="73">
        <v>3.7370000000000001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3.7370000000000001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3.7370000000000001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3.7370000000000001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1797</v>
      </c>
      <c r="B25" s="70">
        <v>17</v>
      </c>
      <c r="C25" s="70">
        <v>17</v>
      </c>
      <c r="D25" s="70">
        <v>1</v>
      </c>
      <c r="E25" s="70">
        <v>2020</v>
      </c>
      <c r="F25" s="70" t="s">
        <v>159</v>
      </c>
      <c r="G25" s="1073" t="s">
        <v>1780</v>
      </c>
      <c r="H25" s="70" t="s">
        <v>1781</v>
      </c>
      <c r="I25" s="1066"/>
      <c r="J25" s="73">
        <v>0</v>
      </c>
      <c r="K25" s="73">
        <v>0</v>
      </c>
      <c r="L25" s="73">
        <v>0</v>
      </c>
      <c r="M25" s="73">
        <v>0</v>
      </c>
      <c r="N25" s="73">
        <v>0</v>
      </c>
      <c r="O25" s="73">
        <v>0</v>
      </c>
      <c r="P25" s="73">
        <v>0</v>
      </c>
      <c r="Q25" s="73">
        <v>0</v>
      </c>
      <c r="R25" s="73">
        <v>3.085</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3.085</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3.085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3.085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1798</v>
      </c>
      <c r="B26" s="70">
        <v>18</v>
      </c>
      <c r="C26" s="70">
        <v>18</v>
      </c>
      <c r="D26" s="70">
        <v>1</v>
      </c>
      <c r="E26" s="70">
        <v>2021</v>
      </c>
      <c r="F26" s="70" t="s">
        <v>160</v>
      </c>
      <c r="G26" s="1073" t="s">
        <v>1780</v>
      </c>
      <c r="H26" s="70" t="s">
        <v>1781</v>
      </c>
      <c r="I26" s="1066"/>
      <c r="J26" s="73">
        <v>0</v>
      </c>
      <c r="K26" s="73">
        <v>0</v>
      </c>
      <c r="L26" s="73">
        <v>0</v>
      </c>
      <c r="M26" s="73">
        <v>0</v>
      </c>
      <c r="N26" s="73">
        <v>0</v>
      </c>
      <c r="O26" s="73">
        <v>0</v>
      </c>
      <c r="P26" s="73">
        <v>0</v>
      </c>
      <c r="Q26" s="73">
        <v>0</v>
      </c>
      <c r="R26" s="73">
        <v>2.9729999999999999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2.9729999999999999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2.9729999999999999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2.9729999999999999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1799</v>
      </c>
      <c r="B27" s="70">
        <v>19</v>
      </c>
      <c r="C27" s="70">
        <v>19</v>
      </c>
      <c r="D27" s="70">
        <v>1</v>
      </c>
      <c r="E27" s="70">
        <v>2022</v>
      </c>
      <c r="F27" s="70" t="s">
        <v>161</v>
      </c>
      <c r="G27" s="1073" t="s">
        <v>1780</v>
      </c>
      <c r="H27" s="70" t="s">
        <v>1781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1800</v>
      </c>
      <c r="B28" s="70">
        <v>20</v>
      </c>
      <c r="C28" s="70">
        <v>20</v>
      </c>
      <c r="D28" s="70">
        <v>1</v>
      </c>
      <c r="E28" s="70">
        <v>2023</v>
      </c>
      <c r="F28" s="70" t="s">
        <v>1539</v>
      </c>
      <c r="G28" s="1073" t="s">
        <v>1780</v>
      </c>
      <c r="H28" s="70" t="s">
        <v>1781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1801</v>
      </c>
      <c r="B29" s="70">
        <v>21</v>
      </c>
      <c r="C29" s="70">
        <v>21</v>
      </c>
      <c r="D29" s="70">
        <v>1</v>
      </c>
      <c r="E29" s="70">
        <v>2024</v>
      </c>
      <c r="F29" s="70" t="s">
        <v>1554</v>
      </c>
      <c r="G29" s="1073" t="s">
        <v>1780</v>
      </c>
      <c r="H29" s="70" t="s">
        <v>1781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1780</v>
      </c>
      <c r="H30" s="70" t="s">
        <v>1781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1780</v>
      </c>
      <c r="H31" s="70" t="s">
        <v>1781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1780</v>
      </c>
      <c r="H32" s="70" t="s">
        <v>1781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1780</v>
      </c>
      <c r="H33" s="70" t="s">
        <v>1781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1780</v>
      </c>
      <c r="H34" s="70" t="s">
        <v>1781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1780</v>
      </c>
      <c r="H35" s="70" t="s">
        <v>1781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1699</v>
      </c>
      <c r="B12" s="70">
        <v>4</v>
      </c>
      <c r="C12" s="70">
        <v>18</v>
      </c>
      <c r="D12" s="70">
        <v>4</v>
      </c>
      <c r="E12" s="70">
        <v>2024</v>
      </c>
      <c r="F12" s="70" t="s">
        <v>1554</v>
      </c>
      <c r="G12" s="1073" t="s">
        <v>1696</v>
      </c>
      <c r="H12" s="70" t="s">
        <v>1697</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1679</v>
      </c>
      <c r="B21" s="70">
        <v>13</v>
      </c>
      <c r="C21" s="70">
        <v>18</v>
      </c>
      <c r="D21" s="70">
        <v>13</v>
      </c>
      <c r="E21" s="70">
        <v>2024</v>
      </c>
      <c r="F21" s="70" t="s">
        <v>1554</v>
      </c>
      <c r="G21" s="1073" t="s">
        <v>1676</v>
      </c>
      <c r="H21" s="70" t="s">
        <v>1677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1801</v>
      </c>
      <c r="B22" s="70">
        <v>14</v>
      </c>
      <c r="C22" s="70">
        <v>18</v>
      </c>
      <c r="D22" s="70">
        <v>14</v>
      </c>
      <c r="E22" s="70">
        <v>2024</v>
      </c>
      <c r="F22" s="70" t="s">
        <v>1554</v>
      </c>
      <c r="G22" s="1073" t="s">
        <v>1780</v>
      </c>
      <c r="H22" s="70" t="s">
        <v>1781</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2019</v>
      </c>
      <c r="B23" s="70">
        <v>15</v>
      </c>
      <c r="C23" s="70">
        <v>18</v>
      </c>
      <c r="D23" s="70">
        <v>15</v>
      </c>
      <c r="E23" s="70">
        <v>2024</v>
      </c>
      <c r="F23" s="70" t="s">
        <v>1554</v>
      </c>
      <c r="G23" s="1073" t="s">
        <v>1998</v>
      </c>
      <c r="H23" s="70" t="s">
        <v>1999</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1751</v>
      </c>
      <c r="B26" s="70">
        <v>18</v>
      </c>
      <c r="C26" s="70">
        <v>18</v>
      </c>
      <c r="D26" s="70">
        <v>18</v>
      </c>
      <c r="E26" s="70">
        <v>2024</v>
      </c>
      <c r="F26" s="70" t="s">
        <v>1554</v>
      </c>
      <c r="G26" s="1073" t="s">
        <v>1748</v>
      </c>
      <c r="H26" s="70" t="s">
        <v>1749</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1735</v>
      </c>
      <c r="B27" s="70">
        <v>19</v>
      </c>
      <c r="C27" s="70">
        <v>18</v>
      </c>
      <c r="D27" s="70">
        <v>19</v>
      </c>
      <c r="E27" s="70">
        <v>2024</v>
      </c>
      <c r="F27" s="70" t="s">
        <v>1554</v>
      </c>
      <c r="G27" s="1073" t="s">
        <v>1732</v>
      </c>
      <c r="H27" s="70" t="s">
        <v>1733</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1736</v>
      </c>
      <c r="H28" s="70" t="s">
        <v>1737</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2329</v>
      </c>
      <c r="B30" s="70">
        <v>22</v>
      </c>
      <c r="C30" s="70">
        <v>18</v>
      </c>
      <c r="D30" s="70">
        <v>22</v>
      </c>
      <c r="E30" s="70">
        <v>2024</v>
      </c>
      <c r="F30" s="70" t="s">
        <v>1554</v>
      </c>
      <c r="G30" s="1073" t="s">
        <v>2308</v>
      </c>
      <c r="H30" s="70" t="s">
        <v>2309</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1711</v>
      </c>
      <c r="B33" s="70">
        <v>25</v>
      </c>
      <c r="C33" s="70">
        <v>18</v>
      </c>
      <c r="D33" s="70">
        <v>25</v>
      </c>
      <c r="E33" s="70">
        <v>2024</v>
      </c>
      <c r="F33" s="70" t="s">
        <v>1554</v>
      </c>
      <c r="G33" s="1073" t="s">
        <v>1708</v>
      </c>
      <c r="H33" s="70" t="s">
        <v>1709</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1755</v>
      </c>
      <c r="B35" s="70">
        <v>27</v>
      </c>
      <c r="C35" s="70">
        <v>18</v>
      </c>
      <c r="D35" s="70">
        <v>27</v>
      </c>
      <c r="E35" s="70">
        <v>2024</v>
      </c>
      <c r="F35" s="70" t="s">
        <v>1554</v>
      </c>
      <c r="G35" s="1073" t="s">
        <v>1752</v>
      </c>
      <c r="H35" s="70" t="s">
        <v>1753</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1554</v>
      </c>
      <c r="G40" s="1073" t="s">
        <v>1692</v>
      </c>
      <c r="H40" s="70" t="s">
        <v>1693</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1747</v>
      </c>
      <c r="B41" s="70">
        <v>33</v>
      </c>
      <c r="C41" s="70">
        <v>18</v>
      </c>
      <c r="D41" s="70">
        <v>33</v>
      </c>
      <c r="E41" s="70">
        <v>2024</v>
      </c>
      <c r="F41" s="70" t="s">
        <v>1554</v>
      </c>
      <c r="G41" s="1073" t="s">
        <v>1744</v>
      </c>
      <c r="H41" s="70" t="s">
        <v>1745</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1698</v>
      </c>
      <c r="B192" s="70">
        <v>184</v>
      </c>
      <c r="C192" s="70">
        <v>16</v>
      </c>
      <c r="D192" s="70">
        <v>4</v>
      </c>
      <c r="E192" s="70">
        <v>2022</v>
      </c>
      <c r="F192" s="70" t="s">
        <v>161</v>
      </c>
      <c r="G192" s="1073" t="s">
        <v>1696</v>
      </c>
      <c r="H192" s="70" t="s">
        <v>1697</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1678</v>
      </c>
      <c r="B201" s="70">
        <v>193</v>
      </c>
      <c r="C201" s="70">
        <v>16</v>
      </c>
      <c r="D201" s="70">
        <v>13</v>
      </c>
      <c r="E201" s="70">
        <v>2022</v>
      </c>
      <c r="F201" s="70" t="s">
        <v>161</v>
      </c>
      <c r="G201" s="1073" t="s">
        <v>1676</v>
      </c>
      <c r="H201" s="70" t="s">
        <v>1677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1799</v>
      </c>
      <c r="B202" s="70">
        <v>194</v>
      </c>
      <c r="C202" s="70">
        <v>16</v>
      </c>
      <c r="D202" s="70">
        <v>14</v>
      </c>
      <c r="E202" s="70">
        <v>2022</v>
      </c>
      <c r="F202" s="70" t="s">
        <v>161</v>
      </c>
      <c r="G202" s="1073" t="s">
        <v>1780</v>
      </c>
      <c r="H202" s="70" t="s">
        <v>1781</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2017</v>
      </c>
      <c r="B203" s="70">
        <v>195</v>
      </c>
      <c r="C203" s="70">
        <v>16</v>
      </c>
      <c r="D203" s="70">
        <v>15</v>
      </c>
      <c r="E203" s="70">
        <v>2022</v>
      </c>
      <c r="F203" s="70" t="s">
        <v>161</v>
      </c>
      <c r="G203" s="1073" t="s">
        <v>1998</v>
      </c>
      <c r="H203" s="70" t="s">
        <v>1999</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1750</v>
      </c>
      <c r="B206" s="70">
        <v>198</v>
      </c>
      <c r="C206" s="70">
        <v>16</v>
      </c>
      <c r="D206" s="70">
        <v>18</v>
      </c>
      <c r="E206" s="70">
        <v>2022</v>
      </c>
      <c r="F206" s="70" t="s">
        <v>161</v>
      </c>
      <c r="G206" s="1073" t="s">
        <v>1748</v>
      </c>
      <c r="H206" s="70" t="s">
        <v>1749</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1734</v>
      </c>
      <c r="B207" s="70">
        <v>199</v>
      </c>
      <c r="C207" s="70">
        <v>16</v>
      </c>
      <c r="D207" s="70">
        <v>19</v>
      </c>
      <c r="E207" s="70">
        <v>2022</v>
      </c>
      <c r="F207" s="70" t="s">
        <v>161</v>
      </c>
      <c r="G207" s="1073" t="s">
        <v>1732</v>
      </c>
      <c r="H207" s="70" t="s">
        <v>1733</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1736</v>
      </c>
      <c r="H208" s="70" t="s">
        <v>1737</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2327</v>
      </c>
      <c r="B210" s="70">
        <v>202</v>
      </c>
      <c r="C210" s="70">
        <v>16</v>
      </c>
      <c r="D210" s="70">
        <v>22</v>
      </c>
      <c r="E210" s="70">
        <v>2022</v>
      </c>
      <c r="F210" s="70" t="s">
        <v>161</v>
      </c>
      <c r="G210" s="1073" t="s">
        <v>2308</v>
      </c>
      <c r="H210" s="70" t="s">
        <v>2309</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1710</v>
      </c>
      <c r="B213" s="70">
        <v>205</v>
      </c>
      <c r="C213" s="70">
        <v>16</v>
      </c>
      <c r="D213" s="70">
        <v>25</v>
      </c>
      <c r="E213" s="70">
        <v>2022</v>
      </c>
      <c r="F213" s="70" t="s">
        <v>161</v>
      </c>
      <c r="G213" s="1073" t="s">
        <v>1708</v>
      </c>
      <c r="H213" s="70" t="s">
        <v>1709</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1754</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1746</v>
      </c>
      <c r="B221" s="70">
        <v>213</v>
      </c>
      <c r="C221" s="70">
        <v>16</v>
      </c>
      <c r="D221" s="70">
        <v>33</v>
      </c>
      <c r="E221" s="70">
        <v>2022</v>
      </c>
      <c r="F221" s="70" t="s">
        <v>161</v>
      </c>
      <c r="G221" s="1073" t="s">
        <v>1744</v>
      </c>
      <c r="H221" s="70" t="s">
        <v>1745</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1780</v>
      </c>
      <c r="H6" s="77" t="s">
        <v>1781</v>
      </c>
      <c r="I6" s="77" t="s">
        <v>2408</v>
      </c>
      <c r="J6" s="77" t="s">
        <v>2409</v>
      </c>
      <c r="K6" s="1080">
        <v>49</v>
      </c>
      <c r="L6" s="1081">
        <v>6</v>
      </c>
      <c r="M6" s="1044"/>
      <c r="N6" s="988">
        <v>1</v>
      </c>
      <c r="O6" s="77" t="s">
        <v>1757</v>
      </c>
      <c r="P6" s="77" t="s">
        <v>1758</v>
      </c>
      <c r="Q6" s="77" t="s">
        <v>1501</v>
      </c>
      <c r="R6" s="16"/>
      <c r="S6" s="77">
        <v>1</v>
      </c>
      <c r="T6" s="77" t="s">
        <v>1780</v>
      </c>
      <c r="U6" s="77" t="s">
        <v>1781</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1696</v>
      </c>
      <c r="AE9" s="77" t="s">
        <v>1697</v>
      </c>
      <c r="AF9" s="77" t="s">
        <v>1501</v>
      </c>
    </row>
    <row r="10" spans="1:32" ht="12">
      <c r="A10" s="16"/>
      <c r="B10" s="16"/>
      <c r="C10" s="16"/>
      <c r="D10" s="16"/>
      <c r="F10" s="75" t="s">
        <v>1501</v>
      </c>
      <c r="G10" s="76" t="s">
        <v>1780</v>
      </c>
      <c r="H10" s="77" t="s">
        <v>1781</v>
      </c>
      <c r="I10" s="77" t="s">
        <v>2408</v>
      </c>
      <c r="J10" s="77" t="s">
        <v>2409</v>
      </c>
      <c r="K10" s="1079">
        <v>49</v>
      </c>
      <c r="L10" s="1045">
        <v>6</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1664</v>
      </c>
      <c r="AE11" s="77" t="s">
        <v>1665</v>
      </c>
      <c r="AF11" s="77" t="s">
        <v>1501</v>
      </c>
    </row>
    <row r="12" spans="1:32" ht="12">
      <c r="A12" s="16"/>
      <c r="B12" s="16"/>
      <c r="C12" s="16"/>
      <c r="D12" s="16"/>
      <c r="F12" s="75" t="s">
        <v>1505</v>
      </c>
      <c r="G12" s="76" t="s">
        <v>1780</v>
      </c>
      <c r="H12" s="77"/>
      <c r="I12" s="77" t="s">
        <v>1780</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1676</v>
      </c>
      <c r="AE18" s="77" t="s">
        <v>1677</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1780</v>
      </c>
      <c r="AE19" s="77" t="s">
        <v>1781</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1998</v>
      </c>
      <c r="AE20" s="77" t="s">
        <v>1999</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1748</v>
      </c>
      <c r="AE23" s="77" t="s">
        <v>1749</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1732</v>
      </c>
      <c r="AE24" s="77" t="s">
        <v>1733</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1736</v>
      </c>
      <c r="AE25" s="77" t="s">
        <v>1737</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2308</v>
      </c>
      <c r="AE27" s="77" t="s">
        <v>2309</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1708</v>
      </c>
      <c r="AE30" s="77" t="s">
        <v>1709</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1744</v>
      </c>
      <c r="AE38" s="77" t="s">
        <v>1745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葛巻町</v>
      </c>
      <c r="K4" s="70" t="str">
        <f>HLOOKUP(K3,比較地域マスタ!$E$5:$L$6,2,0)</f>
        <v>03302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葛巻町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14.567266000982981</v>
      </c>
      <c r="BB5" s="29"/>
      <c r="BC5" s="17"/>
      <c r="BD5" s="1005">
        <f>SUM(BC6:BC8)</f>
        <v>17.833869345238906</v>
      </c>
      <c r="BE5" s="29"/>
      <c r="BF5" s="17"/>
      <c r="BG5" s="1005">
        <f>AK35</f>
        <v>12.84641944489011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7.1566076851396829</v>
      </c>
      <c r="BA6" s="17"/>
      <c r="BB6" s="29"/>
      <c r="BC6" s="1005">
        <f>O32</f>
        <v>10.0737931228867</v>
      </c>
      <c r="BD6" s="17"/>
      <c r="BE6" s="29"/>
      <c r="BF6" s="1005">
        <f>AK36</f>
        <v>7.7412824485672642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1.0920817508158329</v>
      </c>
      <c r="BA7" s="17"/>
      <c r="BB7" s="29"/>
      <c r="BC7" s="1005">
        <f>O33</f>
        <v>0.65538630961373068</v>
      </c>
      <c r="BD7" s="17"/>
      <c r="BE7" s="29"/>
      <c r="BF7" s="1005">
        <f t="shared" ref="BF7:BF8" si="0">AK37</f>
        <v>0.7597940304225097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6.318576565027465</v>
      </c>
      <c r="BA8" s="17"/>
      <c r="BB8" s="29"/>
      <c r="BC8" s="1005">
        <f>O34</f>
        <v>7.1046899127384764</v>
      </c>
      <c r="BD8" s="17"/>
      <c r="BE8" s="29"/>
      <c r="BF8" s="1005">
        <f t="shared" si="0"/>
        <v>4.3453429659003362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56.022994177261289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7.0067028713501038</v>
      </c>
      <c r="BA9" s="1005">
        <f>AZ9</f>
        <v>7.0067028713501038</v>
      </c>
      <c r="BB9" s="29"/>
      <c r="BC9" s="1005">
        <f>O35</f>
        <v>8.3985035272322239</v>
      </c>
      <c r="BD9" s="1005">
        <f>BC9</f>
        <v>8.3985035272322239</v>
      </c>
      <c r="BE9" s="29"/>
      <c r="BF9" s="1005">
        <f>AK39</f>
        <v>5.2300910308722548</v>
      </c>
      <c r="BG9" s="1005">
        <f>AK39</f>
        <v>5.2300910308722548</v>
      </c>
      <c r="BH9" s="29"/>
    </row>
    <row r="10" spans="1:62" ht="17.100000000000001" customHeight="1" thickBot="1">
      <c r="B10" s="323"/>
      <c r="C10" s="324"/>
      <c r="D10" s="326"/>
      <c r="E10" s="326"/>
      <c r="F10" s="326"/>
      <c r="G10" s="325"/>
      <c r="H10" s="325"/>
      <c r="I10" s="326"/>
      <c r="J10" s="327"/>
      <c r="K10" s="334"/>
      <c r="L10" s="246" t="s">
        <v>114</v>
      </c>
      <c r="M10" s="246"/>
      <c r="N10" s="563"/>
      <c r="O10" s="906">
        <f>SUM(O11:O13)</f>
        <v>14.567266000982981</v>
      </c>
      <c r="P10" s="453">
        <f t="shared" ref="P10:P22" si="1">O10/$O$9</f>
        <v>0.26002298190080614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16.826848885732019</v>
      </c>
      <c r="BA10" s="1005">
        <f>AZ10</f>
        <v>16.826848885732019</v>
      </c>
      <c r="BB10" s="29"/>
      <c r="BC10" s="1005">
        <f>O36</f>
        <v>14.952135247312031</v>
      </c>
      <c r="BD10" s="1005">
        <f>BC10</f>
        <v>14.952135247312031</v>
      </c>
      <c r="BE10" s="29"/>
      <c r="BF10" s="1005">
        <f>AK40</f>
        <v>10.841366036035319</v>
      </c>
      <c r="BG10" s="1005">
        <f>AK40</f>
        <v>10.841366036035319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7.1566076851396829</v>
      </c>
      <c r="P11" s="454">
        <f t="shared" si="1"/>
        <v>0.12774411275655129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17.002317339196189</v>
      </c>
      <c r="BB11" s="29"/>
      <c r="BC11" s="1005"/>
      <c r="BD11" s="1005">
        <f>SUM(BC12:BC14)</f>
        <v>14.726192092619204</v>
      </c>
      <c r="BE11" s="29"/>
      <c r="BF11" s="17"/>
      <c r="BG11" s="1005">
        <f>AK41</f>
        <v>11.550976173902889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1.0920817508158329</v>
      </c>
      <c r="P12" s="454">
        <f t="shared" si="1"/>
        <v>1.9493455622175384E-2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16.509145592087457</v>
      </c>
      <c r="BA12" s="17"/>
      <c r="BB12" s="29"/>
      <c r="BC12" s="1005">
        <f>O38</f>
        <v>14.183160738157234</v>
      </c>
      <c r="BD12" s="17"/>
      <c r="BE12" s="29"/>
      <c r="BF12" s="1005">
        <f>AK42</f>
        <v>11.220892966965668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6.318576565027465</v>
      </c>
      <c r="P13" s="454">
        <f t="shared" si="1"/>
        <v>0.11278541352207948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0.49317174710873202</v>
      </c>
      <c r="BA13" s="17"/>
      <c r="BB13" s="29"/>
      <c r="BC13" s="1005">
        <f>O41</f>
        <v>0.54303135446197004</v>
      </c>
      <c r="BD13" s="17"/>
      <c r="BE13" s="29"/>
      <c r="BF13" s="1005">
        <f>AK45</f>
        <v>0.33008320693722143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7.0067028713501038</v>
      </c>
      <c r="P14" s="453">
        <f t="shared" si="1"/>
        <v>0.12506833978170337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16.826848885732019</v>
      </c>
      <c r="P15" s="453">
        <f t="shared" si="1"/>
        <v>0.30035611507108145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0.6198590799999999</v>
      </c>
      <c r="BA15" s="1005">
        <f>AZ15</f>
        <v>0.6198590799999999</v>
      </c>
      <c r="BB15" s="29"/>
      <c r="BC15" s="1005">
        <f>O43</f>
        <v>0.36286879039999997</v>
      </c>
      <c r="BD15" s="1005">
        <f>BC15</f>
        <v>0.36286879039999997</v>
      </c>
      <c r="BE15" s="29"/>
      <c r="BF15" s="1005">
        <f>AK47</f>
        <v>0.60644046069999991</v>
      </c>
      <c r="BG15" s="1005">
        <f>AK47</f>
        <v>0.60644046069999991</v>
      </c>
      <c r="BH15" s="29"/>
    </row>
    <row r="16" spans="1:62" ht="17.100000000000001" customHeight="1" thickBot="1">
      <c r="B16" s="323"/>
      <c r="C16" s="324"/>
      <c r="D16" s="326"/>
      <c r="E16" s="326"/>
      <c r="F16" s="326"/>
      <c r="G16" s="325"/>
      <c r="H16" s="325"/>
      <c r="I16" s="326"/>
      <c r="J16" s="327"/>
      <c r="K16" s="335"/>
      <c r="L16" s="246" t="s">
        <v>128</v>
      </c>
      <c r="M16" s="344"/>
      <c r="N16" s="345"/>
      <c r="O16" s="906">
        <f>SUM(O18:O21)</f>
        <v>17.002317339196189</v>
      </c>
      <c r="P16" s="453">
        <f t="shared" si="1"/>
        <v>0.303488194247517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16.509145592087457</v>
      </c>
      <c r="P17" s="454">
        <f t="shared" si="1"/>
        <v>0.2946851705185764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7.4122933060535514</v>
      </c>
      <c r="P18" s="454">
        <f t="shared" si="1"/>
        <v>0.13230805341464713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9.0968522860339061</v>
      </c>
      <c r="P19" s="454">
        <f t="shared" si="1"/>
        <v>0.1623771171039293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0.49317174710873202</v>
      </c>
      <c r="P20" s="454">
        <f t="shared" si="1"/>
        <v>8.8030237289405972E-3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0.6198590799999999</v>
      </c>
      <c r="P22" s="612">
        <f t="shared" si="1"/>
        <v>1.1064368998892054E-2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19.600002426837634</v>
      </c>
      <c r="AZ22" s="1005">
        <f t="shared" si="3"/>
        <v>17.865318964971578</v>
      </c>
      <c r="BA22" s="1005">
        <f t="shared" si="3"/>
        <v>14.223576082807888</v>
      </c>
      <c r="BB22" s="1005">
        <f t="shared" si="3"/>
        <v>18.300740189829753</v>
      </c>
      <c r="BC22" s="1005">
        <f t="shared" si="3"/>
        <v>17.833869345238906</v>
      </c>
      <c r="BD22" s="1005">
        <f t="shared" si="3"/>
        <v>18.07145529684572</v>
      </c>
      <c r="BE22" s="1005">
        <f t="shared" si="3"/>
        <v>15.43598324849289</v>
      </c>
      <c r="BF22" s="1005">
        <f t="shared" si="3"/>
        <v>16.056941257741197</v>
      </c>
      <c r="BG22" s="1005">
        <f t="shared" si="3"/>
        <v>15.82247298592133</v>
      </c>
      <c r="BH22" s="1005">
        <f t="shared" si="3"/>
        <v>15.224738412414265</v>
      </c>
      <c r="BI22" s="1005">
        <f t="shared" si="3"/>
        <v>14.241126317011805</v>
      </c>
      <c r="BJ22" s="1005">
        <f t="shared" si="3"/>
        <v>18.012769749959901</v>
      </c>
      <c r="BK22" s="1005">
        <f t="shared" si="3"/>
        <v>14.426115808880045</v>
      </c>
      <c r="BL22" s="1005">
        <f t="shared" si="3"/>
        <v>12.84641944489011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7.4642070437252022</v>
      </c>
      <c r="AZ23" s="1005">
        <f t="shared" ref="AZ23:BL23" si="4">Y39</f>
        <v>7.1281908808482806</v>
      </c>
      <c r="BA23" s="1005">
        <f t="shared" si="4"/>
        <v>8.7796544137095776</v>
      </c>
      <c r="BB23" s="1005">
        <f t="shared" si="4"/>
        <v>8.7536526559934025</v>
      </c>
      <c r="BC23" s="1005">
        <f t="shared" si="4"/>
        <v>8.3985035272322239</v>
      </c>
      <c r="BD23" s="1005">
        <f t="shared" si="4"/>
        <v>7.6946978888810627</v>
      </c>
      <c r="BE23" s="1005">
        <f t="shared" si="4"/>
        <v>8.1205947784527197</v>
      </c>
      <c r="BF23" s="1005">
        <f t="shared" si="4"/>
        <v>6.4825114444371632</v>
      </c>
      <c r="BG23" s="1005">
        <f t="shared" si="4"/>
        <v>5.8185980640366779</v>
      </c>
      <c r="BH23" s="1005">
        <f t="shared" si="4"/>
        <v>6.2225162185895639</v>
      </c>
      <c r="BI23" s="1005">
        <f t="shared" si="4"/>
        <v>5.7977574743449445</v>
      </c>
      <c r="BJ23" s="1005">
        <f t="shared" si="4"/>
        <v>4.8670808576567115</v>
      </c>
      <c r="BK23" s="1005">
        <f t="shared" si="4"/>
        <v>5.4782174977900269</v>
      </c>
      <c r="BL23" s="1005">
        <f t="shared" si="4"/>
        <v>5.2300910308722548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13.013483151054629</v>
      </c>
      <c r="AZ24" s="1005">
        <f t="shared" ref="AZ24:BL24" si="5">Y40</f>
        <v>13.458486368167041</v>
      </c>
      <c r="BA24" s="1005">
        <f t="shared" si="5"/>
        <v>16.3618389370858</v>
      </c>
      <c r="BB24" s="1005">
        <f t="shared" si="5"/>
        <v>17.55788038850141</v>
      </c>
      <c r="BC24" s="1005">
        <f t="shared" si="5"/>
        <v>14.952135247312031</v>
      </c>
      <c r="BD24" s="1005">
        <f t="shared" si="5"/>
        <v>13.06126619648019</v>
      </c>
      <c r="BE24" s="1005">
        <f t="shared" si="5"/>
        <v>14.63396840315071</v>
      </c>
      <c r="BF24" s="1005">
        <f t="shared" si="5"/>
        <v>13.06378958192361</v>
      </c>
      <c r="BG24" s="1005">
        <f t="shared" si="5"/>
        <v>12.831274737786622</v>
      </c>
      <c r="BH24" s="1005">
        <f t="shared" si="5"/>
        <v>11.80553913512081</v>
      </c>
      <c r="BI24" s="1005">
        <f t="shared" si="5"/>
        <v>10.861499454767172</v>
      </c>
      <c r="BJ24" s="1005">
        <f t="shared" si="5"/>
        <v>10.400967326302483</v>
      </c>
      <c r="BK24" s="1005">
        <f t="shared" si="5"/>
        <v>10.676142128181242</v>
      </c>
      <c r="BL24" s="1005">
        <f t="shared" si="5"/>
        <v>10.841366036035319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15.469724493276575</v>
      </c>
      <c r="AZ25" s="1005">
        <f t="shared" ref="AZ25:BL25" si="6">Y41</f>
        <v>15.456698736225658</v>
      </c>
      <c r="BA25" s="1005">
        <f t="shared" si="6"/>
        <v>15.001736949622073</v>
      </c>
      <c r="BB25" s="1005">
        <f t="shared" si="6"/>
        <v>14.971202127008263</v>
      </c>
      <c r="BC25" s="1005">
        <f t="shared" si="6"/>
        <v>14.726192092619204</v>
      </c>
      <c r="BD25" s="1005">
        <f t="shared" si="6"/>
        <v>14.355813999334163</v>
      </c>
      <c r="BE25" s="1005">
        <f t="shared" si="6"/>
        <v>14.022652462819975</v>
      </c>
      <c r="BF25" s="1005">
        <f t="shared" si="6"/>
        <v>13.653546885402038</v>
      </c>
      <c r="BG25" s="1005">
        <f t="shared" si="6"/>
        <v>13.462024860975578</v>
      </c>
      <c r="BH25" s="1005">
        <f t="shared" si="6"/>
        <v>13.177576428222652</v>
      </c>
      <c r="BI25" s="1005">
        <f t="shared" si="6"/>
        <v>12.799173516836444</v>
      </c>
      <c r="BJ25" s="1005">
        <f t="shared" si="6"/>
        <v>11.676813022142964</v>
      </c>
      <c r="BK25" s="1005">
        <f t="shared" si="6"/>
        <v>11.579923444636592</v>
      </c>
      <c r="BL25" s="1005">
        <f t="shared" si="6"/>
        <v>11.550976173902889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0.65490944346000013</v>
      </c>
      <c r="AZ26" s="1005">
        <f t="shared" si="7"/>
        <v>0.46440341851999989</v>
      </c>
      <c r="BA26" s="1005">
        <f t="shared" si="7"/>
        <v>0.65893347128000002</v>
      </c>
      <c r="BB26" s="1005">
        <f t="shared" si="7"/>
        <v>0.51345483800000002</v>
      </c>
      <c r="BC26" s="1005">
        <f t="shared" si="7"/>
        <v>0.36286879039999997</v>
      </c>
      <c r="BD26" s="1005">
        <f t="shared" si="7"/>
        <v>0.51335800784000007</v>
      </c>
      <c r="BE26" s="1005">
        <f t="shared" si="7"/>
        <v>0.33865322329999997</v>
      </c>
      <c r="BF26" s="1005">
        <f t="shared" si="7"/>
        <v>0.38733940952000001</v>
      </c>
      <c r="BG26" s="1005">
        <f t="shared" si="7"/>
        <v>0.38183591685000001</v>
      </c>
      <c r="BH26" s="1005">
        <f t="shared" si="7"/>
        <v>0.42791566650000001</v>
      </c>
      <c r="BI26" s="1005">
        <f t="shared" si="7"/>
        <v>0.56105367360000002</v>
      </c>
      <c r="BJ26" s="1005">
        <f t="shared" si="7"/>
        <v>0.59806600689999989</v>
      </c>
      <c r="BK26" s="1005">
        <f t="shared" si="7"/>
        <v>0.47447975764</v>
      </c>
      <c r="BL26" s="1005">
        <f t="shared" si="7"/>
        <v>0.60644046069999991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56.202326558354038</v>
      </c>
      <c r="AZ27" s="1005">
        <f t="shared" si="8"/>
        <v>54.373098368732563</v>
      </c>
      <c r="BA27" s="1005">
        <f t="shared" si="8"/>
        <v>55.025739854505339</v>
      </c>
      <c r="BB27" s="1005">
        <f t="shared" si="8"/>
        <v>60.096930199332824</v>
      </c>
      <c r="BC27" s="1005">
        <f t="shared" si="8"/>
        <v>56.273569002802361</v>
      </c>
      <c r="BD27" s="1005">
        <f t="shared" si="8"/>
        <v>53.696591389381126</v>
      </c>
      <c r="BE27" s="1005">
        <f t="shared" si="8"/>
        <v>52.551852116216295</v>
      </c>
      <c r="BF27" s="1005">
        <f t="shared" si="8"/>
        <v>49.644128579024006</v>
      </c>
      <c r="BG27" s="1005">
        <f t="shared" si="8"/>
        <v>48.316206565570205</v>
      </c>
      <c r="BH27" s="1005">
        <f t="shared" si="8"/>
        <v>46.858285860847289</v>
      </c>
      <c r="BI27" s="1005">
        <f t="shared" si="8"/>
        <v>44.26061043656037</v>
      </c>
      <c r="BJ27" s="1005">
        <f t="shared" si="8"/>
        <v>45.55569696296206</v>
      </c>
      <c r="BK27" s="1005">
        <f t="shared" si="8"/>
        <v>42.634878637127905</v>
      </c>
      <c r="BL27" s="1005">
        <f t="shared" si="8"/>
        <v>41.075293146400575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56.273569002802361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17.833869345238906</v>
      </c>
      <c r="P31" s="453">
        <f t="shared" ref="P31:P43" si="9">O31/$O$30</f>
        <v>0.31691377784037117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10.0737931228867</v>
      </c>
      <c r="P32" s="454">
        <f t="shared" si="9"/>
        <v>0.17901464757611227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0.65538630961373068</v>
      </c>
      <c r="P33" s="454">
        <f t="shared" si="9"/>
        <v>1.1646432263450239E-2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7.1046899127384764</v>
      </c>
      <c r="P34" s="454">
        <f t="shared" si="9"/>
        <v>0.12625269800080871</v>
      </c>
      <c r="Q34" s="328"/>
      <c r="R34" s="13"/>
      <c r="S34" s="323"/>
      <c r="T34" s="563" t="s">
        <v>112</v>
      </c>
      <c r="U34" s="332"/>
      <c r="V34" s="332"/>
      <c r="W34" s="332"/>
      <c r="X34" s="893">
        <f>X35+X39+X40+X41+X47</f>
        <v>56.202326558354038</v>
      </c>
      <c r="Y34" s="894">
        <f t="shared" ref="Y34:AK34" si="10">Y35+Y39+Y40+Y41+Y47</f>
        <v>54.373098368732563</v>
      </c>
      <c r="Z34" s="894">
        <f t="shared" si="10"/>
        <v>55.025739854505339</v>
      </c>
      <c r="AA34" s="894">
        <f t="shared" si="10"/>
        <v>60.096930199332824</v>
      </c>
      <c r="AB34" s="894">
        <f t="shared" si="10"/>
        <v>56.273569002802361</v>
      </c>
      <c r="AC34" s="894">
        <f t="shared" si="10"/>
        <v>53.696591389381126</v>
      </c>
      <c r="AD34" s="894">
        <f t="shared" si="10"/>
        <v>52.551852116216295</v>
      </c>
      <c r="AE34" s="894">
        <f t="shared" si="10"/>
        <v>49.644128579024006</v>
      </c>
      <c r="AF34" s="894">
        <f t="shared" si="10"/>
        <v>48.316206565570205</v>
      </c>
      <c r="AG34" s="894">
        <f t="shared" si="10"/>
        <v>46.858285860847289</v>
      </c>
      <c r="AH34" s="894">
        <f t="shared" si="10"/>
        <v>44.26061043656037</v>
      </c>
      <c r="AI34" s="894">
        <f t="shared" si="10"/>
        <v>45.55569696296206</v>
      </c>
      <c r="AJ34" s="894">
        <f t="shared" si="10"/>
        <v>42.634878637127905</v>
      </c>
      <c r="AK34" s="895">
        <f t="shared" si="10"/>
        <v>41.075293146400575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8.3985035272322239</v>
      </c>
      <c r="P35" s="453">
        <f t="shared" si="9"/>
        <v>0.14924419538440839</v>
      </c>
      <c r="Q35" s="328"/>
      <c r="R35" s="13"/>
      <c r="S35" s="323"/>
      <c r="T35" s="334"/>
      <c r="U35" s="246" t="s">
        <v>114</v>
      </c>
      <c r="V35" s="344"/>
      <c r="W35" s="344"/>
      <c r="X35" s="896">
        <f>SUM(X36:X38)</f>
        <v>19.600002426837634</v>
      </c>
      <c r="Y35" s="897">
        <f t="shared" ref="Y35:AK35" si="11">SUM(Y36:Y38)</f>
        <v>17.865318964971578</v>
      </c>
      <c r="Z35" s="897">
        <f t="shared" si="11"/>
        <v>14.223576082807888</v>
      </c>
      <c r="AA35" s="897">
        <f t="shared" si="11"/>
        <v>18.300740189829753</v>
      </c>
      <c r="AB35" s="897">
        <f t="shared" si="11"/>
        <v>17.833869345238906</v>
      </c>
      <c r="AC35" s="897">
        <f t="shared" si="11"/>
        <v>18.07145529684572</v>
      </c>
      <c r="AD35" s="897">
        <f t="shared" si="11"/>
        <v>15.43598324849289</v>
      </c>
      <c r="AE35" s="897">
        <f t="shared" si="11"/>
        <v>16.056941257741197</v>
      </c>
      <c r="AF35" s="897">
        <f t="shared" si="11"/>
        <v>15.82247298592133</v>
      </c>
      <c r="AG35" s="897">
        <f t="shared" si="11"/>
        <v>15.224738412414265</v>
      </c>
      <c r="AH35" s="897">
        <f t="shared" si="11"/>
        <v>14.241126317011805</v>
      </c>
      <c r="AI35" s="897">
        <f t="shared" si="11"/>
        <v>18.012769749959901</v>
      </c>
      <c r="AJ35" s="897">
        <f t="shared" si="11"/>
        <v>14.426115808880045</v>
      </c>
      <c r="AK35" s="898">
        <f t="shared" si="11"/>
        <v>12.84641944489011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14.952135247312031</v>
      </c>
      <c r="P36" s="453">
        <f t="shared" si="9"/>
        <v>0.2657044063895686</v>
      </c>
      <c r="Q36" s="328"/>
      <c r="R36" s="13"/>
      <c r="S36" s="356" t="s">
        <v>184</v>
      </c>
      <c r="T36" s="335"/>
      <c r="U36" s="346"/>
      <c r="V36" s="336" t="s">
        <v>184</v>
      </c>
      <c r="W36" s="357"/>
      <c r="X36" s="899">
        <f>VLOOKUP(年度マスタ!$K$4&amp;"_"&amp;X$33,データシート1!$A:$BT,MATCH("aa_"&amp;$S36,データシート1!$A$1:$BT$1,0),0)</f>
        <v>10.196167261152031</v>
      </c>
      <c r="Y36" s="900">
        <f>VLOOKUP(年度マスタ!$K$4&amp;"_"&amp;Y$33,データシート1!$A:$BT,MATCH("aa_"&amp;$S36,データシート1!$A$1:$BT$1,0),0)</f>
        <v>9.1276080521565799</v>
      </c>
      <c r="Z36" s="900">
        <f>VLOOKUP(年度マスタ!$K$4&amp;"_"&amp;Z$33,データシート1!$A:$BT,MATCH("aa_"&amp;$S36,データシート1!$A$1:$BT$1,0),0)</f>
        <v>4.5807752967439983</v>
      </c>
      <c r="AA36" s="900">
        <f>VLOOKUP(年度マスタ!$K$4&amp;"_"&amp;AA$33,データシート1!$A:$BT,MATCH("aa_"&amp;$S36,データシート1!$A$1:$BT$1,0),0)</f>
        <v>8.8863475739062032</v>
      </c>
      <c r="AB36" s="900">
        <f>VLOOKUP(年度マスタ!$K$4&amp;"_"&amp;AB$33,データシート1!$A:$BT,MATCH("aa_"&amp;$S36,データシート1!$A$1:$BT$1,0),0)</f>
        <v>10.0737931228867</v>
      </c>
      <c r="AC36" s="900">
        <f>VLOOKUP(年度マスタ!$K$4&amp;"_"&amp;AC$33,データシート1!$A:$BT,MATCH("aa_"&amp;$S36,データシート1!$A$1:$BT$1,0),0)</f>
        <v>10.93767952649177</v>
      </c>
      <c r="AD36" s="900">
        <f>VLOOKUP(年度マスタ!$K$4&amp;"_"&amp;AD$33,データシート1!$A:$BT,MATCH("aa_"&amp;$S36,データシート1!$A$1:$BT$1,0),0)</f>
        <v>9.0740976849100683</v>
      </c>
      <c r="AE36" s="900">
        <f>VLOOKUP(年度マスタ!$K$4&amp;"_"&amp;AE$33,データシート1!$A:$BT,MATCH("aa_"&amp;$S36,データシート1!$A$1:$BT$1,0),0)</f>
        <v>8.536022358816254</v>
      </c>
      <c r="AF36" s="900">
        <f>VLOOKUP(年度マスタ!$K$4&amp;"_"&amp;AF$33,データシート1!$A:$BT,MATCH("aa_"&amp;$S36,データシート1!$A$1:$BT$1,0),0)</f>
        <v>9.0378395482131157</v>
      </c>
      <c r="AG36" s="900">
        <f>VLOOKUP(年度マスタ!$K$4&amp;"_"&amp;AG$33,データシート1!$A:$BT,MATCH("aa_"&amp;$S36,データシート1!$A$1:$BT$1,0),0)</f>
        <v>8.9847911760911785</v>
      </c>
      <c r="AH36" s="900">
        <f>VLOOKUP(年度マスタ!$K$4&amp;"_"&amp;AH$33,データシート1!$A:$BT,MATCH("aa_"&amp;$S36,データシート1!$A$1:$BT$1,0),0)</f>
        <v>7.9920285731551273</v>
      </c>
      <c r="AI36" s="900">
        <f>VLOOKUP(年度マスタ!$K$4&amp;"_"&amp;AI$33,データシート1!$A:$BT,MATCH("aa_"&amp;$S36,データシート1!$A$1:$BT$1,0),0)</f>
        <v>11.681158886362841</v>
      </c>
      <c r="AJ36" s="900">
        <f>VLOOKUP(年度マスタ!$K$4&amp;"_"&amp;AJ$33,データシート1!$A:$BT,MATCH("aa_"&amp;$S36,データシート1!$A$1:$BT$1,0),0)</f>
        <v>8.5224331488009746</v>
      </c>
      <c r="AK36" s="901">
        <f>VLOOKUP(年度マスタ!$K$4&amp;"_"&amp;AK$33,データシート1!$A:$BT,MATCH("aa_"&amp;$S36,データシート1!$A$1:$BT$1,0),0)</f>
        <v>7.7412824485672642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14.726192092619204</v>
      </c>
      <c r="P37" s="453">
        <f t="shared" si="9"/>
        <v>0.26168932153362895</v>
      </c>
      <c r="Q37" s="328"/>
      <c r="R37" s="13"/>
      <c r="S37" s="356" t="s">
        <v>187</v>
      </c>
      <c r="T37" s="335"/>
      <c r="U37" s="346"/>
      <c r="V37" s="336" t="s">
        <v>194</v>
      </c>
      <c r="W37" s="357"/>
      <c r="X37" s="899">
        <f>VLOOKUP(年度マスタ!$K$4&amp;"_"&amp;X$33,データシート1!$A:$BT,MATCH("aa_"&amp;$S37,データシート1!$A$1:$BT$1,0),0)</f>
        <v>0.605948904320461</v>
      </c>
      <c r="Y37" s="900">
        <f>VLOOKUP(年度マスタ!$K$4&amp;"_"&amp;Y$33,データシート1!$A:$BT,MATCH("aa_"&amp;$S37,データシート1!$A$1:$BT$1,0),0)</f>
        <v>0.57779829197230281</v>
      </c>
      <c r="Z37" s="900">
        <f>VLOOKUP(年度マスタ!$K$4&amp;"_"&amp;Z$33,データシート1!$A:$BT,MATCH("aa_"&amp;$S37,データシート1!$A$1:$BT$1,0),0)</f>
        <v>0.70513498859642043</v>
      </c>
      <c r="AA37" s="900">
        <f>VLOOKUP(年度マスタ!$K$4&amp;"_"&amp;AA$33,データシート1!$A:$BT,MATCH("aa_"&amp;$S37,データシート1!$A$1:$BT$1,0),0)</f>
        <v>0.6743292488242465</v>
      </c>
      <c r="AB37" s="900">
        <f>VLOOKUP(年度マスタ!$K$4&amp;"_"&amp;AB$33,データシート1!$A:$BT,MATCH("aa_"&amp;$S37,データシート1!$A$1:$BT$1,0),0)</f>
        <v>0.65538630961373068</v>
      </c>
      <c r="AC37" s="900">
        <f>VLOOKUP(年度マスタ!$K$4&amp;"_"&amp;AC$33,データシート1!$A:$BT,MATCH("aa_"&amp;$S37,データシート1!$A$1:$BT$1,0),0)</f>
        <v>0.75461774123039749</v>
      </c>
      <c r="AD37" s="900">
        <f>VLOOKUP(年度マスタ!$K$4&amp;"_"&amp;AD$33,データシート1!$A:$BT,MATCH("aa_"&amp;$S37,データシート1!$A$1:$BT$1,0),0)</f>
        <v>0.77672443357213594</v>
      </c>
      <c r="AE37" s="900">
        <f>VLOOKUP(年度マスタ!$K$4&amp;"_"&amp;AE$33,データシート1!$A:$BT,MATCH("aa_"&amp;$S37,データシート1!$A$1:$BT$1,0),0)</f>
        <v>0.75924052496747374</v>
      </c>
      <c r="AF37" s="900">
        <f>VLOOKUP(年度マスタ!$K$4&amp;"_"&amp;AF$33,データシート1!$A:$BT,MATCH("aa_"&amp;$S37,データシート1!$A$1:$BT$1,0),0)</f>
        <v>0.76990472368642038</v>
      </c>
      <c r="AG37" s="900">
        <f>VLOOKUP(年度マスタ!$K$4&amp;"_"&amp;AG$33,データシート1!$A:$BT,MATCH("aa_"&amp;$S37,データシート1!$A$1:$BT$1,0),0)</f>
        <v>0.7322828941097993</v>
      </c>
      <c r="AH37" s="900">
        <f>VLOOKUP(年度マスタ!$K$4&amp;"_"&amp;AH$33,データシート1!$A:$BT,MATCH("aa_"&amp;$S37,データシート1!$A$1:$BT$1,0),0)</f>
        <v>0.68855358009614143</v>
      </c>
      <c r="AI37" s="900">
        <f>VLOOKUP(年度マスタ!$K$4&amp;"_"&amp;AI$33,データシート1!$A:$BT,MATCH("aa_"&amp;$S37,データシート1!$A$1:$BT$1,0),0)</f>
        <v>0.76503171275745308</v>
      </c>
      <c r="AJ37" s="900">
        <f>VLOOKUP(年度マスタ!$K$4&amp;"_"&amp;AJ$33,データシート1!$A:$BT,MATCH("aa_"&amp;$S37,データシート1!$A$1:$BT$1,0),0)</f>
        <v>0.8344647802987466</v>
      </c>
      <c r="AK37" s="901">
        <f>VLOOKUP(年度マスタ!$K$4&amp;"_"&amp;AK$33,データシート1!$A:$BT,MATCH("aa_"&amp;$S37,データシート1!$A$1:$BT$1,0),0)</f>
        <v>0.7597940304225097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14.183160738157234</v>
      </c>
      <c r="P38" s="454">
        <f t="shared" si="9"/>
        <v>0.25203947411707489</v>
      </c>
      <c r="Q38" s="328"/>
      <c r="R38" s="13"/>
      <c r="S38" s="356" t="s">
        <v>188</v>
      </c>
      <c r="T38" s="335"/>
      <c r="U38" s="348"/>
      <c r="V38" s="358" t="s">
        <v>197</v>
      </c>
      <c r="W38" s="358"/>
      <c r="X38" s="899">
        <f>VLOOKUP(年度マスタ!$K$4&amp;"_"&amp;X$33,データシート1!$A:$BT,MATCH("aa_"&amp;$S38,データシート1!$A$1:$BT$1,0),0)</f>
        <v>8.797886261365143</v>
      </c>
      <c r="Y38" s="900">
        <f>VLOOKUP(年度マスタ!$K$4&amp;"_"&amp;Y$33,データシート1!$A:$BT,MATCH("aa_"&amp;$S38,データシート1!$A$1:$BT$1,0),0)</f>
        <v>8.1599126208426949</v>
      </c>
      <c r="Z38" s="900">
        <f>VLOOKUP(年度マスタ!$K$4&amp;"_"&amp;Z$33,データシート1!$A:$BT,MATCH("aa_"&amp;$S38,データシート1!$A$1:$BT$1,0),0)</f>
        <v>8.9376657974674689</v>
      </c>
      <c r="AA38" s="900">
        <f>VLOOKUP(年度マスタ!$K$4&amp;"_"&amp;AA$33,データシート1!$A:$BT,MATCH("aa_"&amp;$S38,データシート1!$A$1:$BT$1,0),0)</f>
        <v>8.7400633670993031</v>
      </c>
      <c r="AB38" s="900">
        <f>VLOOKUP(年度マスタ!$K$4&amp;"_"&amp;AB$33,データシート1!$A:$BT,MATCH("aa_"&amp;$S38,データシート1!$A$1:$BT$1,0),0)</f>
        <v>7.1046899127384764</v>
      </c>
      <c r="AC38" s="900">
        <f>VLOOKUP(年度マスタ!$K$4&amp;"_"&amp;AC$33,データシート1!$A:$BT,MATCH("aa_"&amp;$S38,データシート1!$A$1:$BT$1,0),0)</f>
        <v>6.3791580291235528</v>
      </c>
      <c r="AD38" s="900">
        <f>VLOOKUP(年度マスタ!$K$4&amp;"_"&amp;AD$33,データシート1!$A:$BT,MATCH("aa_"&amp;$S38,データシート1!$A$1:$BT$1,0),0)</f>
        <v>5.585161130010686</v>
      </c>
      <c r="AE38" s="900">
        <f>VLOOKUP(年度マスタ!$K$4&amp;"_"&amp;AE$33,データシート1!$A:$BT,MATCH("aa_"&amp;$S38,データシート1!$A$1:$BT$1,0),0)</f>
        <v>6.7616783739574684</v>
      </c>
      <c r="AF38" s="900">
        <f>VLOOKUP(年度マスタ!$K$4&amp;"_"&amp;AF$33,データシート1!$A:$BT,MATCH("aa_"&amp;$S38,データシート1!$A$1:$BT$1,0),0)</f>
        <v>6.0147287140217935</v>
      </c>
      <c r="AG38" s="900">
        <f>VLOOKUP(年度マスタ!$K$4&amp;"_"&amp;AG$33,データシート1!$A:$BT,MATCH("aa_"&amp;$S38,データシート1!$A$1:$BT$1,0),0)</f>
        <v>5.507664342213288</v>
      </c>
      <c r="AH38" s="900">
        <f>VLOOKUP(年度マスタ!$K$4&amp;"_"&amp;AH$33,データシート1!$A:$BT,MATCH("aa_"&amp;$S38,データシート1!$A$1:$BT$1,0),0)</f>
        <v>5.5605441637605351</v>
      </c>
      <c r="AI38" s="900">
        <f>VLOOKUP(年度マスタ!$K$4&amp;"_"&amp;AI$33,データシート1!$A:$BT,MATCH("aa_"&amp;$S38,データシート1!$A$1:$BT$1,0),0)</f>
        <v>5.5665791508396056</v>
      </c>
      <c r="AJ38" s="900">
        <f>VLOOKUP(年度マスタ!$K$4&amp;"_"&amp;AJ$33,データシート1!$A:$BT,MATCH("aa_"&amp;$S38,データシート1!$A$1:$BT$1,0),0)</f>
        <v>5.0692178797803242</v>
      </c>
      <c r="AK38" s="901">
        <f>VLOOKUP(年度マスタ!$K$4&amp;"_"&amp;AK$33,データシート1!$A:$BT,MATCH("aa_"&amp;$S38,データシート1!$A$1:$BT$1,0),0)</f>
        <v>4.3453429659003362</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6.1606062828181818</v>
      </c>
      <c r="P39" s="454">
        <f t="shared" si="9"/>
        <v>0.10947601852854562</v>
      </c>
      <c r="Q39" s="328"/>
      <c r="R39" s="13"/>
      <c r="S39" s="356" t="s">
        <v>189</v>
      </c>
      <c r="T39" s="335"/>
      <c r="U39" s="343" t="s">
        <v>199</v>
      </c>
      <c r="V39" s="344"/>
      <c r="W39" s="344"/>
      <c r="X39" s="896">
        <f>VLOOKUP(年度マスタ!$K$4&amp;"_"&amp;X$33,データシート1!$A:$BT,MATCH("aa_"&amp;$S39,データシート1!$A$1:$BT$1,0),0)</f>
        <v>7.4642070437252022</v>
      </c>
      <c r="Y39" s="897">
        <f>VLOOKUP(年度マスタ!$K$4&amp;"_"&amp;Y$33,データシート1!$A:$BT,MATCH("aa_"&amp;$S39,データシート1!$A$1:$BT$1,0),0)</f>
        <v>7.1281908808482806</v>
      </c>
      <c r="Z39" s="897">
        <f>VLOOKUP(年度マスタ!$K$4&amp;"_"&amp;Z$33,データシート1!$A:$BT,MATCH("aa_"&amp;$S39,データシート1!$A$1:$BT$1,0),0)</f>
        <v>8.7796544137095776</v>
      </c>
      <c r="AA39" s="897">
        <f>VLOOKUP(年度マスタ!$K$4&amp;"_"&amp;AA$33,データシート1!$A:$BT,MATCH("aa_"&amp;$S39,データシート1!$A$1:$BT$1,0),0)</f>
        <v>8.7536526559934025</v>
      </c>
      <c r="AB39" s="897">
        <f>VLOOKUP(年度マスタ!$K$4&amp;"_"&amp;AB$33,データシート1!$A:$BT,MATCH("aa_"&amp;$S39,データシート1!$A$1:$BT$1,0),0)</f>
        <v>8.3985035272322239</v>
      </c>
      <c r="AC39" s="897">
        <f>VLOOKUP(年度マスタ!$K$4&amp;"_"&amp;AC$33,データシート1!$A:$BT,MATCH("aa_"&amp;$S39,データシート1!$A$1:$BT$1,0),0)</f>
        <v>7.6946978888810627</v>
      </c>
      <c r="AD39" s="897">
        <f>VLOOKUP(年度マスタ!$K$4&amp;"_"&amp;AD$33,データシート1!$A:$BT,MATCH("aa_"&amp;$S39,データシート1!$A$1:$BT$1,0),0)</f>
        <v>8.1205947784527197</v>
      </c>
      <c r="AE39" s="897">
        <f>VLOOKUP(年度マスタ!$K$4&amp;"_"&amp;AE$33,データシート1!$A:$BT,MATCH("aa_"&amp;$S39,データシート1!$A$1:$BT$1,0),0)</f>
        <v>6.4825114444371632</v>
      </c>
      <c r="AF39" s="897">
        <f>VLOOKUP(年度マスタ!$K$4&amp;"_"&amp;AF$33,データシート1!$A:$BT,MATCH("aa_"&amp;$S39,データシート1!$A$1:$BT$1,0),0)</f>
        <v>5.8185980640366779</v>
      </c>
      <c r="AG39" s="897">
        <f>VLOOKUP(年度マスタ!$K$4&amp;"_"&amp;AG$33,データシート1!$A:$BT,MATCH("aa_"&amp;$S39,データシート1!$A$1:$BT$1,0),0)</f>
        <v>6.2225162185895639</v>
      </c>
      <c r="AH39" s="897">
        <f>VLOOKUP(年度マスタ!$K$4&amp;"_"&amp;AH$33,データシート1!$A:$BT,MATCH("aa_"&amp;$S39,データシート1!$A$1:$BT$1,0),0)</f>
        <v>5.7977574743449445</v>
      </c>
      <c r="AI39" s="897">
        <f>VLOOKUP(年度マスタ!$K$4&amp;"_"&amp;AI$33,データシート1!$A:$BT,MATCH("aa_"&amp;$S39,データシート1!$A$1:$BT$1,0),0)</f>
        <v>4.8670808576567115</v>
      </c>
      <c r="AJ39" s="897">
        <f>VLOOKUP(年度マスタ!$K$4&amp;"_"&amp;AJ$33,データシート1!$A:$BT,MATCH("aa_"&amp;$S39,データシート1!$A$1:$BT$1,0),0)</f>
        <v>5.4782174977900269</v>
      </c>
      <c r="AK39" s="898">
        <f>VLOOKUP(年度マスタ!$K$4&amp;"_"&amp;AK$33,データシート1!$A:$BT,MATCH("aa_"&amp;$S39,データシート1!$A$1:$BT$1,0),0)</f>
        <v>5.2300910308722548</v>
      </c>
      <c r="AL39" s="330"/>
      <c r="AW39" s="17" t="str">
        <f>年度マスタ!K4</f>
        <v>03302</v>
      </c>
      <c r="AX39" s="17" t="s">
        <v>200</v>
      </c>
      <c r="AY39" s="17">
        <f>VLOOKUP($AW39&amp;"_"&amp;$AY$34,データシート1!$A:$BT,MATCH($AY$31&amp;"_"&amp;AY$36,データシート1!$A$1:$BT$1,0),0)</f>
        <v>7.7412824485672642</v>
      </c>
      <c r="AZ39" s="17">
        <f>VLOOKUP($AW39&amp;"_"&amp;$AY$34,データシート1!$A:$BT,MATCH($AY$31&amp;"_"&amp;AZ$36,データシート1!$A$1:$BT$1,0),0)</f>
        <v>0.7597940304225097</v>
      </c>
      <c r="BA39" s="17">
        <f>VLOOKUP($AW39&amp;"_"&amp;$AY$34,データシート1!$A:$BT,MATCH($AY$31&amp;"_"&amp;BA$36,データシート1!$A$1:$BT$1,0),0)</f>
        <v>4.3453429659003362</v>
      </c>
      <c r="BB39" s="17">
        <f>VLOOKUP($AW39&amp;"_"&amp;$AY$34,データシート1!$A:$BT,MATCH($AY$31&amp;"_"&amp;BB$36,データシート1!$A$1:$BT$1,0),0)</f>
        <v>5.2300910308722548</v>
      </c>
      <c r="BC39" s="17">
        <f>VLOOKUP($AW39&amp;"_"&amp;$AY$34,データシート1!$A:$BT,MATCH($AY$31&amp;"_"&amp;BC$36,データシート1!$A$1:$BT$1,0),0)</f>
        <v>10.841366036035319</v>
      </c>
      <c r="BD39" s="17">
        <f>VLOOKUP($AW39&amp;"_"&amp;$AY$34,データシート1!$A:$BT,MATCH($AY$31&amp;"_"&amp;BD$36,データシート1!$A$1:$BT$1,0),0)</f>
        <v>4.5204011901191565</v>
      </c>
      <c r="BE39" s="17">
        <f>VLOOKUP($AW39&amp;"_"&amp;$AY$34,データシート1!$A:$BT,MATCH($AY$31&amp;"_"&amp;BE$36,データシート1!$A$1:$BT$1,0),0)</f>
        <v>6.700491776846512</v>
      </c>
      <c r="BF39" s="17">
        <f>VLOOKUP($AW39&amp;"_"&amp;$AY$34,データシート1!$A:$BT,MATCH($AY$31&amp;"_"&amp;BF$36,データシート1!$A$1:$BT$1,0),0)</f>
        <v>0.33008320693722143</v>
      </c>
      <c r="BG39" s="17">
        <f>VLOOKUP($AW39&amp;"_"&amp;$AY$34,データシート1!$A:$BT,MATCH($AY$31&amp;"_"&amp;BG$36,データシート1!$A$1:$BT$1,0),0)</f>
        <v>0</v>
      </c>
      <c r="BH39" s="17">
        <f>VLOOKUP($AW39&amp;"_"&amp;$AY$34,データシート1!$A:$BT,MATCH($AY$31&amp;"_"&amp;BH$36,データシート1!$A$1:$BT$1,0),0)</f>
        <v>0.60644046069999991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8.0225544553390531</v>
      </c>
      <c r="P40" s="454">
        <f t="shared" si="9"/>
        <v>0.14256345558852929</v>
      </c>
      <c r="Q40" s="328"/>
      <c r="R40" s="13"/>
      <c r="S40" s="356" t="s">
        <v>165</v>
      </c>
      <c r="T40" s="335"/>
      <c r="U40" s="343" t="s">
        <v>165</v>
      </c>
      <c r="V40" s="344"/>
      <c r="W40" s="344"/>
      <c r="X40" s="896">
        <f>VLOOKUP(年度マスタ!$K$4&amp;"_"&amp;X$33,データシート1!$A:$BT,MATCH("aa_"&amp;$S40,データシート1!$A$1:$BT$1,0),0)</f>
        <v>13.013483151054629</v>
      </c>
      <c r="Y40" s="897">
        <f>VLOOKUP(年度マスタ!$K$4&amp;"_"&amp;Y$33,データシート1!$A:$BT,MATCH("aa_"&amp;$S40,データシート1!$A$1:$BT$1,0),0)</f>
        <v>13.458486368167041</v>
      </c>
      <c r="Z40" s="897">
        <f>VLOOKUP(年度マスタ!$K$4&amp;"_"&amp;Z$33,データシート1!$A:$BT,MATCH("aa_"&amp;$S40,データシート1!$A$1:$BT$1,0),0)</f>
        <v>16.3618389370858</v>
      </c>
      <c r="AA40" s="897">
        <f>VLOOKUP(年度マスタ!$K$4&amp;"_"&amp;AA$33,データシート1!$A:$BT,MATCH("aa_"&amp;$S40,データシート1!$A$1:$BT$1,0),0)</f>
        <v>17.55788038850141</v>
      </c>
      <c r="AB40" s="897">
        <f>VLOOKUP(年度マスタ!$K$4&amp;"_"&amp;AB$33,データシート1!$A:$BT,MATCH("aa_"&amp;$S40,データシート1!$A$1:$BT$1,0),0)</f>
        <v>14.952135247312031</v>
      </c>
      <c r="AC40" s="897">
        <f>VLOOKUP(年度マスタ!$K$4&amp;"_"&amp;AC$33,データシート1!$A:$BT,MATCH("aa_"&amp;$S40,データシート1!$A$1:$BT$1,0),0)</f>
        <v>13.06126619648019</v>
      </c>
      <c r="AD40" s="897">
        <f>VLOOKUP(年度マスタ!$K$4&amp;"_"&amp;AD$33,データシート1!$A:$BT,MATCH("aa_"&amp;$S40,データシート1!$A$1:$BT$1,0),0)</f>
        <v>14.63396840315071</v>
      </c>
      <c r="AE40" s="897">
        <f>VLOOKUP(年度マスタ!$K$4&amp;"_"&amp;AE$33,データシート1!$A:$BT,MATCH("aa_"&amp;$S40,データシート1!$A$1:$BT$1,0),0)</f>
        <v>13.06378958192361</v>
      </c>
      <c r="AF40" s="897">
        <f>VLOOKUP(年度マスタ!$K$4&amp;"_"&amp;AF$33,データシート1!$A:$BT,MATCH("aa_"&amp;$S40,データシート1!$A$1:$BT$1,0),0)</f>
        <v>12.831274737786622</v>
      </c>
      <c r="AG40" s="897">
        <f>VLOOKUP(年度マスタ!$K$4&amp;"_"&amp;AG$33,データシート1!$A:$BT,MATCH("aa_"&amp;$S40,データシート1!$A$1:$BT$1,0),0)</f>
        <v>11.80553913512081</v>
      </c>
      <c r="AH40" s="897">
        <f>VLOOKUP(年度マスタ!$K$4&amp;"_"&amp;AH$33,データシート1!$A:$BT,MATCH("aa_"&amp;$S40,データシート1!$A$1:$BT$1,0),0)</f>
        <v>10.861499454767172</v>
      </c>
      <c r="AI40" s="897">
        <f>VLOOKUP(年度マスタ!$K$4&amp;"_"&amp;AI$33,データシート1!$A:$BT,MATCH("aa_"&amp;$S40,データシート1!$A$1:$BT$1,0),0)</f>
        <v>10.400967326302483</v>
      </c>
      <c r="AJ40" s="897">
        <f>VLOOKUP(年度マスタ!$K$4&amp;"_"&amp;AJ$33,データシート1!$A:$BT,MATCH("aa_"&amp;$S40,データシート1!$A$1:$BT$1,0),0)</f>
        <v>10.676142128181242</v>
      </c>
      <c r="AK40" s="898">
        <f>VLOOKUP(年度マスタ!$K$4&amp;"_"&amp;AK$33,データシート1!$A:$BT,MATCH("aa_"&amp;$S40,データシート1!$A$1:$BT$1,0),0)</f>
        <v>10.841366036035319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0.54303135446197004</v>
      </c>
      <c r="P41" s="454">
        <f t="shared" si="9"/>
        <v>9.649847416554079E-3</v>
      </c>
      <c r="Q41" s="328"/>
      <c r="R41" s="13"/>
      <c r="S41" s="356" t="s">
        <v>201</v>
      </c>
      <c r="T41" s="335"/>
      <c r="U41" s="246" t="s">
        <v>128</v>
      </c>
      <c r="V41" s="344"/>
      <c r="W41" s="344"/>
      <c r="X41" s="896">
        <f>X42+X45+X46</f>
        <v>15.469724493276575</v>
      </c>
      <c r="Y41" s="897">
        <f t="shared" ref="Y41:AH41" si="12">Y42+Y45+Y46</f>
        <v>15.456698736225658</v>
      </c>
      <c r="Z41" s="897">
        <f t="shared" si="12"/>
        <v>15.001736949622073</v>
      </c>
      <c r="AA41" s="897">
        <f t="shared" si="12"/>
        <v>14.971202127008263</v>
      </c>
      <c r="AB41" s="897">
        <f t="shared" si="12"/>
        <v>14.726192092619204</v>
      </c>
      <c r="AC41" s="897">
        <f t="shared" si="12"/>
        <v>14.355813999334163</v>
      </c>
      <c r="AD41" s="897">
        <f t="shared" si="12"/>
        <v>14.022652462819975</v>
      </c>
      <c r="AE41" s="897">
        <f t="shared" si="12"/>
        <v>13.653546885402038</v>
      </c>
      <c r="AF41" s="897">
        <f t="shared" si="12"/>
        <v>13.462024860975578</v>
      </c>
      <c r="AG41" s="897">
        <f t="shared" si="12"/>
        <v>13.177576428222652</v>
      </c>
      <c r="AH41" s="897">
        <f t="shared" si="12"/>
        <v>12.799173516836444</v>
      </c>
      <c r="AI41" s="897">
        <f>AI42+AI45+AI46</f>
        <v>11.676813022142964</v>
      </c>
      <c r="AJ41" s="897">
        <f>AJ42+AJ45+AJ46</f>
        <v>11.579923444636592</v>
      </c>
      <c r="AK41" s="898">
        <f>AK42+AK45+AK46</f>
        <v>11.550976173902889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15.027014353916597</v>
      </c>
      <c r="Y42" s="900">
        <f t="shared" ref="Y42:AK42" si="13">SUM(Y43:Y44)</f>
        <v>15.005456123912552</v>
      </c>
      <c r="Z42" s="900">
        <f t="shared" si="13"/>
        <v>14.49133932458416</v>
      </c>
      <c r="AA42" s="900">
        <f t="shared" si="13"/>
        <v>14.427034840003335</v>
      </c>
      <c r="AB42" s="900">
        <f t="shared" si="13"/>
        <v>14.183160738157234</v>
      </c>
      <c r="AC42" s="900">
        <f t="shared" si="13"/>
        <v>13.847127850042114</v>
      </c>
      <c r="AD42" s="900">
        <f t="shared" si="13"/>
        <v>13.536887389671136</v>
      </c>
      <c r="AE42" s="900">
        <f t="shared" si="13"/>
        <v>13.195427552758467</v>
      </c>
      <c r="AF42" s="900">
        <f t="shared" si="13"/>
        <v>13.027960928383006</v>
      </c>
      <c r="AG42" s="900">
        <f t="shared" si="13"/>
        <v>12.784425118765277</v>
      </c>
      <c r="AH42" s="900">
        <f t="shared" si="13"/>
        <v>12.42786312584035</v>
      </c>
      <c r="AI42" s="900">
        <f t="shared" si="13"/>
        <v>11.330477732897709</v>
      </c>
      <c r="AJ42" s="900">
        <f t="shared" si="13"/>
        <v>11.244489512638321</v>
      </c>
      <c r="AK42" s="901">
        <f t="shared" si="13"/>
        <v>11.220892966965668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0.36286879039999997</v>
      </c>
      <c r="P43" s="612">
        <f t="shared" si="9"/>
        <v>6.4482988520228653E-3</v>
      </c>
      <c r="Q43" s="328"/>
      <c r="R43" s="13"/>
      <c r="S43" s="356" t="s">
        <v>190</v>
      </c>
      <c r="T43" s="359"/>
      <c r="U43" s="346"/>
      <c r="V43" s="360"/>
      <c r="W43" s="347" t="s">
        <v>190</v>
      </c>
      <c r="X43" s="899">
        <f>VLOOKUP(年度マスタ!$K$4&amp;"_"&amp;X$33,データシート1!$A:$BT,MATCH("aa_"&amp;$S43,データシート1!$A$1:$BT$1,0),0)</f>
        <v>6.7197544532669546</v>
      </c>
      <c r="Y43" s="900">
        <f>VLOOKUP(年度マスタ!$K$4&amp;"_"&amp;Y$33,データシート1!$A:$BT,MATCH("aa_"&amp;$S43,データシート1!$A$1:$BT$1,0),0)</f>
        <v>6.6433866600769047</v>
      </c>
      <c r="Z43" s="900">
        <f>VLOOKUP(年度マスタ!$K$4&amp;"_"&amp;Z$33,データシート1!$A:$BT,MATCH("aa_"&amp;$S43,データシート1!$A$1:$BT$1,0),0)</f>
        <v>6.4500955000202298</v>
      </c>
      <c r="AA43" s="900">
        <f>VLOOKUP(年度マスタ!$K$4&amp;"_"&amp;AA$33,データシート1!$A:$BT,MATCH("aa_"&amp;$S43,データシート1!$A$1:$BT$1,0),0)</f>
        <v>6.3649233842176098</v>
      </c>
      <c r="AB43" s="900">
        <f>VLOOKUP(年度マスタ!$K$4&amp;"_"&amp;AB$33,データシート1!$A:$BT,MATCH("aa_"&amp;$S43,データシート1!$A$1:$BT$1,0),0)</f>
        <v>6.1606062828181818</v>
      </c>
      <c r="AC43" s="900">
        <f>VLOOKUP(年度マスタ!$K$4&amp;"_"&amp;AC$33,データシート1!$A:$BT,MATCH("aa_"&amp;$S43,データシート1!$A$1:$BT$1,0),0)</f>
        <v>5.7728307238041294</v>
      </c>
      <c r="AD43" s="900">
        <f>VLOOKUP(年度マスタ!$K$4&amp;"_"&amp;AD$33,データシート1!$A:$BT,MATCH("aa_"&amp;$S43,データシート1!$A$1:$BT$1,0),0)</f>
        <v>5.7074759069718182</v>
      </c>
      <c r="AE43" s="900">
        <f>VLOOKUP(年度マスタ!$K$4&amp;"_"&amp;AE$33,データシート1!$A:$BT,MATCH("aa_"&amp;$S43,データシート1!$A$1:$BT$1,0),0)</f>
        <v>5.6109626136896864</v>
      </c>
      <c r="AF43" s="900">
        <f>VLOOKUP(年度マスタ!$K$4&amp;"_"&amp;AF$33,データシート1!$A:$BT,MATCH("aa_"&amp;$S43,データシート1!$A$1:$BT$1,0),0)</f>
        <v>5.5060246973854552</v>
      </c>
      <c r="AG43" s="900">
        <f>VLOOKUP(年度マスタ!$K$4&amp;"_"&amp;AG$33,データシート1!$A:$BT,MATCH("aa_"&amp;$S43,データシート1!$A$1:$BT$1,0),0)</f>
        <v>5.3517036818997301</v>
      </c>
      <c r="AH43" s="900">
        <f>VLOOKUP(年度マスタ!$K$4&amp;"_"&amp;AH$33,データシート1!$A:$BT,MATCH("aa_"&amp;$S43,データシート1!$A$1:$BT$1,0),0)</f>
        <v>5.1943321163433147</v>
      </c>
      <c r="AI43" s="900">
        <f>VLOOKUP(年度マスタ!$K$4&amp;"_"&amp;AI$33,データシート1!$A:$BT,MATCH("aa_"&amp;$S43,データシート1!$A$1:$BT$1,0),0)</f>
        <v>4.4977907157646992</v>
      </c>
      <c r="AJ43" s="900">
        <f>VLOOKUP(年度マスタ!$K$4&amp;"_"&amp;AJ$33,データシート1!$A:$BT,MATCH("aa_"&amp;$S43,データシート1!$A$1:$BT$1,0),0)</f>
        <v>4.3071009295077962</v>
      </c>
      <c r="AK43" s="901">
        <f>VLOOKUP(年度マスタ!$K$4&amp;"_"&amp;AK$33,データシート1!$A:$BT,MATCH("aa_"&amp;$S43,データシート1!$A$1:$BT$1,0),0)</f>
        <v>4.5204011901191565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8.3072599006496421</v>
      </c>
      <c r="Y44" s="900">
        <f>VLOOKUP(年度マスタ!$K$4&amp;"_"&amp;Y$33,データシート1!$A:$BT,MATCH("aa_"&amp;$S44,データシート1!$A$1:$BT$1,0),0)</f>
        <v>8.3620694638356472</v>
      </c>
      <c r="Z44" s="900">
        <f>VLOOKUP(年度マスタ!$K$4&amp;"_"&amp;Z$33,データシート1!$A:$BT,MATCH("aa_"&amp;$S44,データシート1!$A$1:$BT$1,0),0)</f>
        <v>8.0412438245639315</v>
      </c>
      <c r="AA44" s="900">
        <f>VLOOKUP(年度マスタ!$K$4&amp;"_"&amp;AA$33,データシート1!$A:$BT,MATCH("aa_"&amp;$S44,データシート1!$A$1:$BT$1,0),0)</f>
        <v>8.0621114557857254</v>
      </c>
      <c r="AB44" s="900">
        <f>VLOOKUP(年度マスタ!$K$4&amp;"_"&amp;AB$33,データシート1!$A:$BT,MATCH("aa_"&amp;$S44,データシート1!$A$1:$BT$1,0),0)</f>
        <v>8.0225544553390531</v>
      </c>
      <c r="AC44" s="900">
        <f>VLOOKUP(年度マスタ!$K$4&amp;"_"&amp;AC$33,データシート1!$A:$BT,MATCH("aa_"&amp;$S44,データシート1!$A$1:$BT$1,0),0)</f>
        <v>8.0742971262379832</v>
      </c>
      <c r="AD44" s="900">
        <f>VLOOKUP(年度マスタ!$K$4&amp;"_"&amp;AD$33,データシート1!$A:$BT,MATCH("aa_"&amp;$S44,データシート1!$A$1:$BT$1,0),0)</f>
        <v>7.8294114826993191</v>
      </c>
      <c r="AE44" s="900">
        <f>VLOOKUP(年度マスタ!$K$4&amp;"_"&amp;AE$33,データシート1!$A:$BT,MATCH("aa_"&amp;$S44,データシート1!$A$1:$BT$1,0),0)</f>
        <v>7.5844649390687806</v>
      </c>
      <c r="AF44" s="900">
        <f>VLOOKUP(年度マスタ!$K$4&amp;"_"&amp;AF$33,データシート1!$A:$BT,MATCH("aa_"&amp;$S44,データシート1!$A$1:$BT$1,0),0)</f>
        <v>7.5219362309975502</v>
      </c>
      <c r="AG44" s="900">
        <f>VLOOKUP(年度マスタ!$K$4&amp;"_"&amp;AG$33,データシート1!$A:$BT,MATCH("aa_"&amp;$S44,データシート1!$A$1:$BT$1,0),0)</f>
        <v>7.4327214368655463</v>
      </c>
      <c r="AH44" s="900">
        <f>VLOOKUP(年度マスタ!$K$4&amp;"_"&amp;AH$33,データシート1!$A:$BT,MATCH("aa_"&amp;$S44,データシート1!$A$1:$BT$1,0),0)</f>
        <v>7.2335310094970362</v>
      </c>
      <c r="AI44" s="900">
        <f>VLOOKUP(年度マスタ!$K$4&amp;"_"&amp;AI$33,データシート1!$A:$BT,MATCH("aa_"&amp;$S44,データシート1!$A$1:$BT$1,0),0)</f>
        <v>6.8326870171330105</v>
      </c>
      <c r="AJ44" s="900">
        <f>VLOOKUP(年度マスタ!$K$4&amp;"_"&amp;AJ$33,データシート1!$A:$BT,MATCH("aa_"&amp;$S44,データシート1!$A$1:$BT$1,0),0)</f>
        <v>6.9373885831305238</v>
      </c>
      <c r="AK44" s="901">
        <f>VLOOKUP(年度マスタ!$K$4&amp;"_"&amp;AK$33,データシート1!$A:$BT,MATCH("aa_"&amp;$S44,データシート1!$A$1:$BT$1,0),0)</f>
        <v>6.700491776846512</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0.44271013935997799</v>
      </c>
      <c r="Y45" s="900">
        <f>VLOOKUP(年度マスタ!$K$4&amp;"_"&amp;Y$33,データシート1!$A:$BT,MATCH("aa_"&amp;$S45,データシート1!$A$1:$BT$1,0),0)</f>
        <v>0.45124261231310497</v>
      </c>
      <c r="Z45" s="900">
        <f>VLOOKUP(年度マスタ!$K$4&amp;"_"&amp;Z$33,データシート1!$A:$BT,MATCH("aa_"&amp;$S45,データシート1!$A$1:$BT$1,0),0)</f>
        <v>0.51039762503791197</v>
      </c>
      <c r="AA45" s="900">
        <f>VLOOKUP(年度マスタ!$K$4&amp;"_"&amp;AA$33,データシート1!$A:$BT,MATCH("aa_"&amp;$S45,データシート1!$A$1:$BT$1,0),0)</f>
        <v>0.544167287004928</v>
      </c>
      <c r="AB45" s="900">
        <f>VLOOKUP(年度マスタ!$K$4&amp;"_"&amp;AB$33,データシート1!$A:$BT,MATCH("aa_"&amp;$S45,データシート1!$A$1:$BT$1,0),0)</f>
        <v>0.54303135446197004</v>
      </c>
      <c r="AC45" s="900">
        <f>VLOOKUP(年度マスタ!$K$4&amp;"_"&amp;AC$33,データシート1!$A:$BT,MATCH("aa_"&amp;$S45,データシート1!$A$1:$BT$1,0),0)</f>
        <v>0.50868614929205003</v>
      </c>
      <c r="AD45" s="900">
        <f>VLOOKUP(年度マスタ!$K$4&amp;"_"&amp;AD$33,データシート1!$A:$BT,MATCH("aa_"&amp;$S45,データシート1!$A$1:$BT$1,0),0)</f>
        <v>0.48576507314883899</v>
      </c>
      <c r="AE45" s="900">
        <f>VLOOKUP(年度マスタ!$K$4&amp;"_"&amp;AE$33,データシート1!$A:$BT,MATCH("aa_"&amp;$S45,データシート1!$A$1:$BT$1,0),0)</f>
        <v>0.45811933264357119</v>
      </c>
      <c r="AF45" s="900">
        <f>VLOOKUP(年度マスタ!$K$4&amp;"_"&amp;AF$33,データシート1!$A:$BT,MATCH("aa_"&amp;$S45,データシート1!$A$1:$BT$1,0),0)</f>
        <v>0.43406393259257198</v>
      </c>
      <c r="AG45" s="900">
        <f>VLOOKUP(年度マスタ!$K$4&amp;"_"&amp;AG$33,データシート1!$A:$BT,MATCH("aa_"&amp;$S45,データシート1!$A$1:$BT$1,0),0)</f>
        <v>0.39315130945737498</v>
      </c>
      <c r="AH45" s="900">
        <f>VLOOKUP(年度マスタ!$K$4&amp;"_"&amp;AH$33,データシート1!$A:$BT,MATCH("aa_"&amp;$S45,データシート1!$A$1:$BT$1,0),0)</f>
        <v>0.37131039099609398</v>
      </c>
      <c r="AI45" s="900">
        <f>VLOOKUP(年度マスタ!$K$4&amp;"_"&amp;AI$33,データシート1!$A:$BT,MATCH("aa_"&amp;$S45,データシート1!$A$1:$BT$1,0),0)</f>
        <v>0.34633528924525497</v>
      </c>
      <c r="AJ45" s="900">
        <f>VLOOKUP(年度マスタ!$K$4&amp;"_"&amp;AJ$33,データシート1!$A:$BT,MATCH("aa_"&amp;$S45,データシート1!$A$1:$BT$1,0),0)</f>
        <v>0.33543393199826999</v>
      </c>
      <c r="AK45" s="901">
        <f>VLOOKUP(年度マスタ!$K$4&amp;"_"&amp;AK$33,データシート1!$A:$BT,MATCH("aa_"&amp;$S45,データシート1!$A$1:$BT$1,0),0)</f>
        <v>0.33008320693722143</v>
      </c>
      <c r="AL45" s="330"/>
      <c r="AW45" s="17" t="str">
        <f>AW48</f>
        <v>葛巻町</v>
      </c>
      <c r="AX45" s="1010">
        <f t="shared" ref="AX45:BB45" si="15">AX48/$BC48</f>
        <v>0.31275295830763511</v>
      </c>
      <c r="AY45" s="1010">
        <f t="shared" si="15"/>
        <v>0.12732936590935973</v>
      </c>
      <c r="AZ45" s="1010">
        <f t="shared" si="15"/>
        <v>0.26393885972753789</v>
      </c>
      <c r="BA45" s="1010">
        <f t="shared" si="15"/>
        <v>0.28121469840112634</v>
      </c>
      <c r="BB45" s="1010">
        <f t="shared" si="15"/>
        <v>1.4764117654340886E-2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0.65490944346000013</v>
      </c>
      <c r="Y47" s="903">
        <f>VLOOKUP(年度マスタ!$K$4&amp;"_"&amp;Y$33,データシート1!$A:$BT,MATCH("aa_"&amp;$S47,データシート1!$A$1:$BT$1,0),0)</f>
        <v>0.46440341851999989</v>
      </c>
      <c r="Z47" s="903">
        <f>VLOOKUP(年度マスタ!$K$4&amp;"_"&amp;Z$33,データシート1!$A:$BT,MATCH("aa_"&amp;$S47,データシート1!$A$1:$BT$1,0),0)</f>
        <v>0.65893347128000002</v>
      </c>
      <c r="AA47" s="903">
        <f>VLOOKUP(年度マスタ!$K$4&amp;"_"&amp;AA$33,データシート1!$A:$BT,MATCH("aa_"&amp;$S47,データシート1!$A$1:$BT$1,0),0)</f>
        <v>0.51345483800000002</v>
      </c>
      <c r="AB47" s="903">
        <f>VLOOKUP(年度マスタ!$K$4&amp;"_"&amp;AB$33,データシート1!$A:$BT,MATCH("aa_"&amp;$S47,データシート1!$A$1:$BT$1,0),0)</f>
        <v>0.36286879039999997</v>
      </c>
      <c r="AC47" s="903">
        <f>VLOOKUP(年度マスタ!$K$4&amp;"_"&amp;AC$33,データシート1!$A:$BT,MATCH("aa_"&amp;$S47,データシート1!$A$1:$BT$1,0),0)</f>
        <v>0.51335800784000007</v>
      </c>
      <c r="AD47" s="903">
        <f>VLOOKUP(年度マスタ!$K$4&amp;"_"&amp;AD$33,データシート1!$A:$BT,MATCH("aa_"&amp;$S47,データシート1!$A$1:$BT$1,0),0)</f>
        <v>0.33865322329999997</v>
      </c>
      <c r="AE47" s="903">
        <f>VLOOKUP(年度マスタ!$K$4&amp;"_"&amp;AE$33,データシート1!$A:$BT,MATCH("aa_"&amp;$S47,データシート1!$A$1:$BT$1,0),0)</f>
        <v>0.38733940952000001</v>
      </c>
      <c r="AF47" s="903">
        <f>VLOOKUP(年度マスタ!$K$4&amp;"_"&amp;AF$33,データシート1!$A:$BT,MATCH("aa_"&amp;$S47,データシート1!$A$1:$BT$1,0),0)</f>
        <v>0.38183591685000001</v>
      </c>
      <c r="AG47" s="903">
        <f>VLOOKUP(年度マスタ!$K$4&amp;"_"&amp;AG$33,データシート1!$A:$BT,MATCH("aa_"&amp;$S47,データシート1!$A$1:$BT$1,0),0)</f>
        <v>0.42791566650000001</v>
      </c>
      <c r="AH47" s="903">
        <f>VLOOKUP(年度マスタ!$K$4&amp;"_"&amp;AH$33,データシート1!$A:$BT,MATCH("aa_"&amp;$S47,データシート1!$A$1:$BT$1,0),0)</f>
        <v>0.56105367360000002</v>
      </c>
      <c r="AI47" s="903">
        <f>VLOOKUP(年度マスタ!$K$4&amp;"_"&amp;AI$33,データシート1!$A:$BT,MATCH("aa_"&amp;$S47,データシート1!$A$1:$BT$1,0),0)</f>
        <v>0.59806600689999989</v>
      </c>
      <c r="AJ47" s="903">
        <f>VLOOKUP(年度マスタ!$K$4&amp;"_"&amp;AJ$33,データシート1!$A:$BT,MATCH("aa_"&amp;$S47,データシート1!$A$1:$BT$1,0),0)</f>
        <v>0.47447975764</v>
      </c>
      <c r="AK47" s="904">
        <f>VLOOKUP(年度マスタ!$K$4&amp;"_"&amp;AK$33,データシート1!$A:$BT,MATCH("aa_"&amp;$S47,データシート1!$A$1:$BT$1,0),0)</f>
        <v>0.60644046069999991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葛巻町</v>
      </c>
      <c r="AX48" s="1011">
        <f>SUM(AY39:BA39)</f>
        <v>12.84641944489011</v>
      </c>
      <c r="AY48" s="1011">
        <f>BB39</f>
        <v>5.2300910308722548</v>
      </c>
      <c r="AZ48" s="1011">
        <f>BC39</f>
        <v>10.841366036035319</v>
      </c>
      <c r="BA48" s="1011">
        <f>SUM(BD39:BG39)</f>
        <v>11.550976173902889</v>
      </c>
      <c r="BB48" s="1011">
        <f>BH39</f>
        <v>0.60644046069999991</v>
      </c>
      <c r="BC48" s="1011">
        <f>SUM(AX48:BB48)</f>
        <v>41.075293146400575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41.075293146400575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12.84641944489011</v>
      </c>
      <c r="P52" s="453">
        <f t="shared" ref="P52:P64" si="18">O52/$O$51</f>
        <v>0.31275295830763511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7.7412824485672642</v>
      </c>
      <c r="P53" s="454">
        <f t="shared" si="18"/>
        <v>0.18846566525954622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0.7597940304225097</v>
      </c>
      <c r="P54" s="454">
        <f t="shared" si="18"/>
        <v>1.8497592402188137E-2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4.3453429659003362</v>
      </c>
      <c r="P55" s="454">
        <f t="shared" si="18"/>
        <v>0.10578970064590076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5.2300910308722548</v>
      </c>
      <c r="P56" s="453">
        <f t="shared" si="18"/>
        <v>0.12732936590935973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10.841366036035319</v>
      </c>
      <c r="P57" s="453">
        <f t="shared" si="18"/>
        <v>0.26393885972753789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11.550976173902889</v>
      </c>
      <c r="P58" s="453">
        <f t="shared" si="18"/>
        <v>0.28121469840112634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11.220892966965668</v>
      </c>
      <c r="P59" s="454">
        <f t="shared" si="18"/>
        <v>0.27317864602870046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4.5204011901191565</v>
      </c>
      <c r="P60" s="454">
        <f t="shared" si="18"/>
        <v>0.11005158682635668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6.700491776846512</v>
      </c>
      <c r="P61" s="454">
        <f t="shared" si="18"/>
        <v>0.16312705920234377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0.33008320693722143</v>
      </c>
      <c r="P62" s="454">
        <f t="shared" si="18"/>
        <v>8.0360523724258941E-3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0.60644046069999991</v>
      </c>
      <c r="P64" s="612">
        <f t="shared" si="18"/>
        <v>1.4764117654340886E-2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葛巻町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76.225899999999996</v>
      </c>
      <c r="AI7" s="78">
        <f>VLOOKUP(年度マスタ!$K$4&amp;"_"&amp;$AG7,データシート1!$A:$BT,MATCH("ab_"&amp;AI$2,データシート1!$A$1:$BT$1,0),0)</f>
        <v>223</v>
      </c>
      <c r="AJ7" s="78">
        <f>VLOOKUP(年度マスタ!$K$4&amp;"_"&amp;$AG7,データシート1!$A:$BT,MATCH("ab_"&amp;AJ$2,データシート1!$A$1:$BT$1,0),0)</f>
        <v>179</v>
      </c>
      <c r="AK7" s="78">
        <f>VLOOKUP(年度マスタ!$K$4&amp;"_"&amp;$AG7,データシート1!$A:$BT,MATCH("ab_"&amp;AK$2,データシート1!$A$1:$BT$1,0),0)</f>
        <v>1519</v>
      </c>
      <c r="AL7" s="78">
        <f>VLOOKUP(年度マスタ!$K$4&amp;"_"&amp;$AG7,データシート1!$A:$BT,MATCH("ab_"&amp;AL$2,データシート1!$A$1:$BT$1,0),0)</f>
        <v>2891</v>
      </c>
      <c r="AM7" s="78">
        <f>VLOOKUP(年度マスタ!$K$4&amp;"_"&amp;$AG7,データシート1!$A:$BT,MATCH("ab_"&amp;AM$2,データシート1!$A$1:$BT$1,0),0)</f>
        <v>3397</v>
      </c>
      <c r="AN7" s="78">
        <f>VLOOKUP(年度マスタ!$K$4&amp;"_"&amp;$AG7,データシート1!$A:$BT,MATCH("ab_"&amp;AN$2,データシート1!$A$1:$BT$1,0),0)</f>
        <v>1672</v>
      </c>
      <c r="AO7" s="78">
        <f>VLOOKUP(年度マスタ!$K$4&amp;"_"&amp;$AG7,データシート1!$A:$BT,MATCH("ab_"&amp;AO$2,データシート1!$A$1:$BT$1,0),0)</f>
        <v>7594</v>
      </c>
      <c r="AP7" s="78">
        <f>VLOOKUP(年度マスタ!$K$4&amp;"_"&amp;$AG7,データシート1!$A:$BT,MATCH("ab_"&amp;AP$2,データシート1!$A$1:$BT$1,0),0)</f>
        <v>0</v>
      </c>
      <c r="AQ7" s="954">
        <f>VLOOKUP(年度マスタ!$K$4&amp;"_"&amp;$AG7,データシート1!$A:$BT,MATCH("ab_"&amp;AQ$2,データシート1!$A$1:$BT$1,0),0)</f>
        <v>0.65490944346000013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80.194000000000003</v>
      </c>
      <c r="AI8" s="78">
        <f>VLOOKUP(年度マスタ!$K$4&amp;"_"&amp;$AG8,データシート1!$A:$BT,MATCH("ab_"&amp;AI$2,データシート1!$A$1:$BT$1,0),0)</f>
        <v>223</v>
      </c>
      <c r="AJ8" s="78">
        <f>VLOOKUP(年度マスタ!$K$4&amp;"_"&amp;$AG8,データシート1!$A:$BT,MATCH("ab_"&amp;AJ$2,データシート1!$A$1:$BT$1,0),0)</f>
        <v>179</v>
      </c>
      <c r="AK8" s="78">
        <f>VLOOKUP(年度マスタ!$K$4&amp;"_"&amp;$AG8,データシート1!$A:$BT,MATCH("ab_"&amp;AK$2,データシート1!$A$1:$BT$1,0),0)</f>
        <v>1519</v>
      </c>
      <c r="AL8" s="78">
        <f>VLOOKUP(年度マスタ!$K$4&amp;"_"&amp;$AG8,データシート1!$A:$BT,MATCH("ab_"&amp;AL$2,データシート1!$A$1:$BT$1,0),0)</f>
        <v>2877</v>
      </c>
      <c r="AM8" s="78">
        <f>VLOOKUP(年度マスタ!$K$4&amp;"_"&amp;$AG8,データシート1!$A:$BT,MATCH("ab_"&amp;AM$2,データシート1!$A$1:$BT$1,0),0)</f>
        <v>3374</v>
      </c>
      <c r="AN8" s="78">
        <f>VLOOKUP(年度マスタ!$K$4&amp;"_"&amp;$AG8,データシート1!$A:$BT,MATCH("ab_"&amp;AN$2,データシート1!$A$1:$BT$1,0),0)</f>
        <v>1641</v>
      </c>
      <c r="AO8" s="78">
        <f>VLOOKUP(年度マスタ!$K$4&amp;"_"&amp;$AG8,データシート1!$A:$BT,MATCH("ab_"&amp;AO$2,データシート1!$A$1:$BT$1,0),0)</f>
        <v>7417</v>
      </c>
      <c r="AP8" s="78">
        <f>VLOOKUP(年度マスタ!$K$4&amp;"_"&amp;$AG8,データシート1!$A:$BT,MATCH("ab_"&amp;AP$2,データシート1!$A$1:$BT$1,0),0)</f>
        <v>0</v>
      </c>
      <c r="AQ8" s="954">
        <f>VLOOKUP(年度マスタ!$K$4&amp;"_"&amp;$AG8,データシート1!$A:$BT,MATCH("ab_"&amp;AQ$2,データシート1!$A$1:$BT$1,0),0)</f>
        <v>0.46440341851999989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44.570900000000002</v>
      </c>
      <c r="AI9" s="78">
        <f>VLOOKUP(年度マスタ!$K$4&amp;"_"&amp;$AG9,データシート1!$A:$BT,MATCH("ab_"&amp;AI$2,データシート1!$A$1:$BT$1,0),0)</f>
        <v>223</v>
      </c>
      <c r="AJ9" s="78">
        <f>VLOOKUP(年度マスタ!$K$4&amp;"_"&amp;$AG9,データシート1!$A:$BT,MATCH("ab_"&amp;AJ$2,データシート1!$A$1:$BT$1,0),0)</f>
        <v>179</v>
      </c>
      <c r="AK9" s="78">
        <f>VLOOKUP(年度マスタ!$K$4&amp;"_"&amp;$AG9,データシート1!$A:$BT,MATCH("ab_"&amp;AK$2,データシート1!$A$1:$BT$1,0),0)</f>
        <v>1519</v>
      </c>
      <c r="AL9" s="78">
        <f>VLOOKUP(年度マスタ!$K$4&amp;"_"&amp;$AG9,データシート1!$A:$BT,MATCH("ab_"&amp;AL$2,データシート1!$A$1:$BT$1,0),0)</f>
        <v>2877</v>
      </c>
      <c r="AM9" s="78">
        <f>VLOOKUP(年度マスタ!$K$4&amp;"_"&amp;$AG9,データシート1!$A:$BT,MATCH("ab_"&amp;AM$2,データシート1!$A$1:$BT$1,0),0)</f>
        <v>3347</v>
      </c>
      <c r="AN9" s="78">
        <f>VLOOKUP(年度マスタ!$K$4&amp;"_"&amp;$AG9,データシート1!$A:$BT,MATCH("ab_"&amp;AN$2,データシート1!$A$1:$BT$1,0),0)</f>
        <v>1625</v>
      </c>
      <c r="AO9" s="78">
        <f>VLOOKUP(年度マスタ!$K$4&amp;"_"&amp;$AG9,データシート1!$A:$BT,MATCH("ab_"&amp;AO$2,データシート1!$A$1:$BT$1,0),0)</f>
        <v>7273</v>
      </c>
      <c r="AP9" s="78">
        <f>VLOOKUP(年度マスタ!$K$4&amp;"_"&amp;$AG9,データシート1!$A:$BT,MATCH("ab_"&amp;AP$2,データシート1!$A$1:$BT$1,0),0)</f>
        <v>0</v>
      </c>
      <c r="AQ9" s="954">
        <f>VLOOKUP(年度マスタ!$K$4&amp;"_"&amp;$AG9,データシート1!$A:$BT,MATCH("ab_"&amp;AQ$2,データシート1!$A$1:$BT$1,0),0)</f>
        <v>0.65893347128000002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75.4422</v>
      </c>
      <c r="AI10" s="78">
        <f>VLOOKUP(年度マスタ!$K$4&amp;"_"&amp;$AG10,データシート1!$A:$BT,MATCH("ab_"&amp;AI$2,データシート1!$A$1:$BT$1,0),0)</f>
        <v>223</v>
      </c>
      <c r="AJ10" s="78">
        <f>VLOOKUP(年度マスタ!$K$4&amp;"_"&amp;$AG10,データシート1!$A:$BT,MATCH("ab_"&amp;AJ$2,データシート1!$A$1:$BT$1,0),0)</f>
        <v>179</v>
      </c>
      <c r="AK10" s="78">
        <f>VLOOKUP(年度マスタ!$K$4&amp;"_"&amp;$AG10,データシート1!$A:$BT,MATCH("ab_"&amp;AK$2,データシート1!$A$1:$BT$1,0),0)</f>
        <v>1519</v>
      </c>
      <c r="AL10" s="78">
        <f>VLOOKUP(年度マスタ!$K$4&amp;"_"&amp;$AG10,データシート1!$A:$BT,MATCH("ab_"&amp;AL$2,データシート1!$A$1:$BT$1,0),0)</f>
        <v>2885</v>
      </c>
      <c r="AM10" s="78">
        <f>VLOOKUP(年度マスタ!$K$4&amp;"_"&amp;$AG10,データシート1!$A:$BT,MATCH("ab_"&amp;AM$2,データシート1!$A$1:$BT$1,0),0)</f>
        <v>3329</v>
      </c>
      <c r="AN10" s="78">
        <f>VLOOKUP(年度マスタ!$K$4&amp;"_"&amp;$AG10,データシート1!$A:$BT,MATCH("ab_"&amp;AN$2,データシート1!$A$1:$BT$1,0),0)</f>
        <v>1620</v>
      </c>
      <c r="AO10" s="78">
        <f>VLOOKUP(年度マスタ!$K$4&amp;"_"&amp;$AG10,データシート1!$A:$BT,MATCH("ab_"&amp;AO$2,データシート1!$A$1:$BT$1,0),0)</f>
        <v>7137</v>
      </c>
      <c r="AP10" s="78">
        <f>VLOOKUP(年度マスタ!$K$4&amp;"_"&amp;$AG10,データシート1!$A:$BT,MATCH("ab_"&amp;AP$2,データシート1!$A$1:$BT$1,0),0)</f>
        <v>0</v>
      </c>
      <c r="AQ10" s="954">
        <f>VLOOKUP(年度マスタ!$K$4&amp;"_"&amp;$AG10,データシート1!$A:$BT,MATCH("ab_"&amp;AQ$2,データシート1!$A$1:$BT$1,0),0)</f>
        <v>0.51345483800000002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80.180000000000007</v>
      </c>
      <c r="AI11" s="78">
        <f>VLOOKUP(年度マスタ!$K$4&amp;"_"&amp;$AG11,データシート1!$A:$BT,MATCH("ab_"&amp;AI$2,データシート1!$A$1:$BT$1,0),0)</f>
        <v>223</v>
      </c>
      <c r="AJ11" s="78">
        <f>VLOOKUP(年度マスタ!$K$4&amp;"_"&amp;$AG11,データシート1!$A:$BT,MATCH("ab_"&amp;AJ$2,データシート1!$A$1:$BT$1,0),0)</f>
        <v>179</v>
      </c>
      <c r="AK11" s="78">
        <f>VLOOKUP(年度マスタ!$K$4&amp;"_"&amp;$AG11,データシート1!$A:$BT,MATCH("ab_"&amp;AK$2,データシート1!$A$1:$BT$1,0),0)</f>
        <v>1519</v>
      </c>
      <c r="AL11" s="78">
        <f>VLOOKUP(年度マスタ!$K$4&amp;"_"&amp;$AG11,データシート1!$A:$BT,MATCH("ab_"&amp;AL$2,データシート1!$A$1:$BT$1,0),0)</f>
        <v>2851</v>
      </c>
      <c r="AM11" s="78">
        <f>VLOOKUP(年度マスタ!$K$4&amp;"_"&amp;$AG11,データシート1!$A:$BT,MATCH("ab_"&amp;AM$2,データシート1!$A$1:$BT$1,0),0)</f>
        <v>3366</v>
      </c>
      <c r="AN11" s="78">
        <f>VLOOKUP(年度マスタ!$K$4&amp;"_"&amp;$AG11,データシート1!$A:$BT,MATCH("ab_"&amp;AN$2,データシート1!$A$1:$BT$1,0),0)</f>
        <v>1606</v>
      </c>
      <c r="AO11" s="78">
        <f>VLOOKUP(年度マスタ!$K$4&amp;"_"&amp;$AG11,データシート1!$A:$BT,MATCH("ab_"&amp;AO$2,データシート1!$A$1:$BT$1,0),0)</f>
        <v>7020</v>
      </c>
      <c r="AP11" s="78">
        <f>VLOOKUP(年度マスタ!$K$4&amp;"_"&amp;$AG11,データシート1!$A:$BT,MATCH("ab_"&amp;AP$2,データシート1!$A$1:$BT$1,0),0)</f>
        <v>0</v>
      </c>
      <c r="AQ11" s="954">
        <f>VLOOKUP(年度マスタ!$K$4&amp;"_"&amp;$AG11,データシート1!$A:$BT,MATCH("ab_"&amp;AQ$2,データシート1!$A$1:$BT$1,0),0)</f>
        <v>0.36286879039999997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86.816999999999993</v>
      </c>
      <c r="AI12" s="78">
        <f>VLOOKUP(年度マスタ!$K$4&amp;"_"&amp;$AG12,データシート1!$A:$BT,MATCH("ab_"&amp;AI$2,データシート1!$A$1:$BT$1,0),0)</f>
        <v>261</v>
      </c>
      <c r="AJ12" s="78">
        <f>VLOOKUP(年度マスタ!$K$4&amp;"_"&amp;$AG12,データシート1!$A:$BT,MATCH("ab_"&amp;AJ$2,データシート1!$A$1:$BT$1,0),0)</f>
        <v>138</v>
      </c>
      <c r="AK12" s="78">
        <f>VLOOKUP(年度マスタ!$K$4&amp;"_"&amp;$AG12,データシート1!$A:$BT,MATCH("ab_"&amp;AK$2,データシート1!$A$1:$BT$1,0),0)</f>
        <v>1423</v>
      </c>
      <c r="AL12" s="78">
        <f>VLOOKUP(年度マスタ!$K$4&amp;"_"&amp;$AG12,データシート1!$A:$BT,MATCH("ab_"&amp;AL$2,データシート1!$A$1:$BT$1,0),0)</f>
        <v>2836</v>
      </c>
      <c r="AM12" s="78">
        <f>VLOOKUP(年度マスタ!$K$4&amp;"_"&amp;$AG12,データシート1!$A:$BT,MATCH("ab_"&amp;AM$2,データシート1!$A$1:$BT$1,0),0)</f>
        <v>3322</v>
      </c>
      <c r="AN12" s="78">
        <f>VLOOKUP(年度マスタ!$K$4&amp;"_"&amp;$AG12,データシート1!$A:$BT,MATCH("ab_"&amp;AN$2,データシート1!$A$1:$BT$1,0),0)</f>
        <v>1608</v>
      </c>
      <c r="AO12" s="78">
        <f>VLOOKUP(年度マスタ!$K$4&amp;"_"&amp;$AG12,データシート1!$A:$BT,MATCH("ab_"&amp;AO$2,データシート1!$A$1:$BT$1,0),0)</f>
        <v>6854</v>
      </c>
      <c r="AP12" s="78">
        <f>VLOOKUP(年度マスタ!$K$4&amp;"_"&amp;$AG12,データシート1!$A:$BT,MATCH("ab_"&amp;AP$2,データシート1!$A$1:$BT$1,0),0)</f>
        <v>0</v>
      </c>
      <c r="AQ12" s="954">
        <f>VLOOKUP(年度マスタ!$K$4&amp;"_"&amp;$AG12,データシート1!$A:$BT,MATCH("ab_"&amp;AQ$2,データシート1!$A$1:$BT$1,0),0)</f>
        <v>0.51335800784000007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82.243700000000004</v>
      </c>
      <c r="AI13" s="78">
        <f>VLOOKUP(年度マスタ!$K$4&amp;"_"&amp;$AG13,データシート1!$A:$BT,MATCH("ab_"&amp;AI$2,データシート1!$A$1:$BT$1,0),0)</f>
        <v>261</v>
      </c>
      <c r="AJ13" s="78">
        <f>VLOOKUP(年度マスタ!$K$4&amp;"_"&amp;$AG13,データシート1!$A:$BT,MATCH("ab_"&amp;AJ$2,データシート1!$A$1:$BT$1,0),0)</f>
        <v>138</v>
      </c>
      <c r="AK13" s="78">
        <f>VLOOKUP(年度マスタ!$K$4&amp;"_"&amp;$AG13,データシート1!$A:$BT,MATCH("ab_"&amp;AK$2,データシート1!$A$1:$BT$1,0),0)</f>
        <v>1423</v>
      </c>
      <c r="AL13" s="78">
        <f>VLOOKUP(年度マスタ!$K$4&amp;"_"&amp;$AG13,データシート1!$A:$BT,MATCH("ab_"&amp;AL$2,データシート1!$A$1:$BT$1,0),0)</f>
        <v>2819</v>
      </c>
      <c r="AM13" s="78">
        <f>VLOOKUP(年度マスタ!$K$4&amp;"_"&amp;$AG13,データシート1!$A:$BT,MATCH("ab_"&amp;AM$2,データシート1!$A$1:$BT$1,0),0)</f>
        <v>3316</v>
      </c>
      <c r="AN13" s="78">
        <f>VLOOKUP(年度マスタ!$K$4&amp;"_"&amp;$AG13,データシート1!$A:$BT,MATCH("ab_"&amp;AN$2,データシート1!$A$1:$BT$1,0),0)</f>
        <v>1558</v>
      </c>
      <c r="AO13" s="78">
        <f>VLOOKUP(年度マスタ!$K$4&amp;"_"&amp;$AG13,データシート1!$A:$BT,MATCH("ab_"&amp;AO$2,データシート1!$A$1:$BT$1,0),0)</f>
        <v>6686</v>
      </c>
      <c r="AP13" s="78">
        <f>VLOOKUP(年度マスタ!$K$4&amp;"_"&amp;$AG13,データシート1!$A:$BT,MATCH("ab_"&amp;AP$2,データシート1!$A$1:$BT$1,0),0)</f>
        <v>0</v>
      </c>
      <c r="AQ13" s="954">
        <f>VLOOKUP(年度マスタ!$K$4&amp;"_"&amp;$AG13,データシート1!$A:$BT,MATCH("ab_"&amp;AQ$2,データシート1!$A$1:$BT$1,0),0)</f>
        <v>0.33865322329999997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78.032399999999996</v>
      </c>
      <c r="AI14" s="78">
        <f>VLOOKUP(年度マスタ!$K$4&amp;"_"&amp;$AG14,データシート1!$A:$BT,MATCH("ab_"&amp;AI$2,データシート1!$A$1:$BT$1,0),0)</f>
        <v>261</v>
      </c>
      <c r="AJ14" s="78">
        <f>VLOOKUP(年度マスタ!$K$4&amp;"_"&amp;$AG14,データシート1!$A:$BT,MATCH("ab_"&amp;AJ$2,データシート1!$A$1:$BT$1,0),0)</f>
        <v>138</v>
      </c>
      <c r="AK14" s="78">
        <f>VLOOKUP(年度マスタ!$K$4&amp;"_"&amp;$AG14,データシート1!$A:$BT,MATCH("ab_"&amp;AK$2,データシート1!$A$1:$BT$1,0),0)</f>
        <v>1423</v>
      </c>
      <c r="AL14" s="78">
        <f>VLOOKUP(年度マスタ!$K$4&amp;"_"&amp;$AG14,データシート1!$A:$BT,MATCH("ab_"&amp;AL$2,データシート1!$A$1:$BT$1,0),0)</f>
        <v>2776</v>
      </c>
      <c r="AM14" s="78">
        <f>VLOOKUP(年度マスタ!$K$4&amp;"_"&amp;$AG14,データシート1!$A:$BT,MATCH("ab_"&amp;AM$2,データシート1!$A$1:$BT$1,0),0)</f>
        <v>3300</v>
      </c>
      <c r="AN14" s="78">
        <f>VLOOKUP(年度マスタ!$K$4&amp;"_"&amp;$AG14,データシート1!$A:$BT,MATCH("ab_"&amp;AN$2,データシート1!$A$1:$BT$1,0),0)</f>
        <v>1561</v>
      </c>
      <c r="AO14" s="78">
        <f>VLOOKUP(年度マスタ!$K$4&amp;"_"&amp;$AG14,データシート1!$A:$BT,MATCH("ab_"&amp;AO$2,データシート1!$A$1:$BT$1,0),0)</f>
        <v>6486</v>
      </c>
      <c r="AP14" s="78">
        <f>VLOOKUP(年度マスタ!$K$4&amp;"_"&amp;$AG14,データシート1!$A:$BT,MATCH("ab_"&amp;AP$2,データシート1!$A$1:$BT$1,0),0)</f>
        <v>0</v>
      </c>
      <c r="AQ14" s="954">
        <f>VLOOKUP(年度マスタ!$K$4&amp;"_"&amp;$AG14,データシート1!$A:$BT,MATCH("ab_"&amp;AQ$2,データシート1!$A$1:$BT$1,0),0)</f>
        <v>0.38733940952000001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94.438999999999993</v>
      </c>
      <c r="AI15" s="78">
        <f>VLOOKUP(年度マスタ!$K$4&amp;"_"&amp;$AG15,データシート1!$A:$BT,MATCH("ab_"&amp;AI$2,データシート1!$A$1:$BT$1,0),0)</f>
        <v>261</v>
      </c>
      <c r="AJ15" s="78">
        <f>VLOOKUP(年度マスタ!$K$4&amp;"_"&amp;$AG15,データシート1!$A:$BT,MATCH("ab_"&amp;AJ$2,データシート1!$A$1:$BT$1,0),0)</f>
        <v>138</v>
      </c>
      <c r="AK15" s="78">
        <f>VLOOKUP(年度マスタ!$K$4&amp;"_"&amp;$AG15,データシート1!$A:$BT,MATCH("ab_"&amp;AK$2,データシート1!$A$1:$BT$1,0),0)</f>
        <v>1423</v>
      </c>
      <c r="AL15" s="78">
        <f>VLOOKUP(年度マスタ!$K$4&amp;"_"&amp;$AG15,データシート1!$A:$BT,MATCH("ab_"&amp;AL$2,データシート1!$A$1:$BT$1,0),0)</f>
        <v>2754</v>
      </c>
      <c r="AM15" s="78">
        <f>VLOOKUP(年度マスタ!$K$4&amp;"_"&amp;$AG15,データシート1!$A:$BT,MATCH("ab_"&amp;AM$2,データシート1!$A$1:$BT$1,0),0)</f>
        <v>3292</v>
      </c>
      <c r="AN15" s="78">
        <f>VLOOKUP(年度マスタ!$K$4&amp;"_"&amp;$AG15,データシート1!$A:$BT,MATCH("ab_"&amp;AN$2,データシート1!$A$1:$BT$1,0),0)</f>
        <v>1558</v>
      </c>
      <c r="AO15" s="78">
        <f>VLOOKUP(年度マスタ!$K$4&amp;"_"&amp;$AG15,データシート1!$A:$BT,MATCH("ab_"&amp;AO$2,データシート1!$A$1:$BT$1,0),0)</f>
        <v>6355</v>
      </c>
      <c r="AP15" s="78">
        <f>VLOOKUP(年度マスタ!$K$4&amp;"_"&amp;$AG15,データシート1!$A:$BT,MATCH("ab_"&amp;AP$2,データシート1!$A$1:$BT$1,0),0)</f>
        <v>0</v>
      </c>
      <c r="AQ15" s="954">
        <f>VLOOKUP(年度マスタ!$K$4&amp;"_"&amp;$AG15,データシート1!$A:$BT,MATCH("ab_"&amp;AQ$2,データシート1!$A$1:$BT$1,0),0)</f>
        <v>0.38183591685000001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96.265600000000006</v>
      </c>
      <c r="AI16" s="78">
        <f>VLOOKUP(年度マスタ!$K$4&amp;"_"&amp;$AG16,データシート1!$A:$BT,MATCH("ab_"&amp;AI$2,データシート1!$A$1:$BT$1,0),0)</f>
        <v>261</v>
      </c>
      <c r="AJ16" s="78">
        <f>VLOOKUP(年度マスタ!$K$4&amp;"_"&amp;$AG16,データシート1!$A:$BT,MATCH("ab_"&amp;AJ$2,データシート1!$A$1:$BT$1,0),0)</f>
        <v>138</v>
      </c>
      <c r="AK16" s="78">
        <f>VLOOKUP(年度マスタ!$K$4&amp;"_"&amp;$AG16,データシート1!$A:$BT,MATCH("ab_"&amp;AK$2,データシート1!$A$1:$BT$1,0),0)</f>
        <v>1423</v>
      </c>
      <c r="AL16" s="78">
        <f>VLOOKUP(年度マスタ!$K$4&amp;"_"&amp;$AG16,データシート1!$A:$BT,MATCH("ab_"&amp;AL$2,データシート1!$A$1:$BT$1,0),0)</f>
        <v>2744</v>
      </c>
      <c r="AM16" s="78">
        <f>VLOOKUP(年度マスタ!$K$4&amp;"_"&amp;$AG16,データシート1!$A:$BT,MATCH("ab_"&amp;AM$2,データシート1!$A$1:$BT$1,0),0)</f>
        <v>3261</v>
      </c>
      <c r="AN16" s="78">
        <f>VLOOKUP(年度マスタ!$K$4&amp;"_"&amp;$AG16,データシート1!$A:$BT,MATCH("ab_"&amp;AN$2,データシート1!$A$1:$BT$1,0),0)</f>
        <v>1555</v>
      </c>
      <c r="AO16" s="78">
        <f>VLOOKUP(年度マスタ!$K$4&amp;"_"&amp;$AG16,データシート1!$A:$BT,MATCH("ab_"&amp;AO$2,データシート1!$A$1:$BT$1,0),0)</f>
        <v>6203</v>
      </c>
      <c r="AP16" s="78">
        <f>VLOOKUP(年度マスタ!$K$4&amp;"_"&amp;$AG16,データシート1!$A:$BT,MATCH("ab_"&amp;AP$2,データシート1!$A$1:$BT$1,0),0)</f>
        <v>0</v>
      </c>
      <c r="AQ16" s="954">
        <f>VLOOKUP(年度マスタ!$K$4&amp;"_"&amp;$AG16,データシート1!$A:$BT,MATCH("ab_"&amp;AQ$2,データシート1!$A$1:$BT$1,0),0)</f>
        <v>0.42791566650000001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90.948800000000006</v>
      </c>
      <c r="AI17" s="151">
        <f>VLOOKUP(年度マスタ!$K$4&amp;"_"&amp;$AG17,データシート1!$A:$BT,MATCH("ab_"&amp;AI$2,データシート1!$A$1:$BT$1,0),0)</f>
        <v>261</v>
      </c>
      <c r="AJ17" s="151">
        <f>VLOOKUP(年度マスタ!$K$4&amp;"_"&amp;$AG17,データシート1!$A:$BT,MATCH("ab_"&amp;AJ$2,データシート1!$A$1:$BT$1,0),0)</f>
        <v>138</v>
      </c>
      <c r="AK17" s="151">
        <f>VLOOKUP(年度マスタ!$K$4&amp;"_"&amp;$AG17,データシート1!$A:$BT,MATCH("ab_"&amp;AK$2,データシート1!$A$1:$BT$1,0),0)</f>
        <v>1423</v>
      </c>
      <c r="AL17" s="151">
        <f>VLOOKUP(年度マスタ!$K$4&amp;"_"&amp;$AG17,データシート1!$A:$BT,MATCH("ab_"&amp;AL$2,データシート1!$A$1:$BT$1,0),0)</f>
        <v>2712</v>
      </c>
      <c r="AM17" s="151">
        <f>VLOOKUP(年度マスタ!$K$4&amp;"_"&amp;$AG17,データシート1!$A:$BT,MATCH("ab_"&amp;AM$2,データシート1!$A$1:$BT$1,0),0)</f>
        <v>3252</v>
      </c>
      <c r="AN17" s="151">
        <f>VLOOKUP(年度マスタ!$K$4&amp;"_"&amp;$AG17,データシート1!$A:$BT,MATCH("ab_"&amp;AN$2,データシート1!$A$1:$BT$1,0),0)</f>
        <v>1502</v>
      </c>
      <c r="AO17" s="151">
        <f>VLOOKUP(年度マスタ!$K$4&amp;"_"&amp;$AG17,データシート1!$A:$BT,MATCH("ab_"&amp;AO$2,データシート1!$A$1:$BT$1,0),0)</f>
        <v>6017</v>
      </c>
      <c r="AP17" s="151">
        <f>VLOOKUP(年度マスタ!$K$4&amp;"_"&amp;$AG17,データシート1!$A:$BT,MATCH("ab_"&amp;AP$2,データシート1!$A$1:$BT$1,0),0)</f>
        <v>0</v>
      </c>
      <c r="AQ17" s="955">
        <f>VLOOKUP(年度マスタ!$K$4&amp;"_"&amp;$AG17,データシート1!$A:$BT,MATCH("ab_"&amp;AQ$2,データシート1!$A$1:$BT$1,0),0)</f>
        <v>0.56105367360000002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102.5257</v>
      </c>
      <c r="AI18" s="78">
        <f>VLOOKUP(年度マスタ!$K$4&amp;"_"&amp;$AG18,データシート1!$A:$BT,MATCH("ab_"&amp;AI$2,データシート1!$A$1:$BT$1,0),0)</f>
        <v>255</v>
      </c>
      <c r="AJ18" s="78">
        <f>VLOOKUP(年度マスタ!$K$4&amp;"_"&amp;$AG18,データシート1!$A:$BT,MATCH("ab_"&amp;AJ$2,データシート1!$A$1:$BT$1,0),0)</f>
        <v>142</v>
      </c>
      <c r="AK18" s="78">
        <f>VLOOKUP(年度マスタ!$K$4&amp;"_"&amp;$AG18,データシート1!$A:$BT,MATCH("ab_"&amp;AK$2,データシート1!$A$1:$BT$1,0),0)</f>
        <v>1325</v>
      </c>
      <c r="AL18" s="78">
        <f>VLOOKUP(年度マスタ!$K$4&amp;"_"&amp;$AG18,データシート1!$A:$BT,MATCH("ab_"&amp;AL$2,データシート1!$A$1:$BT$1,0),0)</f>
        <v>2704</v>
      </c>
      <c r="AM18" s="78">
        <f>VLOOKUP(年度マスタ!$K$4&amp;"_"&amp;$AG18,データシート1!$A:$BT,MATCH("ab_"&amp;AM$2,データシート1!$A$1:$BT$1,0),0)</f>
        <v>3214</v>
      </c>
      <c r="AN18" s="78">
        <f>VLOOKUP(年度マスタ!$K$4&amp;"_"&amp;$AG18,データシート1!$A:$BT,MATCH("ab_"&amp;AN$2,データシート1!$A$1:$BT$1,0),0)</f>
        <v>1508</v>
      </c>
      <c r="AO18" s="78">
        <f>VLOOKUP(年度マスタ!$K$4&amp;"_"&amp;$AG18,データシート1!$A:$BT,MATCH("ab_"&amp;AO$2,データシート1!$A$1:$BT$1,0),0)</f>
        <v>5874</v>
      </c>
      <c r="AP18" s="78">
        <f>VLOOKUP(年度マスタ!$K$4&amp;"_"&amp;$AG18,データシート1!$A:$BT,MATCH("ab_"&amp;AP$2,データシート1!$A$1:$BT$1,0),0)</f>
        <v>0</v>
      </c>
      <c r="AQ18" s="954">
        <f>VLOOKUP(年度マスタ!$K$4&amp;"_"&amp;$AG18,データシート1!$A:$BT,MATCH("ab_"&amp;AQ$2,データシート1!$A$1:$BT$1,0),0)</f>
        <v>0.59806600689999989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80.714799999999997</v>
      </c>
      <c r="AI19" s="78">
        <f>VLOOKUP(年度マスタ!$K$4&amp;"_"&amp;$AG19,データシート1!$A:$BT,MATCH("ab_"&amp;AI$2,データシート1!$A$1:$BT$1,0),0)</f>
        <v>255</v>
      </c>
      <c r="AJ19" s="78">
        <f>VLOOKUP(年度マスタ!$K$4&amp;"_"&amp;$AG19,データシート1!$A:$BT,MATCH("ab_"&amp;AJ$2,データシート1!$A$1:$BT$1,0),0)</f>
        <v>142</v>
      </c>
      <c r="AK19" s="78">
        <f>VLOOKUP(年度マスタ!$K$4&amp;"_"&amp;$AG19,データシート1!$A:$BT,MATCH("ab_"&amp;AK$2,データシート1!$A$1:$BT$1,0),0)</f>
        <v>1325</v>
      </c>
      <c r="AL19" s="78">
        <f>VLOOKUP(年度マスタ!$K$4&amp;"_"&amp;$AG19,データシート1!$A:$BT,MATCH("ab_"&amp;AL$2,データシート1!$A$1:$BT$1,0),0)</f>
        <v>2686</v>
      </c>
      <c r="AM19" s="78">
        <f>VLOOKUP(年度マスタ!$K$4&amp;"_"&amp;$AG19,データシート1!$A:$BT,MATCH("ab_"&amp;AM$2,データシート1!$A$1:$BT$1,0),0)</f>
        <v>3169</v>
      </c>
      <c r="AN19" s="78">
        <f>VLOOKUP(年度マスタ!$K$4&amp;"_"&amp;$AG19,データシート1!$A:$BT,MATCH("ab_"&amp;AN$2,データシート1!$A$1:$BT$1,0),0)</f>
        <v>1493</v>
      </c>
      <c r="AO19" s="78">
        <f>VLOOKUP(年度マスタ!$K$4&amp;"_"&amp;$AG19,データシート1!$A:$BT,MATCH("ab_"&amp;AO$2,データシート1!$A$1:$BT$1,0),0)</f>
        <v>5745</v>
      </c>
      <c r="AP19" s="78">
        <f>VLOOKUP(年度マスタ!$K$4&amp;"_"&amp;$AG19,データシート1!$A:$BT,MATCH("ab_"&amp;AP$2,データシート1!$A$1:$BT$1,0),0)</f>
        <v>0</v>
      </c>
      <c r="AQ19" s="954">
        <f>VLOOKUP(年度マスタ!$K$4&amp;"_"&amp;$AG19,データシート1!$A:$BT,MATCH("ab_"&amp;AQ$2,データシート1!$A$1:$BT$1,0),0)</f>
        <v>0.47447975764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85.671300000000002</v>
      </c>
      <c r="AI20" s="78">
        <f>VLOOKUP(年度マスタ!$K$4&amp;"_"&amp;$AG20,データシート1!$A:$BT,MATCH("ab_"&amp;AI$2,データシート1!$A$1:$BT$1,0),0)</f>
        <v>255</v>
      </c>
      <c r="AJ20" s="78">
        <f>VLOOKUP(年度マスタ!$K$4&amp;"_"&amp;$AG20,データシート1!$A:$BT,MATCH("ab_"&amp;AJ$2,データシート1!$A$1:$BT$1,0),0)</f>
        <v>142</v>
      </c>
      <c r="AK20" s="78">
        <f>VLOOKUP(年度マスタ!$K$4&amp;"_"&amp;$AG20,データシート1!$A:$BT,MATCH("ab_"&amp;AK$2,データシート1!$A$1:$BT$1,0),0)</f>
        <v>1325</v>
      </c>
      <c r="AL20" s="78">
        <f>VLOOKUP(年度マスタ!$K$4&amp;"_"&amp;$AG20,データシート1!$A:$BT,MATCH("ab_"&amp;AL$2,データシート1!$A$1:$BT$1,0),0)</f>
        <v>2678</v>
      </c>
      <c r="AM20" s="78">
        <f>VLOOKUP(年度マスタ!$K$4&amp;"_"&amp;$AG20,データシート1!$A:$BT,MATCH("ab_"&amp;AM$2,データシート1!$A$1:$BT$1,0),0)</f>
        <v>3160</v>
      </c>
      <c r="AN20" s="78">
        <f>VLOOKUP(年度マスタ!$K$4&amp;"_"&amp;$AG20,データシート1!$A:$BT,MATCH("ab_"&amp;AN$2,データシート1!$A$1:$BT$1,0),0)</f>
        <v>1464</v>
      </c>
      <c r="AO20" s="78">
        <f>VLOOKUP(年度マスタ!$K$4&amp;"_"&amp;$AG20,データシート1!$A:$BT,MATCH("ab_"&amp;AO$2,データシート1!$A$1:$BT$1,0),0)</f>
        <v>5607</v>
      </c>
      <c r="AP20" s="78">
        <f>VLOOKUP(年度マスタ!$K$4&amp;"_"&amp;$AG20,データシート1!$A:$BT,MATCH("ab_"&amp;AP$2,データシート1!$A$1:$BT$1,0),0)</f>
        <v>0</v>
      </c>
      <c r="AQ20" s="954">
        <f>VLOOKUP(年度マスタ!$K$4&amp;"_"&amp;$AG20,データシート1!$A:$BT,MATCH("ab_"&amp;AQ$2,データシート1!$A$1:$BT$1,0),0)</f>
        <v>0.60644046069999991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葛巻町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2.9729999999999999</v>
      </c>
      <c r="BE13" s="70" t="str">
        <f>年度マスタ!K4</f>
        <v>03302</v>
      </c>
      <c r="BF13" s="70" t="str">
        <f>年度マスタ!K4</f>
        <v>03302</v>
      </c>
      <c r="BG13" s="70" t="str">
        <f>年度マスタ!K4</f>
        <v>03302</v>
      </c>
      <c r="BH13" s="278" t="s">
        <v>195</v>
      </c>
      <c r="BI13" s="278" t="s">
        <v>195</v>
      </c>
      <c r="BJ13" s="278" t="s">
        <v>195</v>
      </c>
      <c r="BK13" s="278" t="str">
        <f>年度マスタ!K4</f>
        <v>03302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2.9729999999999999</v>
      </c>
      <c r="AY14" s="70"/>
      <c r="BE14" s="70" t="str">
        <f>AP2</f>
        <v>葛巻町</v>
      </c>
      <c r="BF14" s="70" t="str">
        <f>AP2</f>
        <v>葛巻町</v>
      </c>
      <c r="BG14" s="70" t="str">
        <f>AP2</f>
        <v>葛巻町</v>
      </c>
      <c r="BH14" s="70" t="s">
        <v>205</v>
      </c>
      <c r="BI14" s="70" t="s">
        <v>205</v>
      </c>
      <c r="BJ14" s="70" t="s">
        <v>205</v>
      </c>
      <c r="BK14" s="70" t="str">
        <f>AP2</f>
        <v>葛巻町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4.2050000000000001</v>
      </c>
      <c r="H21" s="877">
        <f t="shared" si="5"/>
        <v>4.2309999999999999</v>
      </c>
      <c r="I21" s="877">
        <f t="shared" si="5"/>
        <v>3.87</v>
      </c>
      <c r="J21" s="877">
        <f t="shared" si="5"/>
        <v>3.65</v>
      </c>
      <c r="K21" s="877">
        <f t="shared" si="5"/>
        <v>3.7669999999999999</v>
      </c>
      <c r="L21" s="877">
        <f t="shared" si="5"/>
        <v>3.919</v>
      </c>
      <c r="M21" s="877">
        <f t="shared" si="5"/>
        <v>4.0149999999999997</v>
      </c>
      <c r="N21" s="877">
        <f t="shared" si="5"/>
        <v>3.7370000000000001</v>
      </c>
      <c r="O21" s="877">
        <f t="shared" si="5"/>
        <v>3.085</v>
      </c>
      <c r="P21" s="878">
        <f>SUM(P22,P26,P27,P28)</f>
        <v>2.9729999999999999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2.9729999999999999</v>
      </c>
      <c r="BG21" s="952">
        <f t="shared" si="2"/>
        <v>2.9729999999999999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0.34389012118827</v>
      </c>
    </row>
    <row r="22" spans="2:63" ht="15.95" customHeight="1" thickBot="1">
      <c r="B22" s="285"/>
      <c r="C22" s="522"/>
      <c r="D22" s="408" t="s">
        <v>114</v>
      </c>
      <c r="E22" s="409"/>
      <c r="F22" s="879">
        <f>SUM(F23:F25)</f>
        <v>0</v>
      </c>
      <c r="G22" s="879">
        <f t="shared" ref="G22:P22" si="6">SUM(G23:G25)</f>
        <v>4.2050000000000001</v>
      </c>
      <c r="H22" s="879">
        <f t="shared" si="6"/>
        <v>4.2309999999999999</v>
      </c>
      <c r="I22" s="879">
        <f t="shared" si="6"/>
        <v>3.87</v>
      </c>
      <c r="J22" s="879">
        <f t="shared" si="6"/>
        <v>3.65</v>
      </c>
      <c r="K22" s="879">
        <f t="shared" si="6"/>
        <v>3.7669999999999999</v>
      </c>
      <c r="L22" s="879">
        <f t="shared" si="6"/>
        <v>3.919</v>
      </c>
      <c r="M22" s="879">
        <f t="shared" si="6"/>
        <v>4.0149999999999997</v>
      </c>
      <c r="N22" s="879">
        <f t="shared" si="6"/>
        <v>3.7370000000000001</v>
      </c>
      <c r="O22" s="879">
        <f t="shared" si="6"/>
        <v>3.085</v>
      </c>
      <c r="P22" s="880">
        <f t="shared" si="6"/>
        <v>2.9729999999999999</v>
      </c>
      <c r="Z22" s="273"/>
      <c r="AB22" s="272"/>
      <c r="AC22" s="521" t="s">
        <v>286</v>
      </c>
      <c r="AP22" s="16" t="s">
        <v>287</v>
      </c>
      <c r="AQ22" s="273"/>
      <c r="AV22" s="70" t="str">
        <f>AW22</f>
        <v>エネルギー起源CO2</v>
      </c>
      <c r="AW22" s="70" t="str">
        <f>D56</f>
        <v>エネルギー起源CO2</v>
      </c>
      <c r="AX22" s="165">
        <f>P56</f>
        <v>2.9729999999999999</v>
      </c>
      <c r="AY22" s="165">
        <f>AX22</f>
        <v>2.9729999999999999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4.2050000000000001</v>
      </c>
      <c r="H23" s="881">
        <f>IFERROR(VLOOKUP(年度マスタ!$K$4&amp;"_"&amp;H$20,データシート1!$A:$BU,MATCH("ba_"&amp;$E23,データシート1!$A$1:$BU$1,0),0),0)</f>
        <v>4.2309999999999999</v>
      </c>
      <c r="I23" s="881">
        <f>IFERROR(VLOOKUP(年度マスタ!$K$4&amp;"_"&amp;I$20,データシート1!$A:$BU,MATCH("ba_"&amp;$E23,データシート1!$A$1:$BU$1,0),0),0)</f>
        <v>3.87</v>
      </c>
      <c r="J23" s="881">
        <f>IFERROR(VLOOKUP(年度マスタ!$K$4&amp;"_"&amp;J$20,データシート1!$A:$BU,MATCH("ba_"&amp;$E23,データシート1!$A$1:$BU$1,0),0),0)</f>
        <v>3.65</v>
      </c>
      <c r="K23" s="881">
        <f>IFERROR(VLOOKUP(年度マスタ!$K$4&amp;"_"&amp;K$20,データシート1!$A:$BU,MATCH("ba_"&amp;$E23,データシート1!$A$1:$BU$1,0),0),0)</f>
        <v>3.7669999999999999</v>
      </c>
      <c r="L23" s="881">
        <f>IFERROR(VLOOKUP(年度マスタ!$K$4&amp;"_"&amp;L$20,データシート1!$A:$BU,MATCH("ba_"&amp;$E23,データシート1!$A$1:$BU$1,0),0),0)</f>
        <v>3.919</v>
      </c>
      <c r="M23" s="881">
        <f>IFERROR(VLOOKUP(年度マスタ!$K$4&amp;"_"&amp;M$20,データシート1!$A:$BU,MATCH("ba_"&amp;$E23,データシート1!$A$1:$BU$1,0),0),0)</f>
        <v>4.0149999999999997</v>
      </c>
      <c r="N23" s="881">
        <f>IFERROR(VLOOKUP(年度マスタ!$K$4&amp;"_"&amp;N$20,データシート1!$A:$BU,MATCH("ba_"&amp;$E23,データシート1!$A$1:$BU$1,0),0),0)</f>
        <v>3.7370000000000001</v>
      </c>
      <c r="O23" s="881">
        <f>IFERROR(VLOOKUP(年度マスタ!$K$4&amp;"_"&amp;O$20,データシート1!$A:$BU,MATCH("ba_"&amp;$E23,データシート1!$A$1:$BU$1,0),0),0)</f>
        <v>3.085</v>
      </c>
      <c r="P23" s="882">
        <f>IFERROR(VLOOKUP(年度マスタ!$K$4&amp;"_"&amp;P$20,データシート1!$A:$BU,MATCH("ba_"&amp;$E23,データシート1!$A$1:$BU$1,0),0),0)</f>
        <v>2.9729999999999999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23.003230496517467</v>
      </c>
      <c r="AG24" s="877">
        <f t="shared" ref="AG24:AP24" si="11">AG25+AG29</f>
        <v>27.054392845823156</v>
      </c>
      <c r="AH24" s="877">
        <f t="shared" si="11"/>
        <v>26.232372872471132</v>
      </c>
      <c r="AI24" s="877">
        <f t="shared" si="11"/>
        <v>25.766153185726782</v>
      </c>
      <c r="AJ24" s="877">
        <f t="shared" si="11"/>
        <v>23.556578026945608</v>
      </c>
      <c r="AK24" s="877">
        <f t="shared" si="11"/>
        <v>22.539452702178359</v>
      </c>
      <c r="AL24" s="877">
        <f t="shared" si="11"/>
        <v>21.641071049958008</v>
      </c>
      <c r="AM24" s="877">
        <f t="shared" si="11"/>
        <v>21.44725463100383</v>
      </c>
      <c r="AN24" s="877">
        <f t="shared" si="11"/>
        <v>20.038883791356749</v>
      </c>
      <c r="AO24" s="877">
        <f t="shared" si="11"/>
        <v>22.879850607616611</v>
      </c>
      <c r="AP24" s="878">
        <f t="shared" si="11"/>
        <v>19.904333306670072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14.223576082807888</v>
      </c>
      <c r="AG25" s="879">
        <f>①CO2排出量の現状把握!AA35</f>
        <v>18.300740189829753</v>
      </c>
      <c r="AH25" s="879">
        <f>①CO2排出量の現状把握!AB35</f>
        <v>17.833869345238906</v>
      </c>
      <c r="AI25" s="879">
        <f>①CO2排出量の現状把握!AC35</f>
        <v>18.07145529684572</v>
      </c>
      <c r="AJ25" s="879">
        <f>①CO2排出量の現状把握!AD35</f>
        <v>15.43598324849289</v>
      </c>
      <c r="AK25" s="879">
        <f>①CO2排出量の現状把握!AE35</f>
        <v>16.056941257741197</v>
      </c>
      <c r="AL25" s="879">
        <f>①CO2排出量の現状把握!AF35</f>
        <v>15.82247298592133</v>
      </c>
      <c r="AM25" s="879">
        <f>①CO2排出量の現状把握!AG35</f>
        <v>15.224738412414265</v>
      </c>
      <c r="AN25" s="879">
        <f>①CO2排出量の現状把握!AH35</f>
        <v>14.241126317011805</v>
      </c>
      <c r="AO25" s="879">
        <f>①CO2排出量の現状把握!AI35</f>
        <v>18.012769749959901</v>
      </c>
      <c r="AP25" s="880">
        <f>①CO2排出量の現状把握!AJ35</f>
        <v>14.426115808880045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4.5807752967439983</v>
      </c>
      <c r="AG26" s="881">
        <f>①CO2排出量の現状把握!AA36</f>
        <v>8.8863475739062032</v>
      </c>
      <c r="AH26" s="881">
        <f>①CO2排出量の現状把握!AB36</f>
        <v>10.0737931228867</v>
      </c>
      <c r="AI26" s="881">
        <f>①CO2排出量の現状把握!AC36</f>
        <v>10.93767952649177</v>
      </c>
      <c r="AJ26" s="881">
        <f>①CO2排出量の現状把握!AD36</f>
        <v>9.0740976849100683</v>
      </c>
      <c r="AK26" s="881">
        <f>①CO2排出量の現状把握!AE36</f>
        <v>8.536022358816254</v>
      </c>
      <c r="AL26" s="881">
        <f>①CO2排出量の現状把握!AF36</f>
        <v>9.0378395482131157</v>
      </c>
      <c r="AM26" s="881">
        <f>①CO2排出量の現状把握!AG36</f>
        <v>8.9847911760911785</v>
      </c>
      <c r="AN26" s="881">
        <f>①CO2排出量の現状把握!AH36</f>
        <v>7.9920285731551273</v>
      </c>
      <c r="AO26" s="881">
        <f>①CO2排出量の現状把握!AI36</f>
        <v>11.681158886362841</v>
      </c>
      <c r="AP26" s="882">
        <f>①CO2排出量の現状把握!AJ36</f>
        <v>8.5224331488009746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0.70513498859642043</v>
      </c>
      <c r="AG27" s="881">
        <f>①CO2排出量の現状把握!AA37</f>
        <v>0.6743292488242465</v>
      </c>
      <c r="AH27" s="881">
        <f>①CO2排出量の現状把握!AB37</f>
        <v>0.65538630961373068</v>
      </c>
      <c r="AI27" s="881">
        <f>①CO2排出量の現状把握!AC37</f>
        <v>0.75461774123039749</v>
      </c>
      <c r="AJ27" s="881">
        <f>①CO2排出量の現状把握!AD37</f>
        <v>0.77672443357213594</v>
      </c>
      <c r="AK27" s="881">
        <f>①CO2排出量の現状把握!AE37</f>
        <v>0.75924052496747374</v>
      </c>
      <c r="AL27" s="881">
        <f>①CO2排出量の現状把握!AF37</f>
        <v>0.76990472368642038</v>
      </c>
      <c r="AM27" s="881">
        <f>①CO2排出量の現状把握!AG37</f>
        <v>0.7322828941097993</v>
      </c>
      <c r="AN27" s="881">
        <f>①CO2排出量の現状把握!AH37</f>
        <v>0.68855358009614143</v>
      </c>
      <c r="AO27" s="881">
        <f>①CO2排出量の現状把握!AI37</f>
        <v>0.76503171275745308</v>
      </c>
      <c r="AP27" s="882">
        <f>①CO2排出量の現状把握!AJ37</f>
        <v>0.8344647802987466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8.9376657974674689</v>
      </c>
      <c r="AG28" s="881">
        <f>①CO2排出量の現状把握!AA38</f>
        <v>8.7400633670993031</v>
      </c>
      <c r="AH28" s="881">
        <f>①CO2排出量の現状把握!AB38</f>
        <v>7.1046899127384764</v>
      </c>
      <c r="AI28" s="881">
        <f>①CO2排出量の現状把握!AC38</f>
        <v>6.3791580291235528</v>
      </c>
      <c r="AJ28" s="881">
        <f>①CO2排出量の現状把握!AD38</f>
        <v>5.585161130010686</v>
      </c>
      <c r="AK28" s="881">
        <f>①CO2排出量の現状把握!AE38</f>
        <v>6.7616783739574684</v>
      </c>
      <c r="AL28" s="881">
        <f>①CO2排出量の現状把握!AF38</f>
        <v>6.0147287140217935</v>
      </c>
      <c r="AM28" s="881">
        <f>①CO2排出量の現状把握!AG38</f>
        <v>5.507664342213288</v>
      </c>
      <c r="AN28" s="881">
        <f>①CO2排出量の現状把握!AH38</f>
        <v>5.5605441637605351</v>
      </c>
      <c r="AO28" s="881">
        <f>①CO2排出量の現状把握!AI38</f>
        <v>5.5665791508396056</v>
      </c>
      <c r="AP28" s="882">
        <f>①CO2排出量の現状把握!AJ38</f>
        <v>5.0692178797803242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8.7796544137095776</v>
      </c>
      <c r="AG29" s="883">
        <f>①CO2排出量の現状把握!AA39</f>
        <v>8.7536526559934025</v>
      </c>
      <c r="AH29" s="883">
        <f>①CO2排出量の現状把握!AB39</f>
        <v>8.3985035272322239</v>
      </c>
      <c r="AI29" s="883">
        <f>①CO2排出量の現状把握!AC39</f>
        <v>7.6946978888810627</v>
      </c>
      <c r="AJ29" s="883">
        <f>①CO2排出量の現状把握!AD39</f>
        <v>8.1205947784527197</v>
      </c>
      <c r="AK29" s="883">
        <f>①CO2排出量の現状把握!AE39</f>
        <v>6.4825114444371632</v>
      </c>
      <c r="AL29" s="883">
        <f>①CO2排出量の現状把握!AF39</f>
        <v>5.8185980640366779</v>
      </c>
      <c r="AM29" s="883">
        <f>①CO2排出量の現状把握!AG39</f>
        <v>6.2225162185895639</v>
      </c>
      <c r="AN29" s="883">
        <f>①CO2排出量の現状把握!AH39</f>
        <v>5.7977574743449445</v>
      </c>
      <c r="AO29" s="883">
        <f>①CO2排出量の現状把握!AI39</f>
        <v>4.8670808576567115</v>
      </c>
      <c r="AP29" s="884">
        <f>①CO2排出量の現状把握!AJ39</f>
        <v>5.4782174977900269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0.15542762404476571</v>
      </c>
      <c r="AH32" s="461">
        <f t="shared" si="16"/>
        <v>0.16128925967044752</v>
      </c>
      <c r="AI32" s="461">
        <f t="shared" si="16"/>
        <v>0.15019704230213904</v>
      </c>
      <c r="AJ32" s="461">
        <f t="shared" si="16"/>
        <v>0.15494610447344614</v>
      </c>
      <c r="AK32" s="461">
        <f t="shared" si="16"/>
        <v>0.16712916900754793</v>
      </c>
      <c r="AL32" s="461">
        <f t="shared" si="16"/>
        <v>0.18109085224816562</v>
      </c>
      <c r="AM32" s="461">
        <f t="shared" si="16"/>
        <v>0.18720344720465881</v>
      </c>
      <c r="AN32" s="461">
        <f t="shared" si="16"/>
        <v>0.18648743307807683</v>
      </c>
      <c r="AO32" s="461">
        <f t="shared" si="16"/>
        <v>0.13483479647253535</v>
      </c>
      <c r="AP32" s="461">
        <f t="shared" si="16"/>
        <v>0.14936446020041919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0.2297721270496392</v>
      </c>
      <c r="AH33" s="458">
        <f t="shared" si="17"/>
        <v>0.2372452056305743</v>
      </c>
      <c r="AI33" s="458">
        <f t="shared" si="17"/>
        <v>0.2141498809271597</v>
      </c>
      <c r="AJ33" s="458">
        <f t="shared" si="17"/>
        <v>0.23646047946808776</v>
      </c>
      <c r="AK33" s="458">
        <f t="shared" si="17"/>
        <v>0.23460258959245398</v>
      </c>
      <c r="AL33" s="458">
        <f t="shared" si="17"/>
        <v>0.24768568121349205</v>
      </c>
      <c r="AM33" s="458">
        <f t="shared" si="17"/>
        <v>0.26371553265743897</v>
      </c>
      <c r="AN33" s="458">
        <f>IFERROR(IF(N22/AN25&gt;1,1,N22/AN25),0)</f>
        <v>0.26240901996185156</v>
      </c>
      <c r="AO33" s="458">
        <f t="shared" si="17"/>
        <v>0.17126738657206605</v>
      </c>
      <c r="AP33" s="458">
        <f t="shared" si="17"/>
        <v>0.20608457878661696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0.47319778627020248</v>
      </c>
      <c r="AH34" s="459">
        <f t="shared" si="18"/>
        <v>0.42000068379283767</v>
      </c>
      <c r="AI34" s="459">
        <f t="shared" si="18"/>
        <v>0.35382276383456002</v>
      </c>
      <c r="AJ34" s="459">
        <f t="shared" si="18"/>
        <v>0.40224385131646007</v>
      </c>
      <c r="AK34" s="459">
        <f t="shared" si="18"/>
        <v>0.44130624799844065</v>
      </c>
      <c r="AL34" s="459">
        <f t="shared" si="18"/>
        <v>0.43362132942212184</v>
      </c>
      <c r="AM34" s="459">
        <f t="shared" si="18"/>
        <v>0.44686625668986557</v>
      </c>
      <c r="AN34" s="459">
        <f t="shared" si="18"/>
        <v>0.46759092085236265</v>
      </c>
      <c r="AO34" s="459">
        <f t="shared" si="18"/>
        <v>0.2641005083495252</v>
      </c>
      <c r="AP34" s="459">
        <f t="shared" si="18"/>
        <v>0.34884403879639381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4.2050000000000001</v>
      </c>
      <c r="H55" s="885">
        <f t="shared" si="32"/>
        <v>4.2309999999999999</v>
      </c>
      <c r="I55" s="885">
        <f t="shared" si="32"/>
        <v>3.87</v>
      </c>
      <c r="J55" s="885">
        <f t="shared" si="32"/>
        <v>3.65</v>
      </c>
      <c r="K55" s="885">
        <f t="shared" si="32"/>
        <v>3.7669999999999999</v>
      </c>
      <c r="L55" s="885">
        <f t="shared" si="32"/>
        <v>3.919</v>
      </c>
      <c r="M55" s="885">
        <f t="shared" si="32"/>
        <v>4.0149999999999997</v>
      </c>
      <c r="N55" s="885">
        <f t="shared" si="32"/>
        <v>3.7370000000000001</v>
      </c>
      <c r="O55" s="885">
        <f t="shared" si="32"/>
        <v>3.085</v>
      </c>
      <c r="P55" s="886">
        <f t="shared" si="32"/>
        <v>2.9729999999999999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4.2050000000000001</v>
      </c>
      <c r="H56" s="887">
        <f>IFERROR(VLOOKUP(年度マスタ!$K$4&amp;"_"&amp;H$54,データシート1!$A:$CE,MATCH("bc_"&amp;$C56,データシート1!$A$1:$CE$1,0),0),0)</f>
        <v>4.2309999999999999</v>
      </c>
      <c r="I56" s="887">
        <f>IFERROR(VLOOKUP(年度マスタ!$K$4&amp;"_"&amp;I$54,データシート1!$A:$CE,MATCH("bc_"&amp;$C56,データシート1!$A$1:$CE$1,0),0),0)</f>
        <v>3.87</v>
      </c>
      <c r="J56" s="887">
        <f>IFERROR(VLOOKUP(年度マスタ!$K$4&amp;"_"&amp;J$54,データシート1!$A:$CE,MATCH("bc_"&amp;$C56,データシート1!$A$1:$CE$1,0),0),0)</f>
        <v>3.65</v>
      </c>
      <c r="K56" s="887">
        <f>IFERROR(VLOOKUP(年度マスタ!$K$4&amp;"_"&amp;K$54,データシート1!$A:$CE,MATCH("bc_"&amp;$C56,データシート1!$A$1:$CE$1,0),0),0)</f>
        <v>3.7669999999999999</v>
      </c>
      <c r="L56" s="887">
        <f>IFERROR(VLOOKUP(年度マスタ!$K$4&amp;"_"&amp;L$54,データシート1!$A:$CE,MATCH("bc_"&amp;$C56,データシート1!$A$1:$CE$1,0),0),0)</f>
        <v>3.919</v>
      </c>
      <c r="M56" s="887">
        <f>IFERROR(VLOOKUP(年度マスタ!$K$4&amp;"_"&amp;M$54,データシート1!$A:$CE,MATCH("bc_"&amp;$C56,データシート1!$A$1:$CE$1,0),0),0)</f>
        <v>4.0149999999999997</v>
      </c>
      <c r="N56" s="887">
        <f>IFERROR(VLOOKUP(年度マスタ!$K$4&amp;"_"&amp;N$54,データシート1!$A:$CE,MATCH("bc_"&amp;$C56,データシート1!$A$1:$CE$1,0),0),0)</f>
        <v>3.7370000000000001</v>
      </c>
      <c r="O56" s="887">
        <f>IFERROR(VLOOKUP(年度マスタ!$K$4&amp;"_"&amp;O$54,データシート1!$A:$CE,MATCH("bc_"&amp;$C56,データシート1!$A$1:$CE$1,0),0),0)</f>
        <v>3.085</v>
      </c>
      <c r="P56" s="888">
        <f>IFERROR(VLOOKUP(年度マスタ!$K$4&amp;"_"&amp;P$54,データシート1!$A:$CE,MATCH("bc_"&amp;$C56,データシート1!$A$1:$CE$1,0),0),0)</f>
        <v>2.9729999999999999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葛巻町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466.6</v>
      </c>
      <c r="K6" s="619">
        <f>VLOOKUP(年度マスタ!$K$4&amp;"_"&amp;K$5,データシート1!$A:$BT,MATCH("cb_"&amp;$G6,データシート1!$A$1:$BT$1,0),0)</f>
        <v>479.7</v>
      </c>
      <c r="L6" s="619">
        <f>VLOOKUP(年度マスタ!$K$4&amp;"_"&amp;L$5,データシート1!$A:$BT,MATCH("cb_"&amp;$G6,データシート1!$A$1:$BT$1,0),0)</f>
        <v>482.7</v>
      </c>
      <c r="M6" s="619">
        <f>VLOOKUP(年度マスタ!$K$4&amp;"_"&amp;M$5,データシート1!$A:$BT,MATCH("cb_"&amp;$G6,データシート1!$A$1:$BT$1,0),0)</f>
        <v>496.00000000000011</v>
      </c>
      <c r="N6" s="619">
        <f>VLOOKUP(年度マスタ!$K$4&amp;"_"&amp;N$5,データシート1!$A:$BT,MATCH("cb_"&amp;$G6,データシート1!$A$1:$BT$1,0),0)</f>
        <v>501.4</v>
      </c>
      <c r="O6" s="619">
        <f>VLOOKUP(年度マスタ!$K$4&amp;"_"&amp;O$5,データシート1!$A:$BT,MATCH("cb_"&amp;$G6,データシート1!$A$1:$BT$1,0),0)</f>
        <v>504</v>
      </c>
      <c r="P6" s="619">
        <f>VLOOKUP(年度マスタ!$K$4&amp;"_"&amp;P$5,データシート1!$A:$BT,MATCH("cb_"&amp;$G6,データシート1!$A$1:$BT$1,0),0)</f>
        <v>514</v>
      </c>
      <c r="Q6" s="619">
        <f>VLOOKUP(年度マスタ!$K$4&amp;"_"&amp;Q$5,データシート1!$A:$BT,MATCH("cb_"&amp;$G6,データシート1!$A$1:$BT$1,0),0)</f>
        <v>525.20000000000005</v>
      </c>
      <c r="R6" s="633">
        <f>VLOOKUP(年度マスタ!$K$4&amp;"_"&amp;R$5,データシート1!$A:$BT,MATCH("cb_"&amp;$G6,データシート1!$A$1:$BT$1,0),0)</f>
        <v>531.29999999999995</v>
      </c>
      <c r="S6" s="568"/>
      <c r="T6" s="190"/>
      <c r="U6" s="581"/>
      <c r="V6" s="195"/>
      <c r="W6" s="195"/>
      <c r="X6" s="195"/>
      <c r="Y6" s="196" t="s">
        <v>372</v>
      </c>
      <c r="Z6" s="663" t="s">
        <v>373</v>
      </c>
      <c r="AA6" s="663"/>
      <c r="AB6" s="663"/>
      <c r="AC6" s="664">
        <f>SUM(AC7:AC8)</f>
        <v>977256</v>
      </c>
      <c r="AD6" s="664">
        <f>SUM(AD7:AD8)</f>
        <v>1169392.2819999999</v>
      </c>
      <c r="AE6" s="665">
        <f>$AD6*3600/100000000</f>
        <v>42.098122151999995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115.1</v>
      </c>
      <c r="K7" s="617">
        <f>VLOOKUP(年度マスタ!$K$4&amp;"_"&amp;K$5,データシート1!$A:$BT,MATCH("cb_"&amp;$G7,データシート1!$A$1:$BT$1,0),0)</f>
        <v>662.3</v>
      </c>
      <c r="L7" s="617">
        <f>VLOOKUP(年度マスタ!$K$4&amp;"_"&amp;L$5,データシート1!$A:$BT,MATCH("cb_"&amp;$G7,データシート1!$A$1:$BT$1,0),0)</f>
        <v>662.3</v>
      </c>
      <c r="M7" s="617">
        <f>VLOOKUP(年度マスタ!$K$4&amp;"_"&amp;M$5,データシート1!$A:$BT,MATCH("cb_"&amp;$G7,データシート1!$A$1:$BT$1,0),0)</f>
        <v>761</v>
      </c>
      <c r="N7" s="617">
        <f>VLOOKUP(年度マスタ!$K$4&amp;"_"&amp;N$5,データシート1!$A:$BT,MATCH("cb_"&amp;$G7,データシート1!$A$1:$BT$1,0),0)</f>
        <v>751.2</v>
      </c>
      <c r="O7" s="617">
        <f>VLOOKUP(年度マスタ!$K$4&amp;"_"&amp;O$5,データシート1!$A:$BT,MATCH("cb_"&amp;$G7,データシート1!$A$1:$BT$1,0),0)</f>
        <v>751.2</v>
      </c>
      <c r="P7" s="617">
        <f>VLOOKUP(年度マスタ!$K$4&amp;"_"&amp;P$5,データシート1!$A:$BT,MATCH("cb_"&amp;$G7,データシート1!$A$1:$BT$1,0),0)</f>
        <v>751.2</v>
      </c>
      <c r="Q7" s="617">
        <f>VLOOKUP(年度マスタ!$K$4&amp;"_"&amp;Q$5,データシート1!$A:$BT,MATCH("cb_"&amp;$G7,データシート1!$A$1:$BT$1,0),0)</f>
        <v>800.7</v>
      </c>
      <c r="R7" s="634">
        <f>VLOOKUP(年度マスタ!$K$4&amp;"_"&amp;R$5,データシート1!$A:$BT,MATCH("cb_"&amp;$G7,データシート1!$A$1:$BT$1,0),0)</f>
        <v>800.7</v>
      </c>
      <c r="S7" s="568"/>
      <c r="T7" s="190"/>
      <c r="U7" s="581"/>
      <c r="V7" s="195"/>
      <c r="W7" s="195"/>
      <c r="X7" s="195"/>
      <c r="Y7" s="196" t="s">
        <v>375</v>
      </c>
      <c r="Z7" s="212" t="s">
        <v>376</v>
      </c>
      <c r="AA7" s="212"/>
      <c r="AB7" s="212"/>
      <c r="AC7" s="1022">
        <f>VLOOKUP(年度マスタ!$K$4&amp;"_"&amp;年度マスタ!$K$9,データシート3!A:AB,MATCH("ea_"&amp;$Y7&amp;"_設備",データシート3!$A$1:$AB$1,0),0)</f>
        <v>72843</v>
      </c>
      <c r="AD7" s="1022">
        <f>VLOOKUP(年度マスタ!$K$4&amp;"_"&amp;年度マスタ!$K$9,データシート3!A:AB,MATCH("ea_"&amp;$Y7&amp;"_年間発電",データシート3!$A$1:$AB$1,0),0)/10^3</f>
        <v>87304.631999999998</v>
      </c>
      <c r="AE7" s="554">
        <f t="shared" ref="AE7:AE16" si="0">$AD7*3600/100000000</f>
        <v>3.142966752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22200</v>
      </c>
      <c r="K8" s="617">
        <f>VLOOKUP(年度マスタ!$K$4&amp;"_"&amp;K$5,データシート1!$A:$BT,MATCH("cb_"&amp;$G8,データシート1!$A$1:$BT$1,0),0)</f>
        <v>22200</v>
      </c>
      <c r="L8" s="617">
        <f>VLOOKUP(年度マスタ!$K$4&amp;"_"&amp;L$5,データシート1!$A:$BT,MATCH("cb_"&amp;$G8,データシート1!$A$1:$BT$1,0),0)</f>
        <v>22200</v>
      </c>
      <c r="M8" s="617">
        <f>VLOOKUP(年度マスタ!$K$4&amp;"_"&amp;M$5,データシート1!$A:$BT,MATCH("cb_"&amp;$G8,データシート1!$A$1:$BT$1,0),0)</f>
        <v>22200</v>
      </c>
      <c r="N8" s="617">
        <f>VLOOKUP(年度マスタ!$K$4&amp;"_"&amp;N$5,データシート1!$A:$BT,MATCH("cb_"&amp;$G8,データシート1!$A$1:$BT$1,0),0)</f>
        <v>22200</v>
      </c>
      <c r="O8" s="617">
        <f>VLOOKUP(年度マスタ!$K$4&amp;"_"&amp;O$5,データシート1!$A:$BT,MATCH("cb_"&amp;$G8,データシート1!$A$1:$BT$1,0),0)</f>
        <v>65600</v>
      </c>
      <c r="P8" s="617">
        <f>VLOOKUP(年度マスタ!$K$4&amp;"_"&amp;P$5,データシート1!$A:$BT,MATCH("cb_"&amp;$G8,データシート1!$A$1:$BT$1,0),0)</f>
        <v>65600</v>
      </c>
      <c r="Q8" s="617">
        <f>VLOOKUP(年度マスタ!$K$4&amp;"_"&amp;Q$5,データシート1!$A:$BT,MATCH("cb_"&amp;$G8,データシート1!$A$1:$BT$1,0),0)</f>
        <v>65600</v>
      </c>
      <c r="R8" s="634">
        <f>VLOOKUP(年度マスタ!$K$4&amp;"_"&amp;R$5,データシート1!$A:$BT,MATCH("cb_"&amp;$G8,データシート1!$A$1:$BT$1,0),0)</f>
        <v>65600</v>
      </c>
      <c r="S8" s="568"/>
      <c r="T8" s="190"/>
      <c r="U8" s="581"/>
      <c r="V8" s="195"/>
      <c r="W8" s="195"/>
      <c r="X8" s="195"/>
      <c r="Y8" s="196" t="s">
        <v>378</v>
      </c>
      <c r="Z8" s="186" t="s">
        <v>379</v>
      </c>
      <c r="AA8" s="186"/>
      <c r="AB8" s="186"/>
      <c r="AC8" s="1022">
        <f>VLOOKUP(年度マスタ!$K$4&amp;"_"&amp;年度マスタ!$K$9,データシート3!A:AB,MATCH("ea_"&amp;$Y8&amp;"_設備",データシート3!$A$1:$AB$1,0),0)</f>
        <v>904413</v>
      </c>
      <c r="AD8" s="1022">
        <f>VLOOKUP(年度マスタ!$K$4&amp;"_"&amp;年度マスタ!$K$9,データシート3!A:AB,MATCH("ea_"&amp;$Y8&amp;"_年間発電",データシート3!$A$1:$AB$1,0),0)/10^3</f>
        <v>1082087.6499999999</v>
      </c>
      <c r="AE8" s="554">
        <f t="shared" si="0"/>
        <v>38.955155399999995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1261100</v>
      </c>
      <c r="AD9" s="666">
        <f>VLOOKUP(年度マスタ!$K$4&amp;"_"&amp;年度マスタ!$K$9,データシート3!A:AB,MATCH("ea_"&amp;$Y9&amp;"_年間発電",データシート3!$A$1:$AB$1,0),0)/10^3</f>
        <v>4069114.31</v>
      </c>
      <c r="AE9" s="667">
        <f t="shared" si="0"/>
        <v>146.48811516000001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4870</v>
      </c>
      <c r="AD10" s="666">
        <f>SUM(AD11:AD12)</f>
        <v>28800.819</v>
      </c>
      <c r="AE10" s="667">
        <f t="shared" si="0"/>
        <v>1.0368294839999999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4870</v>
      </c>
      <c r="AD11" s="1022">
        <f>VLOOKUP(年度マスタ!$K$4&amp;"_"&amp;年度マスタ!$K$9,データシート3!A:AB,MATCH("ea_"&amp;$Y11&amp;"_年間発電",データシート3!$A$1:$AB$1,0),0)/10^3</f>
        <v>28800.819</v>
      </c>
      <c r="AE11" s="554">
        <f t="shared" si="0"/>
        <v>1.0368294839999999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22781.7</v>
      </c>
      <c r="K12" s="651">
        <f t="shared" ref="K12:Q12" si="1">SUM(K6:K11)</f>
        <v>23342</v>
      </c>
      <c r="L12" s="651">
        <f t="shared" si="1"/>
        <v>23345</v>
      </c>
      <c r="M12" s="651">
        <f t="shared" si="1"/>
        <v>23457</v>
      </c>
      <c r="N12" s="651">
        <f t="shared" si="1"/>
        <v>23452.6</v>
      </c>
      <c r="O12" s="651">
        <f t="shared" si="1"/>
        <v>66855.199999999997</v>
      </c>
      <c r="P12" s="651">
        <f t="shared" si="1"/>
        <v>66865.2</v>
      </c>
      <c r="Q12" s="651">
        <f t="shared" si="1"/>
        <v>66925.899999999994</v>
      </c>
      <c r="R12" s="652">
        <f t="shared" ref="R12" si="2">SUM(R6:R11)</f>
        <v>66932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0.26833249999999997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3.79959172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559.97599200000002</v>
      </c>
      <c r="K19" s="615">
        <f>K6*別紙!$C5/100*別紙!$E5/10^3</f>
        <v>575.69756399999994</v>
      </c>
      <c r="L19" s="615">
        <f>L6*別紙!$C5/100*別紙!$E5/10^3</f>
        <v>579.29792399999985</v>
      </c>
      <c r="M19" s="615">
        <f>M6*別紙!$C5/100*別紙!$E5/10^3</f>
        <v>595.25952000000018</v>
      </c>
      <c r="N19" s="615">
        <f>N6*別紙!$C5/100*別紙!$E5/10^3</f>
        <v>601.74016800000004</v>
      </c>
      <c r="O19" s="615">
        <f>O6*別紙!$C5/100*別紙!$E5/10^3</f>
        <v>604.86047999999982</v>
      </c>
      <c r="P19" s="615">
        <f>P6*別紙!$C5/100*別紙!$E5/10^3</f>
        <v>616.86167999999998</v>
      </c>
      <c r="Q19" s="615">
        <f>Q6*別紙!$C5/100*別紙!$E5/10^3</f>
        <v>630.30302400000005</v>
      </c>
      <c r="R19" s="639">
        <f>R6*別紙!$C5/100*別紙!$E5/10^3</f>
        <v>637.62375599999984</v>
      </c>
      <c r="S19" s="572"/>
      <c r="T19" s="191"/>
      <c r="U19" s="588"/>
      <c r="W19" s="201"/>
      <c r="X19" s="201"/>
      <c r="Y19" s="173"/>
      <c r="Z19" s="628" t="s">
        <v>389</v>
      </c>
      <c r="AA19" s="671"/>
      <c r="AB19" s="672"/>
      <c r="AC19" s="673">
        <f>SUM($AC$6,$AC$9,$AC$10,$AC$13)</f>
        <v>2243226</v>
      </c>
      <c r="AD19" s="673">
        <f>SUM($AD$6,$AD$9,$AD$10,$AD$13)</f>
        <v>5267307.4110000003</v>
      </c>
      <c r="AE19" s="674">
        <f>SUM($AE$6,$AE$9,$AE$10,$AE$13,$AE$17,$AE$18)</f>
        <v>193.69099101600003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152.24967599999997</v>
      </c>
      <c r="K20" s="617">
        <f>K7*別紙!$C6/100*別紙!$E6/10^3</f>
        <v>876.06394799999998</v>
      </c>
      <c r="L20" s="617">
        <f>L7*別紙!$C6/100*別紙!$E6/10^3</f>
        <v>876.06394799999998</v>
      </c>
      <c r="M20" s="617">
        <f>M7*別紙!$C6/100*別紙!$E6/10^3</f>
        <v>1006.62036</v>
      </c>
      <c r="N20" s="617">
        <f>N7*別紙!$C6/100*別紙!$E6/10^3</f>
        <v>993.65731200000005</v>
      </c>
      <c r="O20" s="617">
        <f>O7*別紙!$C6/100*別紙!$E6/10^3</f>
        <v>993.65731200000005</v>
      </c>
      <c r="P20" s="617">
        <f>P7*別紙!$C6/100*別紙!$E6/10^3</f>
        <v>993.65731200000005</v>
      </c>
      <c r="Q20" s="617">
        <f>Q7*別紙!$C6/100*別紙!$E6/10^3</f>
        <v>1059.133932</v>
      </c>
      <c r="R20" s="634">
        <f>R7*別紙!$C6/100*別紙!$E6/10^3</f>
        <v>1059.133932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48229.055999999997</v>
      </c>
      <c r="K21" s="617">
        <f>K8*別紙!$C7/100*別紙!$E7/10^3</f>
        <v>48229.055999999997</v>
      </c>
      <c r="L21" s="617">
        <f>L8*別紙!$C7/100*別紙!$E7/10^3</f>
        <v>48229.055999999997</v>
      </c>
      <c r="M21" s="617">
        <f>M8*別紙!$C7/100*別紙!$E7/10^3</f>
        <v>48229.055999999997</v>
      </c>
      <c r="N21" s="617">
        <f>N8*別紙!$C7/100*別紙!$E7/10^3</f>
        <v>48229.055999999997</v>
      </c>
      <c r="O21" s="617">
        <f>O8*別紙!$C7/100*別紙!$E7/10^3</f>
        <v>142514.68799999999</v>
      </c>
      <c r="P21" s="617">
        <f>P8*別紙!$C7/100*別紙!$E7/10^3</f>
        <v>142514.68799999999</v>
      </c>
      <c r="Q21" s="617">
        <f>Q8*別紙!$C7/100*別紙!$E7/10^3</f>
        <v>142514.68799999999</v>
      </c>
      <c r="R21" s="634">
        <f>R8*別紙!$C7/100*別紙!$E7/10^3</f>
        <v>142514.68799999999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48941.281667999996</v>
      </c>
      <c r="K25" s="657">
        <f t="shared" si="3"/>
        <v>49680.817511999994</v>
      </c>
      <c r="L25" s="657">
        <f t="shared" si="3"/>
        <v>49684.417871999998</v>
      </c>
      <c r="M25" s="657">
        <f t="shared" si="3"/>
        <v>49830.935879999997</v>
      </c>
      <c r="N25" s="657">
        <f t="shared" si="3"/>
        <v>49824.453479999996</v>
      </c>
      <c r="O25" s="657">
        <f t="shared" si="3"/>
        <v>144113.20579199999</v>
      </c>
      <c r="P25" s="657">
        <f t="shared" si="3"/>
        <v>144125.20699199999</v>
      </c>
      <c r="Q25" s="657">
        <f t="shared" si="3"/>
        <v>144204.12495599999</v>
      </c>
      <c r="R25" s="658">
        <f t="shared" ref="R25" si="4">SUM(R19:R24)</f>
        <v>144211.44568800001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36993.814135247456</v>
      </c>
      <c r="K26" s="654">
        <f>(VLOOKUP(年度マスタ!$K$4&amp;"_"&amp;K$18,データシート1!$A:$BT,MATCH("da_合計",データシート1!$A$1:$BT$1,0),0))/10^3</f>
        <v>31952.798374104827</v>
      </c>
      <c r="L26" s="654">
        <f>(VLOOKUP(年度マスタ!$K$4&amp;"_"&amp;L$18,データシート1!$A:$BT,MATCH("da_合計",データシート1!$A$1:$BT$1,0),0))/10^3</f>
        <v>34242.338586926438</v>
      </c>
      <c r="M26" s="654">
        <f>(VLOOKUP(年度マスタ!$K$4&amp;"_"&amp;M$18,データシート1!$A:$BT,MATCH("da_合計",データシート1!$A$1:$BT$1,0),0))/10^3</f>
        <v>33188.594106579469</v>
      </c>
      <c r="N26" s="654">
        <f>(VLOOKUP(年度マスタ!$K$4&amp;"_"&amp;N$18,データシート1!$A:$BT,MATCH("da_合計",データシート1!$A$1:$BT$1,0),0))/10^3</f>
        <v>31488.792527508536</v>
      </c>
      <c r="O26" s="654">
        <f>(VLOOKUP(年度マスタ!$K$4&amp;"_"&amp;O$18,データシート1!$A:$BT,MATCH("da_合計",データシート1!$A$1:$BT$1,0),0))/10^3</f>
        <v>31056.697662117662</v>
      </c>
      <c r="P26" s="654">
        <f>(VLOOKUP(年度マスタ!$K$4&amp;"_"&amp;P$18,データシート1!$A:$BT,MATCH("da_合計",データシート1!$A$1:$BT$1,0),0))/10^3</f>
        <v>29100.887576240857</v>
      </c>
      <c r="Q26" s="654">
        <f>(VLOOKUP(年度マスタ!$K$4&amp;"_"&amp;Q$18,データシート1!$A:$BT,MATCH("da_合計",データシート1!$A$1:$BT$1,0),0))/10^3</f>
        <v>29769.694970813598</v>
      </c>
      <c r="R26" s="655">
        <f>Q26</f>
        <v>29769.694970813598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1.3229585219051279</v>
      </c>
      <c r="K27" s="839">
        <f t="shared" ref="K27:P27" si="5">K25/K26</f>
        <v>1.5548189842509161</v>
      </c>
      <c r="L27" s="839">
        <f t="shared" si="5"/>
        <v>1.4509645054140452</v>
      </c>
      <c r="M27" s="839">
        <f t="shared" si="5"/>
        <v>1.501447627458292</v>
      </c>
      <c r="N27" s="839">
        <f t="shared" si="5"/>
        <v>1.5822916498456863</v>
      </c>
      <c r="O27" s="839">
        <f t="shared" si="5"/>
        <v>4.640326133830591</v>
      </c>
      <c r="P27" s="839">
        <f t="shared" si="5"/>
        <v>4.9526051950961678</v>
      </c>
      <c r="Q27" s="839">
        <f>Q25/Q26</f>
        <v>4.8439906790237064</v>
      </c>
      <c r="R27" s="840">
        <f>R25/R26</f>
        <v>4.8442365912511312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4.8442365912511312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176.93521603644587</v>
      </c>
      <c r="AA52" s="173"/>
      <c r="AB52" s="678" t="s">
        <v>413</v>
      </c>
      <c r="AC52" s="679">
        <f>$AD6</f>
        <v>1169392.2819999999</v>
      </c>
      <c r="AD52" s="680">
        <f>R19+R20</f>
        <v>1696.7576879999997</v>
      </c>
      <c r="AE52" s="681">
        <f t="shared" ref="AE52:AE54" si="6">IFERROR(AD52/AC52,"-")</f>
        <v>1.4509739068040129E-3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5237537.7160291867</v>
      </c>
      <c r="Z53" s="1130"/>
      <c r="AA53" s="173"/>
      <c r="AB53" s="678" t="s">
        <v>377</v>
      </c>
      <c r="AC53" s="679">
        <f>$AD9</f>
        <v>4069114.31</v>
      </c>
      <c r="AD53" s="680">
        <f>R21</f>
        <v>142514.68799999999</v>
      </c>
      <c r="AE53" s="681">
        <f t="shared" si="6"/>
        <v>3.502351547356751E-2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28800.819</v>
      </c>
      <c r="AD54" s="679">
        <f>R22</f>
        <v>0</v>
      </c>
      <c r="AE54" s="681">
        <f t="shared" si="6"/>
        <v>0</v>
      </c>
      <c r="AF54" s="473"/>
      <c r="AG54" s="41"/>
      <c r="AH54" s="420"/>
      <c r="AI54" s="442" t="s">
        <v>440</v>
      </c>
      <c r="AJ54" s="443">
        <f>VLOOKUP(年度マスタ!$K$4&amp;"_"&amp;AJ$53,データシート1!$A$1:$BT$2000,MATCH("ca_太陽光発電（10kW未満）",データシート1!$A$1:$BT$1,0),0)</f>
        <v>96</v>
      </c>
      <c r="AK54" s="443">
        <f>VLOOKUP(年度マスタ!$K$4&amp;"_"&amp;AK$53,データシート1!$A$1:$BT$2000,MATCH("ca_太陽光発電（10kW未満）",データシート1!$A$1:$BT$1,0),0)</f>
        <v>99</v>
      </c>
      <c r="AL54" s="443">
        <f>VLOOKUP(年度マスタ!$K$4&amp;"_"&amp;AL$53,データシート1!$A$1:$BT$2000,MATCH("ca_太陽光発電（10kW未満）",データシート1!$A$1:$BT$1,0),0)</f>
        <v>100</v>
      </c>
      <c r="AM54" s="443">
        <f>VLOOKUP(年度マスタ!$K$4&amp;"_"&amp;AM$53,データシート1!$A$1:$BT$2000,MATCH("ca_太陽光発電（10kW未満）",データシート1!$A$1:$BT$1,0),0)</f>
        <v>103</v>
      </c>
      <c r="AN54" s="443">
        <f>VLOOKUP(年度マスタ!$K$4&amp;"_"&amp;AN$53,データシート1!$A$1:$BT$2000,MATCH("ca_太陽光発電（10kW未満）",データシート1!$A$1:$BT$1,0),0)</f>
        <v>104</v>
      </c>
      <c r="AO54" s="443">
        <f>VLOOKUP(年度マスタ!$K$4&amp;"_"&amp;AO$53,データシート1!$A$1:$BT$2000,MATCH("ca_太陽光発電（10kW未満）",データシート1!$A$1:$BT$1,0),0)</f>
        <v>105</v>
      </c>
      <c r="AP54" s="443">
        <f>VLOOKUP(年度マスタ!$K$4&amp;"_"&amp;AP$53,データシート1!$A$1:$BT$2000,MATCH("ca_太陽光発電（10kW未満）",データシート1!$A$1:$BT$1,0),0)</f>
        <v>107</v>
      </c>
      <c r="AQ54" s="443">
        <f>VLOOKUP(年度マスタ!$K$4&amp;"_"&amp;AQ$53,データシート1!$A$1:$BT$2000,MATCH("ca_太陽光発電（10kW未満）",データシート1!$A$1:$BT$1,0),0)</f>
        <v>109</v>
      </c>
      <c r="AR54" s="443">
        <f>VLOOKUP(年度マスタ!$K$4&amp;"_"&amp;AR$53,データシート1!$A$1:$BT$2000,MATCH("ca_太陽光発電（10kW未満）",データシート1!$A$1:$BT$1,0),0)</f>
        <v>111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葛巻町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葛巻町</v>
      </c>
      <c r="AZ12" s="1023" t="str">
        <f>年度マスタ!$K4</f>
        <v>03302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葛巻町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葛巻町</v>
      </c>
      <c r="AZ4" s="1038" t="str">
        <f>年度マスタ!$K4</f>
        <v>03302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葛巻町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4.2050000000000001</v>
      </c>
      <c r="T7" s="910">
        <f t="shared" si="0"/>
        <v>4.2309999999999999</v>
      </c>
      <c r="U7" s="910">
        <f t="shared" si="0"/>
        <v>3.87</v>
      </c>
      <c r="V7" s="910">
        <f t="shared" si="0"/>
        <v>3.65</v>
      </c>
      <c r="W7" s="910">
        <f t="shared" si="0"/>
        <v>3.7669999999999999</v>
      </c>
      <c r="X7" s="910">
        <f t="shared" si="0"/>
        <v>3.919</v>
      </c>
      <c r="Y7" s="910">
        <f t="shared" si="0"/>
        <v>4.0149999999999997</v>
      </c>
      <c r="Z7" s="910">
        <f>SUM(Z8:Z13)</f>
        <v>3.7370000000000001</v>
      </c>
      <c r="AA7" s="910">
        <f>SUM(AA8:AA13)</f>
        <v>3.085</v>
      </c>
      <c r="AB7" s="911">
        <f t="shared" si="0"/>
        <v>2.9729999999999999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4.2050000000000001</v>
      </c>
      <c r="T10" s="916">
        <f>VLOOKUP($D$3&amp;"_"&amp;T$3,データシート1!$A:$BU,MATCH($R$2&amp;"_"&amp;$C10,データシート1!$A$1:$BU$1,0),0)</f>
        <v>4.2309999999999999</v>
      </c>
      <c r="U10" s="916">
        <f>VLOOKUP($D$3&amp;"_"&amp;U$3,データシート1!$A:$BU,MATCH($R$2&amp;"_"&amp;$C10,データシート1!$A$1:$BU$1,0),0)</f>
        <v>3.87</v>
      </c>
      <c r="V10" s="916">
        <f>VLOOKUP($D$3&amp;"_"&amp;V$3,データシート1!$A:$BU,MATCH($R$2&amp;"_"&amp;$C10,データシート1!$A$1:$BU$1,0),0)</f>
        <v>3.65</v>
      </c>
      <c r="W10" s="916">
        <f>VLOOKUP($D$3&amp;"_"&amp;W$3,データシート1!$A:$BU,MATCH($R$2&amp;"_"&amp;$C10,データシート1!$A$1:$BU$1,0),0)</f>
        <v>3.7669999999999999</v>
      </c>
      <c r="X10" s="916">
        <f>VLOOKUP($D$3&amp;"_"&amp;X$3,データシート1!$A:$BU,MATCH($R$2&amp;"_"&amp;$C10,データシート1!$A$1:$BU$1,0),0)</f>
        <v>3.919</v>
      </c>
      <c r="Y10" s="916">
        <f>VLOOKUP($D$3&amp;"_"&amp;Y$3,データシート1!$A:$BU,MATCH($R$2&amp;"_"&amp;$C10,データシート1!$A$1:$BU$1,0),0)</f>
        <v>4.0149999999999997</v>
      </c>
      <c r="Z10" s="916">
        <f>VLOOKUP($D$3&amp;"_"&amp;Z$3,データシート1!$A:$BU,MATCH($R$2&amp;"_"&amp;$C10,データシート1!$A$1:$BU$1,0),0)</f>
        <v>3.7370000000000001</v>
      </c>
      <c r="AA10" s="916">
        <f>VLOOKUP($D$3&amp;"_"&amp;AA$3,データシート1!$A:$BU,MATCH($R$2&amp;"_"&amp;$C10,データシート1!$A$1:$BU$1,0),0)</f>
        <v>3.085</v>
      </c>
      <c r="AB10" s="917">
        <f>VLOOKUP($D$3&amp;"_"&amp;AB$3,データシート1!$A:$BU,MATCH($R$2&amp;"_"&amp;$C10,データシート1!$A$1:$BU$1,0),0)</f>
        <v>2.9729999999999999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4.2050000000000001</v>
      </c>
      <c r="T26" s="925">
        <f>VLOOKUP($D$3&amp;"_"&amp;T$3,データシート2!$A:$SI,MATCH($R$2&amp;"_"&amp;$B26,データシート2!$A$1:$SI$1,0),0)</f>
        <v>4.2309999999999999</v>
      </c>
      <c r="U26" s="925">
        <f>VLOOKUP($D$3&amp;"_"&amp;U$3,データシート2!$A:$SI,MATCH($R$2&amp;"_"&amp;$B26,データシート2!$A$1:$SI$1,0),0)</f>
        <v>3.87</v>
      </c>
      <c r="V26" s="925">
        <f>VLOOKUP($D$3&amp;"_"&amp;V$3,データシート2!$A:$SI,MATCH($R$2&amp;"_"&amp;$B26,データシート2!$A$1:$SI$1,0),0)</f>
        <v>3.65</v>
      </c>
      <c r="W26" s="925">
        <f>VLOOKUP($D$3&amp;"_"&amp;W$3,データシート2!$A:$SI,MATCH($R$2&amp;"_"&amp;$B26,データシート2!$A$1:$SI$1,0),0)</f>
        <v>3.7669999999999999</v>
      </c>
      <c r="X26" s="925">
        <f>VLOOKUP($D$3&amp;"_"&amp;X$3,データシート2!$A:$SI,MATCH($R$2&amp;"_"&amp;$B26,データシート2!$A$1:$SI$1,0),0)</f>
        <v>3.919</v>
      </c>
      <c r="Y26" s="925">
        <f>VLOOKUP($D$3&amp;"_"&amp;Y$3,データシート2!$A:$SI,MATCH($R$2&amp;"_"&amp;$B26,データシート2!$A$1:$SI$1,0),0)</f>
        <v>4.0149999999999997</v>
      </c>
      <c r="Z26" s="925">
        <f>VLOOKUP($D$3&amp;"_"&amp;Z$3,データシート2!$A:$SI,MATCH($R$2&amp;"_"&amp;$B26,データシート2!$A$1:$SI$1,0),0)</f>
        <v>3.7370000000000001</v>
      </c>
      <c r="AA26" s="925">
        <f>VLOOKUP($D$3&amp;"_"&amp;AA$3,データシート2!$A:$SI,MATCH($R$2&amp;"_"&amp;$B26,データシート2!$A$1:$SI$1,0),0)</f>
        <v>3.085</v>
      </c>
      <c r="AB26" s="926">
        <f>VLOOKUP($D$3&amp;"_"&amp;AB$3,データシート2!$A:$SI,MATCH($R$2&amp;"_"&amp;$B26,データシート2!$A$1:$SI$1,0),0)</f>
        <v>2.9729999999999999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4.2050000000000001</v>
      </c>
      <c r="T27" s="928">
        <f>VLOOKUP($D$3&amp;"_"&amp;T$3,データシート2!$A:$SI,MATCH($R$2&amp;"_"&amp;$C27,データシート2!$A$1:$SI$1,0),0)</f>
        <v>4.2309999999999999</v>
      </c>
      <c r="U27" s="928">
        <f>VLOOKUP($D$3&amp;"_"&amp;U$3,データシート2!$A:$SI,MATCH($R$2&amp;"_"&amp;$C27,データシート2!$A$1:$SI$1,0),0)</f>
        <v>3.87</v>
      </c>
      <c r="V27" s="928">
        <f>VLOOKUP($D$3&amp;"_"&amp;V$3,データシート2!$A:$SI,MATCH($R$2&amp;"_"&amp;$C27,データシート2!$A$1:$SI$1,0),0)</f>
        <v>3.65</v>
      </c>
      <c r="W27" s="928">
        <f>VLOOKUP($D$3&amp;"_"&amp;W$3,データシート2!$A:$SI,MATCH($R$2&amp;"_"&amp;$C27,データシート2!$A$1:$SI$1,0),0)</f>
        <v>3.7669999999999999</v>
      </c>
      <c r="X27" s="928">
        <f>VLOOKUP($D$3&amp;"_"&amp;X$3,データシート2!$A:$SI,MATCH($R$2&amp;"_"&amp;$C27,データシート2!$A$1:$SI$1,0),0)</f>
        <v>3.919</v>
      </c>
      <c r="Y27" s="928">
        <f>VLOOKUP($D$3&amp;"_"&amp;Y$3,データシート2!$A:$SI,MATCH($R$2&amp;"_"&amp;$C27,データシート2!$A$1:$SI$1,0),0)</f>
        <v>4.0149999999999997</v>
      </c>
      <c r="Z27" s="928">
        <f>VLOOKUP($D$3&amp;"_"&amp;Z$3,データシート2!$A:$SI,MATCH($R$2&amp;"_"&amp;$C27,データシート2!$A$1:$SI$1,0),0)</f>
        <v>3.7370000000000001</v>
      </c>
      <c r="AA27" s="928">
        <f>VLOOKUP($D$3&amp;"_"&amp;AA$3,データシート2!$A:$SI,MATCH($R$2&amp;"_"&amp;$C27,データシート2!$A$1:$SI$1,0),0)</f>
        <v>3.085</v>
      </c>
      <c r="AB27" s="929">
        <f>VLOOKUP($D$3&amp;"_"&amp;AB$3,データシート2!$A:$SI,MATCH($R$2&amp;"_"&amp;$C27,データシート2!$A$1:$SI$1,0),0)</f>
        <v>2.9729999999999999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2025-03-04T09:12:36Z</dcterms:created>
  <dcterms:modified xsi:type="dcterms:W3CDTF">2025-03-04T09:12:36Z</dcterms:modified>
  <cp:category/>
  <cp:contentStatus/>
</cp:coreProperties>
</file>