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AACCBE1-8616-44F9-BD7D-0032842E67A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<sst xmlns="http://schemas.openxmlformats.org/spreadsheetml/2006/main" count="16738" uniqueCount="2452">
  <si>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</si>
  <si>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</si>
  <si>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</si>
  <si>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</si>
  <si>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</si>
  <si>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</si>
  <si>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</si>
  <si>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</si>
  <si>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</si>
  <si>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</si>
  <si>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</si>
  <si>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</si>
  <si>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</si>
  <si>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</si>
  <si>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</si>
  <si>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</si>
  <si>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</si>
  <si>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</si>
  <si>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</si>
  <si>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</si>
  <si>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</si>
  <si>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</si>
  <si>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</si>
  <si>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</si>
  <si>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</si>
  <si>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</si>
  <si>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</si>
  <si>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</si>
  <si>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</si>
  <si>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</si>
  <si>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</si>
  <si>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</si>
  <si>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</si>
  <si>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</si>
  <si>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</si>
  <si>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</si>
  <si>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</si>
  <si>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</si>
  <si>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</si>
  <si>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</si>
  <si>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</si>
  <si>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</si>
  <si>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</si>
  <si>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</si>
  <si>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</si>
  <si>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</si>
  <si>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</si>
  <si>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</si>
  <si>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</si>
  <si>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</si>
  <si>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</si>
  <si>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</si>
  <si>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</si>
  <si>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</si>
  <si>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</si>
  <si>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</si>
  <si>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</si>
  <si>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</si>
  <si>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</si>
  <si>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</si>
  <si>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</si>
  <si>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</si>
  <si>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</si>
  <si>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</si>
  <si>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</si>
  <si>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</si>
  <si>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</si>
  <si>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</si>
  <si>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</si>
  <si>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</si>
  <si>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</si>
  <si>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</si>
  <si>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</si>
  <si>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</si>
  <si>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</si>
  <si>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</si>
  <si>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</si>
  <si>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</si>
  <si>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</si>
  <si>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</si>
  <si>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</si>
  <si>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</si>
  <si>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</si>
  <si>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</si>
  <si>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</si>
  <si>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</si>
  <si>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</si>
  <si>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</si>
  <si>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</si>
  <si>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</si>
  <si>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</si>
  <si>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</si>
  <si>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</si>
  <si>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</si>
  <si>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</si>
  <si>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</si>
  <si>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</si>
  <si>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</si>
  <si>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</si>
  <si>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</si>
  <si>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</si>
  <si>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</si>
  <si>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</si>
  <si>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</si>
  <si>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</si>
  <si>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</si>
  <si>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</si>
  <si>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</si>
  <si>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</si>
  <si>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</si>
  <si>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</si>
  <si>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</si>
  <si>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</si>
  <si>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</si>
  <si>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</si>
  <si>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</si>
  <si>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</si>
  <si>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</si>
  <si>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</si>
  <si>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</si>
  <si>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</si>
  <si>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</si>
  <si>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</si>
  <si>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</si>
  <si>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</si>
  <si>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</si>
  <si>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</si>
  <si>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</si>
  <si>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</si>
  <si>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</si>
  <si>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</si>
  <si>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</si>
  <si>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</si>
  <si>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</si>
  <si>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</si>
  <si>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</si>
  <si>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</si>
  <si>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</si>
  <si>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</si>
  <si>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</si>
  <si>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</si>
  <si>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</si>
  <si>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</si>
  <si>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</si>
  <si>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</si>
  <si>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</si>
  <si>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</si>
  <si>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</si>
  <si>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</si>
  <si>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</si>
  <si>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</si>
  <si>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</si>
  <si>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</si>
  <si>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</si>
  <si>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</si>
  <si>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</si>
  <si>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</si>
  <si>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</si>
  <si>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</si>
  <si>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</si>
  <si>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</si>
  <si>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</si>
  <si>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</si>
  <si>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</si>
  <si>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</si>
  <si>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</si>
  <si>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</si>
  <si>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</si>
  <si>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</si>
  <si>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</si>
  <si>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</si>
  <si>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</si>
  <si>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</si>
  <si>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</si>
  <si>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</si>
  <si>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</si>
  <si>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</si>
  <si>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</si>
  <si>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</si>
  <si>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</si>
  <si>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</si>
  <si>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</si>
  <si>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</si>
  <si>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</si>
  <si>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</si>
  <si>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</si>
  <si>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</si>
  <si>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</si>
  <si>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</si>
  <si>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</si>
  <si>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</si>
  <si>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</si>
  <si>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</si>
  <si>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</si>
  <si>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</si>
  <si>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</si>
  <si>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</si>
  <si>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</si>
  <si>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</si>
  <si>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</si>
  <si>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</si>
  <si>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</si>
  <si>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</si>
  <si>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</si>
  <si>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</si>
  <si>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</si>
  <si>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</si>
  <si>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</si>
  <si>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</si>
  <si>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</si>
  <si>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</si>
  <si>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</si>
  <si>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</si>
  <si>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</si>
  <si>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</si>
  <si>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</si>
  <si>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</si>
  <si>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</si>
  <si>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</si>
  <si>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</si>
  <si>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</si>
  <si>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</si>
  <si>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</si>
  <si>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</si>
  <si>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</si>
  <si>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</si>
  <si>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</si>
  <si>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</si>
  <si>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</si>
  <si>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</si>
  <si>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</si>
  <si>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</si>
  <si>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</si>
  <si>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</si>
  <si>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</si>
  <si>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</si>
  <si>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</si>
  <si>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</si>
  <si>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</si>
  <si>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</si>
  <si>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</si>
  <si>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</si>
  <si>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</si>
  <si>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</si>
  <si>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</si>
  <si>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</si>
  <si>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</si>
  <si>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</si>
  <si>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</si>
  <si>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</si>
  <si>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</si>
  <si>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</si>
  <si>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</si>
  <si>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</si>
  <si>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</si>
  <si>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</si>
  <si>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</si>
  <si>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</si>
  <si>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</si>
  <si>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</si>
  <si>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</si>
  <si>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</si>
  <si>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</si>
  <si>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</si>
  <si>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</si>
  <si>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</si>
  <si>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</si>
  <si>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</si>
  <si>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</si>
  <si>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</si>
  <si>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</si>
  <si>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</si>
  <si>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</si>
  <si>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</si>
  <si>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</si>
  <si>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</si>
  <si>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</si>
  <si>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</si>
  <si>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</si>
  <si>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</si>
  <si>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</si>
  <si>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</si>
  <si>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</si>
  <si>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</si>
  <si>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</si>
  <si>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</si>
  <si>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</si>
  <si>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</si>
  <si>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</si>
  <si>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</si>
  <si>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</si>
  <si>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</si>
  <si>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</si>
  <si>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</si>
  <si>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</si>
  <si>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</si>
  <si>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</si>
  <si>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</si>
  <si>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</si>
  <si>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</si>
  <si>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</si>
  <si>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</si>
  <si>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</si>
  <si>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</si>
  <si>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</si>
  <si>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</si>
  <si>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</si>
  <si>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</si>
  <si>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</si>
  <si>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</si>
  <si>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</si>
  <si>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</si>
  <si>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</si>
  <si>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</si>
  <si>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</si>
  <si>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</si>
  <si>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</si>
  <si>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</si>
  <si>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</si>
  <si>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</si>
  <si>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</si>
  <si>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</si>
  <si>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</si>
  <si>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</si>
  <si>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</si>
  <si>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</si>
  <si>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</si>
  <si>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</si>
  <si>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</si>
  <si>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</si>
  <si>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</si>
  <si>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</si>
  <si>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</si>
  <si>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</si>
  <si>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</si>
  <si>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</si>
  <si>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</si>
  <si>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</si>
  <si>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</si>
  <si>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</si>
  <si>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</si>
  <si>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</si>
  <si>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</si>
  <si>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</si>
  <si>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</si>
  <si>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</si>
  <si>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</si>
  <si>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</si>
  <si>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</si>
  <si>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</si>
  <si>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</si>
  <si>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</si>
  <si>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</si>
  <si>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</si>
  <si>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</si>
  <si>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</si>
  <si>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</si>
  <si>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</si>
  <si>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</si>
  <si>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</si>
  <si>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</si>
  <si>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</si>
  <si>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</si>
  <si>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</si>
  <si>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</si>
  <si>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</si>
  <si>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</si>
  <si>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</si>
  <si>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</si>
  <si>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</si>
  <si>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</si>
  <si>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</si>
  <si>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</si>
  <si>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</si>
  <si>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</si>
  <si>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</si>
  <si>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</si>
  <si>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</si>
  <si>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</si>
  <si>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</si>
  <si>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</si>
  <si>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</si>
  <si>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</si>
  <si>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</si>
  <si>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</si>
  <si>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</si>
  <si>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</si>
  <si>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</si>
  <si>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</si>
  <si>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</si>
  <si>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</si>
  <si>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</si>
  <si>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</si>
  <si>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</si>
  <si>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</si>
  <si>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</si>
  <si>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</si>
  <si>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</si>
  <si>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</si>
  <si>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</si>
  <si>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</si>
  <si>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</si>
  <si>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</si>
  <si>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</si>
  <si>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</si>
  <si>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</si>
  <si>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</si>
  <si>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</si>
  <si>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</si>
  <si>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</si>
  <si>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</si>
  <si>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</si>
  <si>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</si>
  <si>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</si>
  <si>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</si>
  <si>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</si>
  <si>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</si>
  <si>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</si>
  <si>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</si>
  <si>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</si>
  <si>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</si>
  <si>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</si>
  <si>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</si>
  <si>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</si>
  <si>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</si>
  <si>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</si>
  <si>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</si>
  <si>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</si>
  <si>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</si>
  <si>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</si>
  <si>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</si>
  <si>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</si>
  <si>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</si>
  <si>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</si>
  <si>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</si>
  <si>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</si>
  <si>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</si>
  <si>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</si>
  <si>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</si>
  <si>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</si>
  <si>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</si>
  <si>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</si>
  <si>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</si>
  <si>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</si>
  <si>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</si>
  <si>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</si>
  <si>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</si>
  <si>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</si>
  <si>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</si>
  <si>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</si>
  <si>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</si>
  <si>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</si>
  <si>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</si>
  <si>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</si>
  <si>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</si>
  <si>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</si>
  <si>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</si>
  <si>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</si>
  <si>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</si>
  <si>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</si>
  <si>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</si>
  <si>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</si>
  <si>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</si>
  <si>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</si>
  <si>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</si>
  <si>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</si>
  <si>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</si>
  <si>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</si>
  <si>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</si>
  <si>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</si>
  <si>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</si>
  <si>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</si>
  <si>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</si>
  <si>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</si>
  <si>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</si>
  <si>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</si>
  <si>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</si>
  <si>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</si>
  <si>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</si>
  <si>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</si>
  <si>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</si>
  <si>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</si>
  <si>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</si>
  <si>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</si>
  <si>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</si>
  <si>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</si>
  <si>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</si>
  <si>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</si>
  <si>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</si>
  <si>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</si>
  <si>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</si>
  <si>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</si>
  <si>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</si>
  <si>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</si>
  <si>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</si>
  <si>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</si>
  <si>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</si>
  <si>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</si>
  <si>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</si>
  <si>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</si>
  <si>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</si>
  <si>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</si>
  <si>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</si>
  <si>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</si>
  <si>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</si>
  <si>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</si>
  <si>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</si>
  <si>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</si>
  <si>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</si>
  <si>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</si>
  <si>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</si>
  <si>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</si>
  <si>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</si>
  <si>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</si>
  <si>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</si>
  <si>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</si>
  <si>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</si>
  <si>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</si>
  <si>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</si>
  <si>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</si>
  <si>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</si>
  <si>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</si>
  <si>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</si>
  <si>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</si>
  <si>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</si>
  <si>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</si>
  <si>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</si>
  <si>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</si>
  <si>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</si>
  <si>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</si>
  <si>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</si>
  <si>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</si>
  <si>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</si>
  <si>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</si>
  <si>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</si>
  <si>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</si>
  <si>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</si>
  <si>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</si>
  <si>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</si>
  <si>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</si>
  <si>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</si>
  <si>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</si>
  <si>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</si>
  <si>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</si>
  <si>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</si>
  <si>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</si>
  <si>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</si>
  <si>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</si>
  <si>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</si>
  <si>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</si>
  <si>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</si>
  <si>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</si>
  <si>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</si>
  <si>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</si>
  <si>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</si>
  <si>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</si>
  <si>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</si>
  <si>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</si>
  <si>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</si>
  <si>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</si>
  <si>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</si>
  <si>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</si>
  <si>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</si>
  <si>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</si>
  <si>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</si>
  <si>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</si>
  <si>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</si>
  <si>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</si>
  <si>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</si>
  <si>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</si>
  <si>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</si>
  <si>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</si>
  <si>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</si>
  <si>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</si>
  <si>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</si>
  <si>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</si>
  <si>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</si>
  <si>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</si>
  <si>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</si>
  <si>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</si>
  <si>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</si>
  <si>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</si>
  <si>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</si>
  <si>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</si>
  <si>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</si>
  <si>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</si>
  <si>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</si>
  <si>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</si>
  <si>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</si>
  <si>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</si>
  <si>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</si>
  <si>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</si>
  <si>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</si>
  <si>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</si>
  <si>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</si>
  <si>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</si>
  <si>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</si>
  <si>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</si>
  <si>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</si>
  <si>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</si>
  <si>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</si>
  <si>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</si>
  <si>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</si>
  <si>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</si>
  <si>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</si>
  <si>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</si>
  <si>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</si>
  <si>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</si>
  <si>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</si>
  <si>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</si>
  <si>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</si>
  <si>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</si>
  <si>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</si>
  <si>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</si>
  <si>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</si>
  <si>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</si>
  <si>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</si>
  <si>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</si>
  <si>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</si>
  <si>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</si>
  <si>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</si>
  <si>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</si>
  <si>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</si>
  <si>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</si>
  <si>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</si>
  <si>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</si>
  <si>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</si>
  <si>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</si>
  <si>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</si>
  <si>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</si>
  <si>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</si>
  <si>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</si>
  <si>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</si>
  <si>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</si>
  <si>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</si>
  <si>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</si>
  <si>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</si>
  <si>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</si>
  <si>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</si>
  <si>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</si>
  <si>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</si>
  <si>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</si>
  <si>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</si>
  <si>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</si>
  <si>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</si>
  <si>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</si>
  <si>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</si>
  <si>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</si>
  <si>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</si>
  <si>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</si>
  <si>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</si>
  <si>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</si>
  <si>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</si>
  <si>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</si>
  <si>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</si>
  <si>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</si>
  <si>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</si>
  <si>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</si>
  <si>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</si>
  <si>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</si>
  <si>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</si>
  <si>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</si>
  <si>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</si>
  <si>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</si>
  <si>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</si>
  <si>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</si>
  <si>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</si>
  <si>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</si>
  <si>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</si>
  <si>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</si>
  <si>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</si>
  <si>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</si>
  <si>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</si>
  <si>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</si>
  <si>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</si>
  <si>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</si>
  <si>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</si>
  <si>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</si>
  <si>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</si>
  <si>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</si>
  <si>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</si>
  <si>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</si>
  <si>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</si>
  <si>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</si>
  <si>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</si>
  <si>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</si>
  <si>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</si>
  <si>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</si>
  <si>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</si>
  <si>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</si>
  <si>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</si>
  <si>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</si>
  <si>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</si>
  <si>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</si>
  <si>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</si>
  <si>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</si>
  <si>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</si>
  <si>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</si>
  <si>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</si>
  <si>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</si>
  <si>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</si>
  <si>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</si>
  <si>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</si>
  <si>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</si>
  <si>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</si>
  <si>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</si>
  <si>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</si>
  <si>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</si>
  <si>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</si>
  <si>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</si>
  <si>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</si>
  <si>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</si>
  <si>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</si>
  <si>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</si>
  <si>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</si>
  <si>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</si>
  <si>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</si>
  <si>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</si>
  <si>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</si>
  <si>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</si>
  <si>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</si>
  <si>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</si>
  <si>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</si>
  <si>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</si>
  <si>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</si>
  <si>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</si>
  <si>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</si>
  <si>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</si>
  <si>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</si>
  <si>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</si>
  <si>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</si>
  <si>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</si>
  <si>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</si>
  <si>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</si>
  <si>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</si>
  <si>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</si>
  <si>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</si>
  <si>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</si>
  <si>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</si>
  <si>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</si>
  <si>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</si>
  <si>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</si>
  <si>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</si>
  <si>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</si>
  <si>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</si>
  <si>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</si>
  <si>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</si>
  <si>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</si>
  <si>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</si>
  <si>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</si>
  <si>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</si>
  <si>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</si>
  <si>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</si>
  <si>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</si>
  <si>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</si>
  <si>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</si>
  <si>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</si>
  <si>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</si>
  <si>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</si>
  <si>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</si>
  <si>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</si>
  <si>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</si>
  <si>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</si>
  <si>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</si>
  <si>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</si>
  <si>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</si>
  <si>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</si>
  <si>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</si>
  <si>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</si>
  <si>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</si>
  <si>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</si>
  <si>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</si>
  <si>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</si>
  <si>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</si>
  <si>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</si>
  <si>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</si>
  <si>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</si>
  <si>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</si>
  <si>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</si>
  <si>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</si>
  <si>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</si>
  <si>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</si>
  <si>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</si>
  <si>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</si>
  <si>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</si>
  <si>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</si>
  <si>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</si>
  <si>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</si>
  <si>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</si>
  <si>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</si>
  <si>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</si>
  <si>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</si>
  <si>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</si>
  <si>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</si>
  <si>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</si>
  <si>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</si>
  <si>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</si>
  <si>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</si>
  <si>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</si>
  <si>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</si>
  <si>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</si>
  <si>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</si>
  <si>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</si>
  <si>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</si>
  <si>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</si>
  <si>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</si>
  <si>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</si>
  <si>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</si>
  <si>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</si>
  <si>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</si>
  <si>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</si>
  <si>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</si>
  <si>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</si>
  <si>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</si>
  <si>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</si>
  <si>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</si>
  <si>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</si>
  <si>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</si>
  <si>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</si>
  <si>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</si>
  <si>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</si>
  <si>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</si>
  <si>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</si>
  <si>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</si>
  <si>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</si>
  <si>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</si>
  <si>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</si>
  <si>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</si>
  <si>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</si>
  <si>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</si>
  <si>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</si>
  <si>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</si>
  <si>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</si>
  <si>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</si>
  <si>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</si>
  <si>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</si>
  <si>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</si>
  <si>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</si>
  <si>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</si>
  <si>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</si>
  <si>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</si>
  <si>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</si>
  <si>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</si>
  <si>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</si>
  <si>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</si>
  <si>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</si>
  <si>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</si>
  <si>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</si>
  <si>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</si>
  <si>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</si>
  <si>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</si>
  <si>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</si>
  <si>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</si>
  <si>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</si>
  <si>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</si>
  <si>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</si>
  <si>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</si>
  <si>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</si>
  <si>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</si>
  <si>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</si>
  <si>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</si>
  <si>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</si>
  <si>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</si>
  <si>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</si>
  <si>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</si>
  <si>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</si>
  <si>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</si>
  <si>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</si>
  <si>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</si>
  <si>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</si>
  <si>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</si>
  <si>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</si>
  <si>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</si>
  <si>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</si>
  <si>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</si>
  <si>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</si>
  <si>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</si>
  <si>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</si>
  <si>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</si>
  <si>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</si>
  <si>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</si>
  <si>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</si>
  <si>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</si>
  <si>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</si>
  <si>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</si>
  <si>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</si>
  <si>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</si>
  <si>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</si>
  <si>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</si>
  <si>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</si>
  <si>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</si>
  <si>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</si>
  <si>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</si>
  <si>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</si>
  <si>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</si>
  <si>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</si>
  <si>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</si>
  <si>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</si>
  <si>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</si>
  <si>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</si>
  <si>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</si>
  <si>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</si>
  <si>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</si>
  <si>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</si>
  <si>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</si>
  <si>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</si>
  <si>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</si>
  <si>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</si>
  <si>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</si>
  <si>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</si>
  <si>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</si>
  <si>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</si>
  <si>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</si>
  <si>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</si>
  <si>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</si>
  <si>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</si>
  <si>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</si>
  <si>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</si>
  <si>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</si>
  <si>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</si>
  <si>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</si>
  <si>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</si>
  <si>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</si>
  <si>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</si>
  <si>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</si>
  <si>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</si>
  <si>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</si>
  <si>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</si>
  <si>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</si>
  <si>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</si>
  <si>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</si>
  <si>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</si>
  <si>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</si>
  <si>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</si>
  <si>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</si>
  <si>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</si>
  <si>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</si>
  <si>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</si>
  <si>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</si>
  <si>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</si>
  <si>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</si>
  <si>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</si>
  <si>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</si>
  <si>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</si>
  <si>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</si>
  <si>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</si>
  <si>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</si>
  <si>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</si>
  <si>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</si>
  <si>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</si>
  <si>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</si>
  <si>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</si>
  <si>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</si>
  <si>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</si>
  <si>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</si>
  <si>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</si>
  <si>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</si>
  <si>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</si>
  <si>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</si>
  <si>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</si>
  <si>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</si>
  <si>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</si>
  <si>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</si>
  <si>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</si>
  <si>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</si>
  <si>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</si>
  <si>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</si>
  <si>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</si>
  <si>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</si>
  <si>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</si>
  <si>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</si>
  <si>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</si>
  <si>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</si>
  <si>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</si>
  <si>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</si>
  <si>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</si>
  <si>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</si>
  <si>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</si>
  <si>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</si>
  <si>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</si>
  <si>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</si>
  <si>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</si>
  <si>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</si>
  <si>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</si>
  <si>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</si>
  <si>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</si>
  <si>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</si>
  <si>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</si>
  <si>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</si>
  <si>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</si>
  <si>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</si>
  <si>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</si>
  <si>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</si>
  <si>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</si>
  <si>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</si>
  <si>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</si>
  <si>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</si>
  <si>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</si>
  <si>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</si>
  <si>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</si>
  <si>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</si>
  <si>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</si>
  <si>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</si>
  <si>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</si>
  <si>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</si>
  <si>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</si>
  <si>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</si>
  <si>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</si>
  <si>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</si>
  <si>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</si>
  <si>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</si>
  <si>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</si>
  <si>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</si>
  <si>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</si>
  <si>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</si>
  <si>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</si>
  <si>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</si>
  <si>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</si>
  <si>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</si>
  <si>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</si>
  <si>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</si>
  <si>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</si>
  <si>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</si>
  <si>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</si>
  <si>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</si>
  <si>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</si>
  <si>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</si>
  <si>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</si>
  <si>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</si>
  <si>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</si>
  <si>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</si>
  <si>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</si>
  <si>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</si>
  <si>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</si>
  <si>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</si>
  <si>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</si>
  <si>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</si>
  <si>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</si>
  <si>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</si>
  <si>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</si>
  <si>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</si>
  <si>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</si>
  <si>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</si>
  <si>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</si>
  <si>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</si>
  <si>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</si>
  <si>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</si>
  <si>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</si>
  <si>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</si>
  <si>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</si>
  <si>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</si>
  <si>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</si>
  <si>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</si>
  <si>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</si>
  <si>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</si>
  <si>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</si>
  <si>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</si>
  <si>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</si>
  <si>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</si>
  <si>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</si>
  <si>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</si>
  <si>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</si>
  <si>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</si>
  <si>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</si>
  <si>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</si>
  <si>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</si>
  <si>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</si>
  <si>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</si>
  <si>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</si>
  <si>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</si>
  <si>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</si>
  <si>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</si>
  <si>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</si>
  <si>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</si>
  <si>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</si>
  <si>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</si>
  <si>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</si>
  <si>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</si>
  <si>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</si>
  <si>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</si>
  <si>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</si>
  <si>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</si>
  <si>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</si>
  <si>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</si>
  <si>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</si>
  <si>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</si>
  <si>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</si>
  <si>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</si>
  <si>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</si>
  <si>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</si>
  <si>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</si>
  <si>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</si>
  <si>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</si>
  <si>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</si>
  <si>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</si>
  <si>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</si>
  <si>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</si>
  <si>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</si>
  <si>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</si>
  <si>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</si>
  <si>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</si>
  <si>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</si>
  <si>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</si>
  <si>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</si>
  <si>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</si>
  <si>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</si>
  <si>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</si>
  <si>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</si>
  <si>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</si>
  <si>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</si>
  <si>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</si>
  <si>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</si>
  <si>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</si>
  <si>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</si>
  <si>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</si>
  <si>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</si>
  <si>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</si>
  <si>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</si>
  <si>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</si>
  <si>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</si>
  <si>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</si>
  <si>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</si>
  <si>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</si>
  <si>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</si>
  <si>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</si>
  <si>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</si>
  <si>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</si>
  <si>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</si>
  <si>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</si>
  <si>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</si>
  <si>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</si>
  <si>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</si>
  <si>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</si>
  <si>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</si>
  <si>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</si>
  <si>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</si>
  <si>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</si>
  <si>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</si>
  <si>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</si>
  <si>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</si>
  <si>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</si>
  <si>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</si>
  <si>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</si>
  <si>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</si>
  <si>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</si>
  <si>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</si>
  <si>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</si>
  <si>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</si>
  <si>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</si>
  <si>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</si>
  <si>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</si>
  <si>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</si>
  <si>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</si>
  <si>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</si>
  <si>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</si>
  <si>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</si>
  <si>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</si>
  <si>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</si>
  <si>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</si>
  <si>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</si>
  <si>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</si>
  <si>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</si>
  <si>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</si>
  <si>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</si>
  <si>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</si>
  <si>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</si>
  <si>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</si>
  <si>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</si>
  <si>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</si>
  <si>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</si>
  <si>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</si>
  <si>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</si>
  <si>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</si>
  <si>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</si>
  <si>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</si>
  <si>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</si>
  <si>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</si>
  <si>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</si>
  <si>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</si>
  <si>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</si>
  <si>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</si>
  <si>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</si>
  <si>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</si>
  <si>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</si>
  <si>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</si>
  <si>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</si>
  <si>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</si>
  <si>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</si>
  <si>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</si>
  <si>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</si>
  <si>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</si>
  <si>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</si>
  <si>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</si>
  <si>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</si>
  <si>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</si>
  <si>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</si>
  <si>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</si>
  <si>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</si>
  <si>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</si>
  <si>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</si>
  <si>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</si>
  <si>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</si>
  <si>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</si>
  <si>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</si>
  <si>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</si>
  <si>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</si>
  <si>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</si>
  <si>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</si>
  <si>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</si>
  <si>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</si>
  <si>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</si>
  <si>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</si>
  <si>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</si>
  <si>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</si>
  <si>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</si>
  <si>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</si>
  <si>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</si>
  <si>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</si>
  <si>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</si>
  <si>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</si>
  <si>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</si>
  <si>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</si>
  <si>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</si>
  <si>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</si>
  <si>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</si>
  <si>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</si>
  <si>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</si>
  <si>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</si>
  <si>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</si>
  <si>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</si>
  <si>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</si>
  <si>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</si>
  <si>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</si>
  <si>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</si>
  <si>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</si>
  <si>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</si>
  <si>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</si>
  <si>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</si>
  <si>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</si>
  <si>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</si>
  <si>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</si>
  <si>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</si>
  <si>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</si>
  <si>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</si>
  <si>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</si>
  <si>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</si>
  <si>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</si>
  <si>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</si>
  <si>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</si>
  <si>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</si>
  <si>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</si>
  <si>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</si>
  <si>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</si>
  <si>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</si>
  <si>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</si>
  <si>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</si>
  <si>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</si>
  <si>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</si>
  <si>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</si>
  <si>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</si>
  <si>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</si>
  <si>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</si>
  <si>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</si>
  <si>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</si>
  <si>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</si>
  <si>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</si>
  <si>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</si>
  <si>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</si>
  <si>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</si>
  <si>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</si>
  <si>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</si>
  <si>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</si>
  <si>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</si>
  <si>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</si>
  <si>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</si>
  <si>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</si>
  <si>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</si>
  <si>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</si>
  <si>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</si>
  <si>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</si>
  <si>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</si>
  <si>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</si>
  <si>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</si>
  <si>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</si>
  <si>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</si>
  <si>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</si>
  <si>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</si>
  <si>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</si>
  <si>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</si>
  <si>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</si>
  <si>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</si>
  <si>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</si>
  <si>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</si>
  <si>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</si>
  <si>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</si>
  <si>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</si>
  <si>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</si>
  <si>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</si>
  <si>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</si>
  <si>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</si>
  <si>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</si>
  <si>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</si>
  <si>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</si>
  <si>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</si>
  <si>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</si>
  <si>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</si>
  <si>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</si>
  <si>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</si>
  <si>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</si>
  <si>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</si>
  <si>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</si>
  <si>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</si>
  <si>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</si>
  <si>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</si>
  <si>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</si>
  <si>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</si>
  <si>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</si>
  <si>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</si>
  <si>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</si>
  <si>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</si>
  <si>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</si>
  <si>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</si>
  <si>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</si>
  <si>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</si>
  <si>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</si>
  <si>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</si>
  <si>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</si>
  <si>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</si>
  <si>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</si>
  <si>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</si>
  <si>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</si>
  <si>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</si>
  <si>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</si>
  <si>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</si>
  <si>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</si>
  <si>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</si>
  <si>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</si>
  <si>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</si>
  <si>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</si>
  <si>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</si>
  <si>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</si>
  <si>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</si>
  <si>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</si>
  <si>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</si>
  <si>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</si>
  <si>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</si>
  <si>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</si>
  <si>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</si>
  <si>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</si>
  <si>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</si>
  <si>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</si>
  <si>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</si>
  <si>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</si>
  <si>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</si>
  <si>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</si>
  <si>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</si>
  <si>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</si>
  <si>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</si>
  <si>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</si>
  <si>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</si>
  <si>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</si>
  <si>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</si>
  <si>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</si>
  <si>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</si>
  <si>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</si>
  <si>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</si>
  <si>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</si>
  <si>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</si>
  <si>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</si>
  <si>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</si>
  <si>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</si>
  <si>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</si>
  <si>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</si>
  <si>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</si>
  <si>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</si>
  <si>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</si>
  <si>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</si>
  <si>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</si>
  <si>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</si>
  <si>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</si>
  <si>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</si>
  <si>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</si>
  <si>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</si>
  <si>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</si>
  <si>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</si>
  <si>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</si>
  <si>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</si>
  <si>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</si>
  <si>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</si>
  <si>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</si>
  <si>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</si>
  <si>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</si>
  <si>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</si>
  <si>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</si>
  <si>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</si>
  <si>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</si>
  <si>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</si>
  <si>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</si>
  <si>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</si>
  <si>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</si>
  <si>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</si>
  <si>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</si>
  <si>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</si>
  <si>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</si>
  <si>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</si>
  <si>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</si>
  <si>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</si>
  <si>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</si>
  <si>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</si>
  <si>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</si>
  <si>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</si>
  <si>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</si>
  <si>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</si>
  <si>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</si>
  <si>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</si>
  <si>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</si>
  <si>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</si>
  <si>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</si>
  <si>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</si>
  <si>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</si>
  <si>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</si>
  <si>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</si>
  <si>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</si>
  <si>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</si>
  <si>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</si>
  <si>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</si>
  <si>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</si>
  <si>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</si>
  <si>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</si>
  <si>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</si>
  <si>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</si>
  <si>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</si>
  <si>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</si>
  <si>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</si>
  <si>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</si>
  <si>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</si>
  <si>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</si>
  <si>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</si>
  <si>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</si>
  <si>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</si>
  <si>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</si>
  <si>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</si>
  <si>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</si>
  <si>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</si>
  <si>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</si>
  <si>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</si>
  <si>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</si>
  <si>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</si>
  <si>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</si>
  <si>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</si>
  <si>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</si>
  <si>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</si>
  <si>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</si>
  <si>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</si>
  <si>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</si>
  <si>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</si>
  <si>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</si>
  <si>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</si>
  <si>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</si>
  <si>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</si>
  <si>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</si>
  <si>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</si>
  <si>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</si>
  <si>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</si>
  <si>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</si>
  <si>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</si>
  <si>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</si>
  <si>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</si>
  <si>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</si>
  <si>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</si>
  <si>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</si>
  <si>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</si>
  <si>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</si>
  <si>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</si>
  <si>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</si>
  <si>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</si>
  <si>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</si>
  <si>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</si>
  <si>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</si>
  <si>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</si>
  <si>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</si>
  <si>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</si>
  <si>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</si>
  <si>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</si>
  <si>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</si>
  <si>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</si>
  <si>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</si>
  <si>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</si>
  <si>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</si>
  <si>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</si>
  <si>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</si>
  <si>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</si>
  <si>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</si>
  <si>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</si>
  <si>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</si>
  <si>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</si>
  <si>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</si>
  <si>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</si>
  <si>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</si>
  <si>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</si>
  <si>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</si>
  <si>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</si>
  <si>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</si>
  <si>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</si>
  <si>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</si>
  <si>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</si>
  <si>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</si>
  <si>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</si>
  <si>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</si>
  <si>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</si>
  <si>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</si>
  <si>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</si>
  <si>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</si>
  <si>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</si>
  <si>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</si>
  <si>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</si>
  <si>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</si>
  <si>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</si>
  <si>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</si>
  <si>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</si>
  <si>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</si>
  <si>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</si>
  <si>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</si>
  <si>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</si>
  <si>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</si>
  <si>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</si>
  <si>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</si>
  <si>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</si>
  <si>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</si>
  <si>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</si>
  <si>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</si>
  <si>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</si>
  <si>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</si>
  <si>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</si>
  <si>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</si>
  <si>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</si>
  <si>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</si>
  <si>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</si>
  <si>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</si>
  <si>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</si>
  <si>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</si>
  <si>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</si>
  <si>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</si>
  <si>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</si>
  <si>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</si>
  <si>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</si>
  <si>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</si>
  <si>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</si>
  <si>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</si>
  <si>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</si>
  <si>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</si>
  <si>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</si>
  <si>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</si>
  <si>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</si>
  <si>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</si>
  <si>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</si>
  <si>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</si>
  <si>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</si>
  <si>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</si>
  <si>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</si>
  <si>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</si>
  <si>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</si>
  <si>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</si>
  <si>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</si>
  <si>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</si>
  <si>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</si>
  <si>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</si>
  <si>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</si>
  <si>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</si>
  <si>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</si>
  <si>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</si>
  <si>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</si>
  <si>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</si>
  <si>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</si>
  <si>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</si>
  <si>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</si>
  <si>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</si>
  <si>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</si>
  <si>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</si>
  <si>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</si>
  <si>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</si>
  <si>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</si>
  <si>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</si>
  <si>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</si>
  <si>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</si>
  <si>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</si>
  <si>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</si>
  <si>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</si>
  <si>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</si>
  <si>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</si>
  <si>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</si>
  <si>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</si>
  <si>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</si>
  <si>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</si>
  <si>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</si>
  <si>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</si>
  <si>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</si>
  <si>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</si>
  <si>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</si>
  <si>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</si>
  <si>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</si>
  <si>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</si>
  <si>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</si>
  <si>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</si>
  <si>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</si>
  <si>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</si>
  <si>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</si>
  <si>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</si>
  <si>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</si>
  <si>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</si>
  <si>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</si>
  <si>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</si>
  <si>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</si>
  <si>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</si>
  <si>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</si>
  <si>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</si>
  <si>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</si>
  <si>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</si>
  <si>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</si>
  <si>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</si>
  <si>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</si>
  <si>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</si>
  <si>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</si>
  <si>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</si>
  <si>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</si>
  <si>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</si>
  <si>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</si>
  <si>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</si>
  <si>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</si>
  <si>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</si>
  <si>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</si>
  <si>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</si>
  <si>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</si>
  <si>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</si>
  <si>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</si>
  <si>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</si>
  <si>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03201</t>
  </si>
  <si>
    <t>盛岡市</t>
  </si>
  <si>
    <t>03201_令和4年度</t>
  </si>
  <si>
    <t>03201_令和6年度</t>
  </si>
  <si>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</si>
  <si>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</si>
  <si>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</si>
  <si>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</si>
  <si>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</si>
  <si>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</si>
  <si>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</si>
  <si>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</si>
  <si>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</si>
  <si>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</si>
  <si>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</si>
  <si>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</si>
  <si>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</si>
  <si>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</si>
  <si>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</si>
  <si>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</si>
  <si>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</si>
  <si>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</si>
  <si>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</si>
  <si>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</si>
  <si>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</si>
  <si>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</si>
  <si>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</si>
  <si>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</si>
  <si>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</si>
  <si>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</si>
  <si>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</si>
  <si>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</si>
  <si>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</si>
  <si>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</si>
  <si>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</si>
  <si>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</si>
  <si>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</si>
  <si>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</si>
  <si>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</si>
  <si>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</si>
  <si>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</si>
  <si>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</si>
  <si>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</si>
  <si>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</si>
  <si>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</si>
  <si>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</si>
  <si>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</si>
  <si>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</si>
  <si>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</si>
  <si>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</si>
  <si>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</si>
  <si>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</si>
  <si>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</si>
  <si>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</si>
  <si>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</si>
  <si>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</si>
  <si>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</si>
  <si>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</si>
  <si>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</si>
  <si>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</si>
  <si>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</si>
  <si>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</si>
  <si>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</si>
  <si>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</si>
  <si>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</si>
  <si>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</si>
  <si>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</si>
  <si>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</si>
  <si>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</si>
  <si>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</si>
  <si>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</si>
  <si>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</si>
  <si>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</si>
  <si>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</si>
  <si>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</si>
  <si>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</si>
  <si>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</si>
  <si>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</si>
  <si>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</si>
  <si>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</si>
  <si>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</si>
  <si>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</si>
  <si>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</si>
  <si>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</si>
  <si>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</si>
  <si>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</si>
  <si>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</si>
  <si>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</si>
  <si>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</si>
  <si>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</si>
  <si>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</si>
  <si>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</si>
  <si>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</si>
  <si>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</si>
  <si>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</si>
  <si>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</si>
  <si>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</si>
  <si>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</si>
  <si>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</si>
  <si>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</si>
  <si>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</si>
  <si>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</si>
  <si>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</si>
  <si>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</si>
  <si>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</si>
  <si>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</si>
  <si>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</si>
  <si>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</si>
  <si>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</si>
  <si>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</si>
  <si>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</si>
  <si>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</si>
  <si>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</si>
  <si>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</si>
  <si>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</si>
  <si>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</si>
  <si>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</si>
  <si>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</si>
  <si>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</si>
  <si>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</si>
  <si>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</si>
  <si>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</si>
  <si>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</si>
  <si>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</si>
  <si>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</si>
  <si>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</si>
  <si>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</si>
  <si>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</si>
  <si>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</si>
  <si>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</si>
  <si>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</si>
  <si>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</si>
  <si>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</si>
  <si>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</si>
  <si>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</si>
  <si>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</si>
  <si>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</si>
  <si>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</si>
  <si>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</si>
  <si>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</si>
  <si>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</si>
  <si>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</si>
  <si>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</si>
  <si>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</si>
  <si>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</si>
  <si>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</si>
  <si>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</si>
  <si>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</si>
  <si>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</si>
  <si>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</si>
  <si>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</si>
  <si>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</si>
  <si>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</si>
  <si>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</si>
  <si>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</si>
  <si>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</si>
  <si>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</si>
  <si>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</si>
  <si>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</si>
  <si>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</si>
  <si>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</si>
  <si>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</si>
  <si>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</si>
  <si>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</si>
  <si>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</si>
  <si>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</si>
  <si>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</si>
  <si>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</si>
  <si>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</si>
  <si>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</si>
  <si>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</si>
  <si>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</si>
  <si>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</si>
  <si>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</si>
  <si>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</si>
  <si>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</si>
  <si>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</si>
  <si>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</si>
  <si>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</si>
  <si>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</si>
  <si>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</si>
  <si>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</si>
  <si>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</si>
  <si>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</si>
  <si>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</si>
  <si>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</si>
  <si>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</si>
  <si>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</si>
  <si>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</si>
  <si>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</si>
  <si>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</si>
  <si>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</si>
  <si>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</si>
  <si>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</si>
  <si>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</si>
  <si>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</si>
  <si>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</si>
  <si>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</si>
  <si>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</si>
  <si>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</si>
  <si>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</si>
  <si>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</si>
  <si>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</si>
  <si>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</si>
  <si>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</si>
  <si>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</si>
  <si>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</si>
  <si>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</si>
  <si>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</si>
  <si>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</si>
  <si>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</si>
  <si>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</si>
  <si>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</si>
  <si>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</si>
  <si>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</si>
  <si>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</si>
  <si>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</si>
  <si>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</si>
  <si>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</si>
  <si>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</si>
  <si>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</si>
  <si>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</si>
  <si>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</si>
  <si>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</si>
  <si>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</si>
  <si>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</si>
  <si>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</si>
  <si>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</si>
  <si>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</si>
  <si>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</si>
  <si>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</si>
  <si>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</si>
  <si>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</si>
  <si>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</si>
  <si>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</si>
  <si>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</si>
  <si>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</si>
  <si>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</si>
  <si>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</si>
  <si>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</si>
  <si>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</si>
  <si>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</si>
  <si>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</si>
  <si>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</si>
  <si>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</si>
  <si>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</si>
  <si>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</si>
  <si>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</si>
  <si>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</si>
  <si>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</si>
  <si>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</si>
  <si>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</si>
  <si>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</si>
  <si>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</si>
  <si>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</si>
  <si>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</si>
  <si>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</si>
  <si>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</si>
  <si>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</si>
  <si>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</si>
  <si>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</si>
  <si>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</si>
  <si>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</si>
  <si>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</si>
  <si>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</si>
  <si>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</si>
  <si>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</si>
  <si>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</si>
  <si>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</si>
  <si>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</si>
  <si>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</si>
  <si>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</si>
  <si>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</si>
  <si>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</si>
  <si>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</si>
  <si>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</si>
  <si>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</si>
  <si>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</si>
  <si>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</si>
  <si>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</si>
  <si>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</si>
  <si>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</si>
  <si>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</si>
  <si>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</si>
  <si>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</si>
  <si>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</si>
  <si>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</si>
  <si>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</si>
  <si>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</si>
  <si>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</si>
  <si>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</si>
  <si>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</si>
  <si>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</si>
  <si>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</si>
  <si>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</si>
  <si>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</si>
  <si>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</si>
  <si>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</si>
  <si>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</si>
  <si>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</si>
  <si>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</si>
  <si>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</si>
  <si>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</si>
  <si>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</si>
  <si>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</si>
  <si>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</si>
  <si>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</si>
  <si>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</si>
  <si>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</si>
  <si>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</si>
  <si>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</si>
  <si>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</si>
  <si>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</si>
  <si>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</si>
  <si>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</si>
  <si>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</si>
  <si>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</si>
  <si>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</si>
  <si>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</si>
  <si>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</si>
  <si>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</si>
  <si>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</si>
  <si>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</si>
  <si>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</si>
  <si>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</si>
  <si>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</si>
  <si>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</si>
  <si>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</si>
  <si>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</si>
  <si>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</si>
  <si>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</si>
  <si>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</si>
  <si>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</si>
  <si>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</si>
  <si>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</si>
  <si>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</si>
  <si>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</si>
  <si>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</si>
  <si>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</si>
  <si>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</si>
  <si>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</si>
  <si>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</si>
  <si>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</si>
  <si>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</si>
  <si>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</si>
  <si>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</si>
  <si>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</si>
  <si>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</si>
  <si>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</si>
  <si>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</si>
  <si>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</si>
  <si>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</si>
  <si>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</si>
  <si>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</si>
  <si>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</si>
  <si>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</si>
  <si>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</si>
  <si>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</si>
  <si>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</si>
  <si>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</si>
  <si>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</si>
  <si>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</si>
  <si>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</si>
  <si>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</si>
  <si>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</si>
  <si>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</si>
  <si>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</si>
  <si>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</si>
  <si>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</si>
  <si>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</si>
  <si>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</si>
  <si>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</si>
  <si>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</si>
  <si>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</si>
  <si>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</si>
  <si>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</si>
  <si>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</si>
  <si>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</si>
  <si>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</si>
  <si>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</si>
  <si>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</si>
  <si>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</si>
  <si>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</si>
  <si>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</si>
  <si>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</si>
  <si>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</si>
  <si>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</si>
  <si>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</si>
  <si>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</si>
  <si>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</si>
  <si>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</si>
  <si>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</si>
  <si>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</si>
  <si>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</si>
  <si>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</si>
  <si>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</si>
  <si>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</si>
  <si>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</si>
  <si>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</si>
  <si>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</si>
  <si>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</si>
  <si>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</si>
  <si>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</si>
  <si>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</si>
  <si>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</si>
  <si>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</si>
  <si>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</si>
  <si>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</si>
  <si>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</si>
  <si>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</si>
  <si>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</si>
  <si>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</si>
  <si>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</si>
  <si>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</si>
  <si>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</si>
  <si>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</si>
  <si>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</si>
  <si>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</si>
  <si>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</si>
  <si>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</si>
  <si>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</si>
  <si>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</si>
  <si>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</si>
  <si>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</si>
  <si>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</si>
  <si>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</si>
  <si>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</si>
  <si>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</si>
  <si>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</si>
  <si>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</si>
  <si>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</si>
  <si>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</si>
  <si>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</si>
  <si>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</si>
  <si>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</si>
  <si>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</si>
  <si>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</si>
  <si>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</si>
  <si>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</si>
  <si>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</si>
  <si>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</si>
  <si>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</si>
  <si>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</si>
  <si>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</si>
  <si>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</si>
  <si>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</si>
  <si>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</si>
  <si>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</si>
  <si>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</si>
  <si>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</si>
  <si>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</si>
  <si>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</si>
  <si>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</si>
  <si>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</si>
  <si>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</si>
  <si>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</si>
  <si>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</si>
  <si>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</si>
  <si>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</si>
  <si>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</si>
  <si>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</si>
  <si>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</si>
  <si>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</si>
  <si>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</si>
  <si>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</si>
  <si>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</si>
  <si>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</si>
  <si>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</si>
  <si>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</si>
  <si>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</si>
  <si>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</si>
  <si>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</si>
  <si>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</si>
  <si>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</si>
  <si>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</si>
  <si>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</si>
  <si>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</si>
  <si>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</si>
  <si>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</si>
  <si>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</si>
  <si>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</si>
  <si>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</si>
  <si>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</si>
  <si>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</si>
  <si>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</si>
  <si>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</si>
  <si>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</si>
  <si>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</si>
  <si>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</si>
  <si>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</si>
  <si>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</si>
  <si>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</si>
  <si>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</si>
  <si>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</si>
  <si>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</si>
  <si>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</si>
  <si>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</si>
  <si>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</si>
  <si>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</si>
  <si>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</si>
  <si>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</si>
  <si>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</si>
  <si>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</si>
  <si>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</si>
  <si>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</si>
  <si>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</si>
  <si>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</si>
  <si>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</si>
  <si>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</si>
  <si>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</si>
  <si>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</si>
  <si>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</si>
  <si>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</si>
  <si>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</si>
  <si>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</si>
  <si>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</si>
  <si>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</si>
  <si>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</si>
  <si>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</si>
  <si>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</si>
  <si>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</si>
  <si>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</si>
  <si>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</si>
  <si>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</si>
  <si>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</si>
  <si>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</si>
  <si>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</si>
  <si>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</si>
  <si>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</si>
  <si>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</si>
  <si>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</si>
  <si>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</si>
  <si>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</si>
  <si>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</si>
  <si>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</si>
  <si>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</si>
  <si>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</si>
  <si>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</si>
  <si>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</si>
  <si>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</si>
  <si>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</si>
  <si>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</si>
  <si>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</si>
  <si>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</si>
  <si>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</si>
  <si>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</si>
  <si>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</si>
  <si>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</si>
  <si>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</si>
  <si>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</si>
  <si>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</si>
  <si>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</si>
  <si>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</si>
  <si>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</si>
  <si>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</si>
  <si>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</si>
  <si>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</si>
  <si>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</si>
  <si>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</si>
  <si>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</si>
  <si>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</si>
  <si>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</si>
  <si>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</si>
  <si>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</si>
  <si>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</si>
  <si>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</si>
  <si>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</si>
  <si>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</si>
  <si>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</si>
  <si>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</si>
  <si>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</si>
  <si>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</si>
  <si>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</si>
  <si>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</si>
  <si>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</si>
  <si>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</si>
  <si>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</si>
  <si>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</si>
  <si>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</si>
  <si>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</si>
  <si>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</si>
  <si>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</si>
  <si>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</si>
  <si>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</si>
  <si>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</si>
  <si>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</si>
  <si>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</si>
  <si>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</si>
  <si>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</si>
  <si>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</si>
  <si>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</si>
  <si>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</si>
  <si>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</si>
  <si>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</si>
  <si>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</si>
  <si>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</si>
  <si>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</si>
  <si>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</si>
  <si>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</si>
  <si>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</si>
  <si>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</si>
  <si>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</si>
  <si>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</si>
  <si>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</si>
  <si>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</si>
  <si>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</si>
  <si>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</si>
  <si>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</si>
  <si>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</si>
  <si>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</si>
  <si>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</si>
  <si>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</si>
  <si>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</si>
  <si>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</si>
  <si>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</si>
  <si>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</si>
  <si>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</si>
  <si>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</si>
  <si>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</si>
  <si>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</si>
  <si>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</si>
  <si>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</si>
  <si>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</si>
  <si>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</si>
  <si>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</si>
  <si>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</si>
  <si>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</si>
  <si>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</si>
  <si>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</si>
  <si>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</si>
  <si>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</si>
  <si>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</si>
  <si>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</si>
  <si>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</si>
  <si>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</si>
  <si>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</si>
  <si>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</si>
  <si>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</si>
  <si>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</si>
  <si>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</si>
  <si>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</si>
  <si>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</si>
  <si>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</si>
  <si>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</si>
  <si>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</si>
  <si>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</si>
  <si>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</si>
  <si>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</si>
  <si>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</si>
  <si>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</si>
  <si>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</si>
  <si>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</si>
  <si>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</si>
  <si>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</si>
  <si>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</si>
  <si>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</si>
  <si>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</si>
  <si>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</si>
  <si>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</si>
  <si>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</si>
  <si>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</si>
  <si>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</si>
  <si>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</si>
  <si>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03215</t>
  </si>
  <si>
    <t>奥州市</t>
  </si>
  <si>
    <t>03215_令和4年度</t>
  </si>
  <si>
    <t>03215_令和6年度</t>
  </si>
  <si>
    <t>03321</t>
  </si>
  <si>
    <t>紫波町</t>
  </si>
  <si>
    <t>03321_令和4年度</t>
  </si>
  <si>
    <t>03321_令和6年度</t>
  </si>
  <si>
    <t>03203</t>
  </si>
  <si>
    <t>大船渡市</t>
  </si>
  <si>
    <t>03203_令和4年度</t>
  </si>
  <si>
    <t>03203_令和6年度</t>
  </si>
  <si>
    <t>03207</t>
  </si>
  <si>
    <t>久慈市</t>
  </si>
  <si>
    <t>03207_令和4年度</t>
  </si>
  <si>
    <t>03207_令和6年度</t>
  </si>
  <si>
    <t>03303</t>
  </si>
  <si>
    <t>岩手町</t>
  </si>
  <si>
    <t>03303_令和4年度</t>
  </si>
  <si>
    <t>03303_令和6年度</t>
  </si>
  <si>
    <t>03501</t>
  </si>
  <si>
    <t>軽米町</t>
  </si>
  <si>
    <t>03501_令和4年度</t>
  </si>
  <si>
    <t>03501_令和6年度</t>
  </si>
  <si>
    <t>03210</t>
  </si>
  <si>
    <t>陸前高田市</t>
  </si>
  <si>
    <t>03210_令和4年度</t>
  </si>
  <si>
    <t>03210_令和6年度</t>
  </si>
  <si>
    <t>03322</t>
  </si>
  <si>
    <t>矢巾町</t>
  </si>
  <si>
    <t>03322_令和4年度</t>
  </si>
  <si>
    <t>03322_令和6年度</t>
  </si>
  <si>
    <t>03483</t>
  </si>
  <si>
    <t>岩泉町</t>
  </si>
  <si>
    <t>03483_令和4年度</t>
  </si>
  <si>
    <t>03483_令和6年度</t>
  </si>
  <si>
    <t>03213</t>
  </si>
  <si>
    <t>二戸市</t>
  </si>
  <si>
    <t>03213_令和4年度</t>
  </si>
  <si>
    <t>03213_令和6年度</t>
  </si>
  <si>
    <t>03208</t>
  </si>
  <si>
    <t>遠野市</t>
  </si>
  <si>
    <t>03208_令和4年度</t>
  </si>
  <si>
    <t>03208_令和6年度</t>
  </si>
  <si>
    <t>03214</t>
  </si>
  <si>
    <t>八幡平市</t>
  </si>
  <si>
    <t>03214_令和4年度</t>
  </si>
  <si>
    <t>03214_令和6年度</t>
  </si>
  <si>
    <t>03301</t>
  </si>
  <si>
    <t>雫石町</t>
  </si>
  <si>
    <t>03301_令和4年度</t>
  </si>
  <si>
    <t>03301_令和6年度</t>
  </si>
  <si>
    <t>03381</t>
  </si>
  <si>
    <t>金ケ崎町</t>
  </si>
  <si>
    <t>03381_令和4年度</t>
  </si>
  <si>
    <t>03381_令和6年度</t>
  </si>
  <si>
    <t>03507</t>
  </si>
  <si>
    <t>洋野町</t>
  </si>
  <si>
    <t>03507_令和4年度</t>
  </si>
  <si>
    <t>03507_令和6年度</t>
  </si>
  <si>
    <t>03485</t>
  </si>
  <si>
    <t>普代村</t>
  </si>
  <si>
    <t>03485_令和4年度</t>
  </si>
  <si>
    <t>03485_令和6年度</t>
  </si>
  <si>
    <t>03202</t>
  </si>
  <si>
    <t>宮古市</t>
  </si>
  <si>
    <t>03202_令和4年度</t>
  </si>
  <si>
    <t>03202_令和6年度</t>
  </si>
  <si>
    <t>03216</t>
  </si>
  <si>
    <t>滝沢市</t>
  </si>
  <si>
    <t>03216_令和4年度</t>
  </si>
  <si>
    <t>03216_令和6年度</t>
  </si>
  <si>
    <t>03484</t>
  </si>
  <si>
    <t>田野畑村</t>
  </si>
  <si>
    <t>03484_令和4年度</t>
  </si>
  <si>
    <t>03484_令和6年度</t>
  </si>
  <si>
    <t>03503</t>
  </si>
  <si>
    <t>野田村</t>
  </si>
  <si>
    <t>03503_令和4年度</t>
  </si>
  <si>
    <t>03503_令和6年度</t>
  </si>
  <si>
    <t>03482</t>
  </si>
  <si>
    <t>山田町</t>
  </si>
  <si>
    <t>03482_令和4年度</t>
  </si>
  <si>
    <t>03482_令和6年度</t>
  </si>
  <si>
    <t>03441</t>
  </si>
  <si>
    <t>住田町</t>
  </si>
  <si>
    <t>03441_令和4年度</t>
  </si>
  <si>
    <t>03441_令和6年度</t>
  </si>
  <si>
    <t>03402</t>
  </si>
  <si>
    <t>平泉町</t>
  </si>
  <si>
    <t>03402_令和4年度</t>
  </si>
  <si>
    <t>03402_令和6年度</t>
  </si>
  <si>
    <t>03302</t>
  </si>
  <si>
    <t>葛巻町</t>
  </si>
  <si>
    <t>03302_令和4年度</t>
  </si>
  <si>
    <t>03302_令和6年度</t>
  </si>
  <si>
    <t>03506</t>
  </si>
  <si>
    <t>九戸村</t>
  </si>
  <si>
    <t>03506_令和4年度</t>
  </si>
  <si>
    <t>03506_令和6年度</t>
  </si>
  <si>
    <t>03366</t>
  </si>
  <si>
    <t>西和賀町</t>
  </si>
  <si>
    <t>03366_令和4年度</t>
  </si>
  <si>
    <t>03366_令和6年度</t>
  </si>
  <si>
    <t>03524</t>
  </si>
  <si>
    <t>一戸町</t>
  </si>
  <si>
    <t>03524_令和4年度</t>
  </si>
  <si>
    <t>03524_令和6年度</t>
  </si>
  <si>
    <t>03461</t>
  </si>
  <si>
    <t>大槌町</t>
  </si>
  <si>
    <t>03461_令和4年度</t>
  </si>
  <si>
    <t>03461_令和6年度</t>
  </si>
  <si>
    <t>03211</t>
  </si>
  <si>
    <t>釜石市</t>
  </si>
  <si>
    <t>03211_令和4年度</t>
  </si>
  <si>
    <t>03211_令和6年度</t>
  </si>
  <si>
    <t>03_平成2年度</t>
  </si>
  <si>
    <t>03</t>
  </si>
  <si>
    <t>岩手県</t>
  </si>
  <si>
    <t>03_平成17年度</t>
  </si>
  <si>
    <t>03_平成18年度</t>
  </si>
  <si>
    <t>03_平成19年度</t>
  </si>
  <si>
    <t>03_平成20年度</t>
  </si>
  <si>
    <t>03_平成21年度</t>
  </si>
  <si>
    <t>03_平成22年度</t>
  </si>
  <si>
    <t>03_平成23年度</t>
  </si>
  <si>
    <t>03_平成24年度</t>
  </si>
  <si>
    <t>03_平成25年度</t>
  </si>
  <si>
    <t>03_平成26年度</t>
  </si>
  <si>
    <t>03_平成27年度</t>
  </si>
  <si>
    <t>03_平成28年度</t>
  </si>
  <si>
    <t>03_平成29年度</t>
  </si>
  <si>
    <t>03_平成30年度</t>
  </si>
  <si>
    <t>03_令和元年度</t>
  </si>
  <si>
    <t>03_令和2年度</t>
  </si>
  <si>
    <t>03_令和3年度</t>
  </si>
  <si>
    <t>03_令和4年度</t>
  </si>
  <si>
    <t>03_令和5年度</t>
  </si>
  <si>
    <t>03_令和6年度</t>
  </si>
  <si>
    <t>03206_令和6年度</t>
  </si>
  <si>
    <t>03206</t>
  </si>
  <si>
    <t>北上市</t>
  </si>
  <si>
    <t>03205_令和6年度</t>
  </si>
  <si>
    <t>03205</t>
  </si>
  <si>
    <t>花巻市</t>
  </si>
  <si>
    <t>03206_令和4年度</t>
  </si>
  <si>
    <t>03205_令和4年度</t>
  </si>
  <si>
    <t>03209_令和7年度</t>
  </si>
  <si>
    <t>03209_令和8年度</t>
  </si>
  <si>
    <t>03209_令和9年度</t>
  </si>
  <si>
    <t>03209_令和10年度</t>
  </si>
  <si>
    <t>03209_令和11年度</t>
  </si>
  <si>
    <t>03209_令和12年度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</si>
</sst>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11.92139602927641</c:v>
                </c:pt>
                <c:pt idx="1">
                  <c:v>12.950380369667601</c:v>
                </c:pt>
                <c:pt idx="2">
                  <c:v>11.290859142867181</c:v>
                </c:pt>
                <c:pt idx="3">
                  <c:v>16.312199324107301</c:v>
                </c:pt>
                <c:pt idx="4">
                  <c:v>11.70282063471703</c:v>
                </c:pt>
                <c:pt idx="5">
                  <c:v>13.0981259814216</c:v>
                </c:pt>
                <c:pt idx="6">
                  <c:v>17.039259701646039</c:v>
                </c:pt>
                <c:pt idx="7">
                  <c:v>12.178974508646276</c:v>
                </c:pt>
                <c:pt idx="8">
                  <c:v>11.871587377706993</c:v>
                </c:pt>
                <c:pt idx="9">
                  <c:v>22.812281869880533</c:v>
                </c:pt>
                <c:pt idx="10">
                  <c:v>14.545450161964208</c:v>
                </c:pt>
                <c:pt idx="11">
                  <c:v>12.689205267240849</c:v>
                </c:pt>
                <c:pt idx="12">
                  <c:v>18.996924863981739</c:v>
                </c:pt>
                <c:pt idx="13">
                  <c:v>12.51498522319981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282.12481619301667</c:v>
                </c:pt>
                <c:pt idx="1">
                  <c:v>284.87428773408828</c:v>
                </c:pt>
                <c:pt idx="2">
                  <c:v>281.71391224055952</c:v>
                </c:pt>
                <c:pt idx="3">
                  <c:v>283.30953210758258</c:v>
                </c:pt>
                <c:pt idx="4">
                  <c:v>279.25200343029616</c:v>
                </c:pt>
                <c:pt idx="5">
                  <c:v>272.23461515112473</c:v>
                </c:pt>
                <c:pt idx="6">
                  <c:v>269.84302087927409</c:v>
                </c:pt>
                <c:pt idx="7">
                  <c:v>264.05765952347571</c:v>
                </c:pt>
                <c:pt idx="8">
                  <c:v>259.87007199478444</c:v>
                </c:pt>
                <c:pt idx="9">
                  <c:v>254.66487654206441</c:v>
                </c:pt>
                <c:pt idx="10">
                  <c:v>249.38690067625268</c:v>
                </c:pt>
                <c:pt idx="11">
                  <c:v>226.5738415562831</c:v>
                </c:pt>
                <c:pt idx="12">
                  <c:v>225.84408982264389</c:v>
                </c:pt>
                <c:pt idx="13">
                  <c:v>229.23452243102122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203.29572450746471</c:v>
                </c:pt>
                <c:pt idx="1">
                  <c:v>211.25192419188579</c:v>
                </c:pt>
                <c:pt idx="2">
                  <c:v>259.24159405913082</c:v>
                </c:pt>
                <c:pt idx="3">
                  <c:v>280.28097865235492</c:v>
                </c:pt>
                <c:pt idx="4">
                  <c:v>241.9455823796022</c:v>
                </c:pt>
                <c:pt idx="5">
                  <c:v>212.79363305436189</c:v>
                </c:pt>
                <c:pt idx="6">
                  <c:v>239.70326038151259</c:v>
                </c:pt>
                <c:pt idx="7">
                  <c:v>217.74551295230742</c:v>
                </c:pt>
                <c:pt idx="8">
                  <c:v>215.84403223581728</c:v>
                </c:pt>
                <c:pt idx="9">
                  <c:v>199.50672768725298</c:v>
                </c:pt>
                <c:pt idx="10">
                  <c:v>185.40243151162855</c:v>
                </c:pt>
                <c:pt idx="11">
                  <c:v>178.13579802085587</c:v>
                </c:pt>
                <c:pt idx="12">
                  <c:v>184.18133802519077</c:v>
                </c:pt>
                <c:pt idx="13">
                  <c:v>187.78071829032797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183.40623021724781</c:v>
                </c:pt>
                <c:pt idx="1">
                  <c:v>175.149833072272</c:v>
                </c:pt>
                <c:pt idx="2">
                  <c:v>215.72865130829251</c:v>
                </c:pt>
                <c:pt idx="3">
                  <c:v>215.08975097583789</c:v>
                </c:pt>
                <c:pt idx="4">
                  <c:v>206.36322952627751</c:v>
                </c:pt>
                <c:pt idx="5">
                  <c:v>190.12338564515679</c:v>
                </c:pt>
                <c:pt idx="6">
                  <c:v>200.6466004289513</c:v>
                </c:pt>
                <c:pt idx="7">
                  <c:v>160.17224341982478</c:v>
                </c:pt>
                <c:pt idx="8">
                  <c:v>143.76803087247336</c:v>
                </c:pt>
                <c:pt idx="9">
                  <c:v>153.74818710162265</c:v>
                </c:pt>
                <c:pt idx="10">
                  <c:v>143.25309402527637</c:v>
                </c:pt>
                <c:pt idx="11">
                  <c:v>122.6247247329464</c:v>
                </c:pt>
                <c:pt idx="12">
                  <c:v>138.02213941790527</c:v>
                </c:pt>
                <c:pt idx="13">
                  <c:v>131.77066330838375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372.19741202677443</c:v>
                </c:pt>
                <c:pt idx="1">
                  <c:v>333.57597490826885</c:v>
                </c:pt>
                <c:pt idx="2">
                  <c:v>305.92177916823357</c:v>
                </c:pt>
                <c:pt idx="3">
                  <c:v>341.58416968393215</c:v>
                </c:pt>
                <c:pt idx="4">
                  <c:v>327.40518093088247</c:v>
                </c:pt>
                <c:pt idx="5">
                  <c:v>319.17951513642004</c:v>
                </c:pt>
                <c:pt idx="6">
                  <c:v>279.43413398251943</c:v>
                </c:pt>
                <c:pt idx="7">
                  <c:v>277.55456579572262</c:v>
                </c:pt>
                <c:pt idx="8">
                  <c:v>250.71444264284904</c:v>
                </c:pt>
                <c:pt idx="9">
                  <c:v>242.31550673308811</c:v>
                </c:pt>
                <c:pt idx="10">
                  <c:v>211.86590818929284</c:v>
                </c:pt>
                <c:pt idx="11">
                  <c:v>279.94805886271376</c:v>
                </c:pt>
                <c:pt idx="12">
                  <c:v>275.24936323849568</c:v>
                </c:pt>
                <c:pt idx="13">
                  <c:v>247.85269503082299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69215</c:v>
                </c:pt>
                <c:pt idx="1">
                  <c:v>69625</c:v>
                </c:pt>
                <c:pt idx="2">
                  <c:v>70545</c:v>
                </c:pt>
                <c:pt idx="3">
                  <c:v>71478</c:v>
                </c:pt>
                <c:pt idx="4">
                  <c:v>72568</c:v>
                </c:pt>
                <c:pt idx="5">
                  <c:v>73102</c:v>
                </c:pt>
                <c:pt idx="6">
                  <c:v>73531</c:v>
                </c:pt>
                <c:pt idx="7">
                  <c:v>73735</c:v>
                </c:pt>
                <c:pt idx="8">
                  <c:v>73948</c:v>
                </c:pt>
                <c:pt idx="9">
                  <c:v>73889</c:v>
                </c:pt>
                <c:pt idx="10">
                  <c:v>73691</c:v>
                </c:pt>
                <c:pt idx="11">
                  <c:v>73591</c:v>
                </c:pt>
                <c:pt idx="12">
                  <c:v>73454</c:v>
                </c:pt>
                <c:pt idx="13">
                  <c:v>73318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27700</c:v>
                </c:pt>
                <c:pt idx="1">
                  <c:v>27466</c:v>
                </c:pt>
                <c:pt idx="2">
                  <c:v>27648</c:v>
                </c:pt>
                <c:pt idx="3">
                  <c:v>27522</c:v>
                </c:pt>
                <c:pt idx="4">
                  <c:v>27364</c:v>
                </c:pt>
                <c:pt idx="5">
                  <c:v>27079</c:v>
                </c:pt>
                <c:pt idx="6">
                  <c:v>26739</c:v>
                </c:pt>
                <c:pt idx="7">
                  <c:v>26784</c:v>
                </c:pt>
                <c:pt idx="8">
                  <c:v>26521</c:v>
                </c:pt>
                <c:pt idx="9">
                  <c:v>26351</c:v>
                </c:pt>
                <c:pt idx="10">
                  <c:v>25864</c:v>
                </c:pt>
                <c:pt idx="11">
                  <c:v>25798</c:v>
                </c:pt>
                <c:pt idx="12">
                  <c:v>25714</c:v>
                </c:pt>
                <c:pt idx="13">
                  <c:v>25759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45163</c:v>
                </c:pt>
                <c:pt idx="1">
                  <c:v>45159</c:v>
                </c:pt>
                <c:pt idx="2">
                  <c:v>45584</c:v>
                </c:pt>
                <c:pt idx="3">
                  <c:v>46054</c:v>
                </c:pt>
                <c:pt idx="4">
                  <c:v>46133</c:v>
                </c:pt>
                <c:pt idx="5">
                  <c:v>46204</c:v>
                </c:pt>
                <c:pt idx="6">
                  <c:v>46175</c:v>
                </c:pt>
                <c:pt idx="7">
                  <c:v>46270</c:v>
                </c:pt>
                <c:pt idx="8">
                  <c:v>46327</c:v>
                </c:pt>
                <c:pt idx="9">
                  <c:v>46372</c:v>
                </c:pt>
                <c:pt idx="10">
                  <c:v>46293</c:v>
                </c:pt>
                <c:pt idx="11">
                  <c:v>46311</c:v>
                </c:pt>
                <c:pt idx="12">
                  <c:v>46338</c:v>
                </c:pt>
                <c:pt idx="13">
                  <c:v>46385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1468</c:v>
                </c:pt>
                <c:pt idx="1">
                  <c:v>1468</c:v>
                </c:pt>
                <c:pt idx="2">
                  <c:v>1468</c:v>
                </c:pt>
                <c:pt idx="3">
                  <c:v>1468</c:v>
                </c:pt>
                <c:pt idx="4">
                  <c:v>1468</c:v>
                </c:pt>
                <c:pt idx="5">
                  <c:v>830</c:v>
                </c:pt>
                <c:pt idx="6">
                  <c:v>830</c:v>
                </c:pt>
                <c:pt idx="7">
                  <c:v>830</c:v>
                </c:pt>
                <c:pt idx="8">
                  <c:v>830</c:v>
                </c:pt>
                <c:pt idx="9">
                  <c:v>830</c:v>
                </c:pt>
                <c:pt idx="10">
                  <c:v>830</c:v>
                </c:pt>
                <c:pt idx="11">
                  <c:v>1298</c:v>
                </c:pt>
                <c:pt idx="12">
                  <c:v>1298</c:v>
                </c:pt>
                <c:pt idx="13">
                  <c:v>1298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5395</c:v>
                </c:pt>
                <c:pt idx="1">
                  <c:v>5395</c:v>
                </c:pt>
                <c:pt idx="2">
                  <c:v>5395</c:v>
                </c:pt>
                <c:pt idx="3">
                  <c:v>5395</c:v>
                </c:pt>
                <c:pt idx="4">
                  <c:v>5395</c:v>
                </c:pt>
                <c:pt idx="5">
                  <c:v>4872</c:v>
                </c:pt>
                <c:pt idx="6">
                  <c:v>4872</c:v>
                </c:pt>
                <c:pt idx="7">
                  <c:v>4872</c:v>
                </c:pt>
                <c:pt idx="8">
                  <c:v>4872</c:v>
                </c:pt>
                <c:pt idx="9">
                  <c:v>4872</c:v>
                </c:pt>
                <c:pt idx="10">
                  <c:v>4872</c:v>
                </c:pt>
                <c:pt idx="11">
                  <c:v>4389</c:v>
                </c:pt>
                <c:pt idx="12">
                  <c:v>4389</c:v>
                </c:pt>
                <c:pt idx="13">
                  <c:v>4389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2133.5223999999998</c:v>
                </c:pt>
                <c:pt idx="1">
                  <c:v>2219.9879000000001</c:v>
                </c:pt>
                <c:pt idx="2">
                  <c:v>2097.433</c:v>
                </c:pt>
                <c:pt idx="3">
                  <c:v>2152.9132</c:v>
                </c:pt>
                <c:pt idx="4">
                  <c:v>2015.9478999999999</c:v>
                </c:pt>
                <c:pt idx="5">
                  <c:v>2117.1167</c:v>
                </c:pt>
                <c:pt idx="6">
                  <c:v>2096.7963</c:v>
                </c:pt>
                <c:pt idx="7">
                  <c:v>2035.9493</c:v>
                </c:pt>
                <c:pt idx="8">
                  <c:v>2091.6064999999999</c:v>
                </c:pt>
                <c:pt idx="9">
                  <c:v>2094.8611999999998</c:v>
                </c:pt>
                <c:pt idx="10">
                  <c:v>1884.1658</c:v>
                </c:pt>
                <c:pt idx="11">
                  <c:v>1894.9335000000001</c:v>
                </c:pt>
                <c:pt idx="12">
                  <c:v>2031.972</c:v>
                </c:pt>
                <c:pt idx="13">
                  <c:v>2158.6387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0.311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0.314</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354.06</c:v>
                </c:pt>
                <c:pt idx="1">
                  <c:v>426.72499999999997</c:v>
                </c:pt>
                <c:pt idx="2">
                  <c:v>437.60500000000002</c:v>
                </c:pt>
                <c:pt idx="3">
                  <c:v>494.35400000000004</c:v>
                </c:pt>
                <c:pt idx="4">
                  <c:v>478.99700000000001</c:v>
                </c:pt>
                <c:pt idx="5">
                  <c:v>468.363</c:v>
                </c:pt>
                <c:pt idx="6">
                  <c:v>354.892</c:v>
                </c:pt>
                <c:pt idx="7">
                  <c:v>431.20100000000002</c:v>
                </c:pt>
                <c:pt idx="8">
                  <c:v>380.21100000000001</c:v>
                </c:pt>
                <c:pt idx="9">
                  <c:v>343.30099999999999</c:v>
                </c:pt>
                <c:pt idx="10">
                  <c:v>254.89499999999998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289.84100000000001</c:v>
                </c:pt>
                <c:pt idx="1">
                  <c:v>371.17</c:v>
                </c:pt>
                <c:pt idx="2">
                  <c:v>405.94600000000003</c:v>
                </c:pt>
                <c:pt idx="3">
                  <c:v>396.86599999999999</c:v>
                </c:pt>
                <c:pt idx="4">
                  <c:v>393.21499999999997</c:v>
                </c:pt>
                <c:pt idx="5">
                  <c:v>373.21</c:v>
                </c:pt>
                <c:pt idx="6">
                  <c:v>363.76900000000001</c:v>
                </c:pt>
                <c:pt idx="7">
                  <c:v>290.74799999999999</c:v>
                </c:pt>
                <c:pt idx="8">
                  <c:v>268.23599999999999</c:v>
                </c:pt>
                <c:pt idx="9">
                  <c:v>240.946</c:v>
                </c:pt>
                <c:pt idx="10">
                  <c:v>222.83799999999999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18.257999999999999</c:v>
                </c:pt>
                <c:pt idx="1">
                  <c:v>20.401</c:v>
                </c:pt>
                <c:pt idx="2">
                  <c:v>17.52</c:v>
                </c:pt>
                <c:pt idx="3">
                  <c:v>22.355</c:v>
                </c:pt>
                <c:pt idx="4">
                  <c:v>21.724</c:v>
                </c:pt>
                <c:pt idx="5">
                  <c:v>18.446999999999999</c:v>
                </c:pt>
                <c:pt idx="6">
                  <c:v>18.542999999999999</c:v>
                </c:pt>
                <c:pt idx="7">
                  <c:v>9.2799999999999994</c:v>
                </c:pt>
                <c:pt idx="8">
                  <c:v>2.762</c:v>
                </c:pt>
                <c:pt idx="9">
                  <c:v>23.020000000000003</c:v>
                </c:pt>
                <c:pt idx="10">
                  <c:v>22.334000000000003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626.26800000000003</c:v>
                </c:pt>
                <c:pt idx="1">
                  <c:v>777.49400000000003</c:v>
                </c:pt>
                <c:pt idx="2">
                  <c:v>826.03099999999995</c:v>
                </c:pt>
                <c:pt idx="3">
                  <c:v>868.86500000000001</c:v>
                </c:pt>
                <c:pt idx="4">
                  <c:v>850.48800000000006</c:v>
                </c:pt>
                <c:pt idx="5">
                  <c:v>823.12599999999998</c:v>
                </c:pt>
                <c:pt idx="6">
                  <c:v>700.11800000000005</c:v>
                </c:pt>
                <c:pt idx="7">
                  <c:v>712.66899999999998</c:v>
                </c:pt>
                <c:pt idx="8">
                  <c:v>645.68499999999995</c:v>
                </c:pt>
                <c:pt idx="9">
                  <c:v>561.22699999999998</c:v>
                </c:pt>
                <c:pt idx="10">
                  <c:v>455.399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215.72865130829251</c:v>
                </c:pt>
                <c:pt idx="1">
                  <c:v>215.08975097583789</c:v>
                </c:pt>
                <c:pt idx="2">
                  <c:v>206.36322952627751</c:v>
                </c:pt>
                <c:pt idx="3">
                  <c:v>190.12338564515679</c:v>
                </c:pt>
                <c:pt idx="4">
                  <c:v>200.6466004289513</c:v>
                </c:pt>
                <c:pt idx="5">
                  <c:v>160.17224341982478</c:v>
                </c:pt>
                <c:pt idx="6">
                  <c:v>143.76803087247336</c:v>
                </c:pt>
                <c:pt idx="7">
                  <c:v>153.74818710162265</c:v>
                </c:pt>
                <c:pt idx="8">
                  <c:v>143.25309402527637</c:v>
                </c:pt>
                <c:pt idx="9">
                  <c:v>122.6247247329464</c:v>
                </c:pt>
                <c:pt idx="10">
                  <c:v>138.02213941790527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305.92177916823357</c:v>
                </c:pt>
                <c:pt idx="1">
                  <c:v>341.58416968393215</c:v>
                </c:pt>
                <c:pt idx="2">
                  <c:v>327.40518093088247</c:v>
                </c:pt>
                <c:pt idx="3">
                  <c:v>319.17951513642004</c:v>
                </c:pt>
                <c:pt idx="4">
                  <c:v>279.43413398251943</c:v>
                </c:pt>
                <c:pt idx="5">
                  <c:v>277.55456579572262</c:v>
                </c:pt>
                <c:pt idx="6">
                  <c:v>250.71444264284904</c:v>
                </c:pt>
                <c:pt idx="7">
                  <c:v>242.31550673308811</c:v>
                </c:pt>
                <c:pt idx="8">
                  <c:v>211.86590818929284</c:v>
                </c:pt>
                <c:pt idx="9">
                  <c:v>279.94805886271376</c:v>
                </c:pt>
                <c:pt idx="10">
                  <c:v>275.24936323849568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8.4634098851839298E-2</c:v>
                </c:pt>
                <c:pt idx="1">
                  <c:v>9.4848777812252649E-2</c:v>
                </c:pt>
                <c:pt idx="2">
                  <c:v>8.4898845788653782E-2</c:v>
                </c:pt>
                <c:pt idx="3">
                  <c:v>0.11758153750598052</c:v>
                </c:pt>
                <c:pt idx="4">
                  <c:v>0.10826996297748109</c:v>
                </c:pt>
                <c:pt idx="5">
                  <c:v>0.11516976728389124</c:v>
                </c:pt>
                <c:pt idx="6">
                  <c:v>0.1289786045442064</c:v>
                </c:pt>
                <c:pt idx="7">
                  <c:v>6.0358435276158508E-2</c:v>
                </c:pt>
                <c:pt idx="8">
                  <c:v>1.9280560875792725E-2</c:v>
                </c:pt>
                <c:pt idx="9">
                  <c:v>0.18772723078590581</c:v>
                </c:pt>
                <c:pt idx="10">
                  <c:v>0.16181461969935723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455.399</c:v>
                </c:pt>
                <c:pt idx="2">
                  <c:v>0</c:v>
                </c:pt>
                <c:pt idx="3">
                  <c:v>0</c:v>
                </c:pt>
                <c:pt idx="4">
                  <c:v>22.334000000000003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455.399</c:v>
                </c:pt>
                <c:pt idx="4" formatCode="#,##0">
                  <c:v>22.334000000000003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16：化学工業(N=0)</c:v>
                </c:pt>
                <c:pt idx="2">
                  <c:v>17：石油製品・石炭製品製造業(N=0)</c:v>
                </c:pt>
                <c:pt idx="3">
                  <c:v>21：窯業・土石製品製造業(N=4)</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15：印刷・同関連業(N=1)</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28：電子部品等製造業(N=3)</c:v>
                </c:pt>
                <c:pt idx="20">
                  <c:v>29：電気機械器具製造業(N=0)</c:v>
                </c:pt>
                <c:pt idx="21">
                  <c:v>30：情報通信機械器具製造業(N=0)</c:v>
                </c:pt>
                <c:pt idx="22">
                  <c:v>31：輸送用機械器具製造業(N=3)</c:v>
                </c:pt>
                <c:pt idx="23">
                  <c:v>32：その他の製造業(N=1)</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18.449000000000002</c:v>
                </c:pt>
                <c:pt idx="1">
                  <c:v>0</c:v>
                </c:pt>
                <c:pt idx="2">
                  <c:v>0</c:v>
                </c:pt>
                <c:pt idx="3">
                  <c:v>361.334</c:v>
                </c:pt>
                <c:pt idx="4">
                  <c:v>5.806</c:v>
                </c:pt>
                <c:pt idx="5">
                  <c:v>4.7629999999999999</c:v>
                </c:pt>
                <c:pt idx="6">
                  <c:v>0</c:v>
                </c:pt>
                <c:pt idx="7">
                  <c:v>0</c:v>
                </c:pt>
                <c:pt idx="8">
                  <c:v>0</c:v>
                </c:pt>
                <c:pt idx="9">
                  <c:v>0</c:v>
                </c:pt>
                <c:pt idx="10">
                  <c:v>3.8759999999999999</c:v>
                </c:pt>
                <c:pt idx="11">
                  <c:v>7.2279999999999998</c:v>
                </c:pt>
                <c:pt idx="12">
                  <c:v>0</c:v>
                </c:pt>
                <c:pt idx="13">
                  <c:v>0</c:v>
                </c:pt>
                <c:pt idx="14">
                  <c:v>0</c:v>
                </c:pt>
                <c:pt idx="15">
                  <c:v>0</c:v>
                </c:pt>
                <c:pt idx="16">
                  <c:v>0</c:v>
                </c:pt>
                <c:pt idx="17">
                  <c:v>0</c:v>
                </c:pt>
                <c:pt idx="18">
                  <c:v>0</c:v>
                </c:pt>
                <c:pt idx="19">
                  <c:v>22.47</c:v>
                </c:pt>
                <c:pt idx="20">
                  <c:v>0</c:v>
                </c:pt>
                <c:pt idx="21">
                  <c:v>0</c:v>
                </c:pt>
                <c:pt idx="22">
                  <c:v>27.587</c:v>
                </c:pt>
                <c:pt idx="23">
                  <c:v>3.8860000000000001</c:v>
                </c:pt>
                <c:pt idx="24">
                  <c:v>0</c:v>
                </c:pt>
                <c:pt idx="25">
                  <c:v>0</c:v>
                </c:pt>
                <c:pt idx="26">
                  <c:v>0</c:v>
                </c:pt>
                <c:pt idx="27">
                  <c:v>0</c:v>
                </c:pt>
                <c:pt idx="28">
                  <c:v>0</c:v>
                </c:pt>
                <c:pt idx="29">
                  <c:v>0</c:v>
                </c:pt>
                <c:pt idx="30">
                  <c:v>0</c:v>
                </c:pt>
                <c:pt idx="31">
                  <c:v>0</c:v>
                </c:pt>
                <c:pt idx="32">
                  <c:v>0</c:v>
                </c:pt>
                <c:pt idx="33">
                  <c:v>0</c:v>
                </c:pt>
                <c:pt idx="34">
                  <c:v>5.0449999999999999</c:v>
                </c:pt>
                <c:pt idx="35">
                  <c:v>0</c:v>
                </c:pt>
                <c:pt idx="36">
                  <c:v>17.289000000000001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404.61730633797868</c:v>
                </c:pt>
                <c:pt idx="2">
                  <c:v>20.978278351954881</c:v>
                </c:pt>
                <c:pt idx="3">
                  <c:v>90.666558964838558</c:v>
                </c:pt>
                <c:pt idx="4">
                  <c:v>181.71937600159751</c:v>
                </c:pt>
                <c:pt idx="5">
                  <c:v>258.07502834157441</c:v>
                </c:pt>
                <c:pt idx="7">
                  <c:v>291.46272969790579</c:v>
                </c:pt>
                <c:pt idx="8">
                  <c:v>8.0036277849976596</c:v>
                </c:pt>
                <c:pt idx="9">
                  <c:v>0</c:v>
                </c:pt>
                <c:pt idx="10">
                  <c:v>15.783450637829811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516.2621436547721</c:v>
                </c:pt>
                <c:pt idx="4" formatCode="#,##0">
                  <c:v>181.71937600159751</c:v>
                </c:pt>
                <c:pt idx="5" formatCode="#,##0">
                  <c:v>258.07502834157441</c:v>
                </c:pt>
                <c:pt idx="6" formatCode="#,##0">
                  <c:v>299.46635748290345</c:v>
                </c:pt>
                <c:pt idx="10" formatCode="#,##0">
                  <c:v>15.783450637829811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222.83799999999999</c:v>
                </c:pt>
                <c:pt idx="2" formatCode="#,##0_);[Red]\(#,##0\)">
                  <c:v>54.54</c:v>
                </c:pt>
                <c:pt idx="3" formatCode="#,##0_);[Red]\(#,##0\)">
                  <c:v>200.35499999999999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222.83799999999999</c:v>
                </c:pt>
                <c:pt idx="1">
                  <c:v>254.89499999999998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一関市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31：輸送用機械器具製造業(N=3)</c:v>
                </c:pt>
                <c:pt idx="18">
                  <c:v>32：その他の製造業(N=1)</c:v>
                </c:pt>
              </c:strCache>
            </c:strRef>
          </c:cat>
          <c:val>
            <c:numRef>
              <c:f>③特定事業所の現状把握!$BG$21:$BG$39</c:f>
              <c:numCache>
                <c:formatCode>[=0]#,##0;[&lt;1]0.00;#,##0</c:formatCode>
                <c:ptCount val="19"/>
                <c:pt idx="0">
                  <c:v>4.7629999999999999</c:v>
                </c:pt>
                <c:pt idx="1">
                  <c:v>0</c:v>
                </c:pt>
                <c:pt idx="2">
                  <c:v>0</c:v>
                </c:pt>
                <c:pt idx="3">
                  <c:v>0</c:v>
                </c:pt>
                <c:pt idx="4">
                  <c:v>0</c:v>
                </c:pt>
                <c:pt idx="5">
                  <c:v>3.8759999999999999</c:v>
                </c:pt>
                <c:pt idx="6">
                  <c:v>7.2279999999999998</c:v>
                </c:pt>
                <c:pt idx="7">
                  <c:v>0</c:v>
                </c:pt>
                <c:pt idx="8">
                  <c:v>0</c:v>
                </c:pt>
                <c:pt idx="9">
                  <c:v>0</c:v>
                </c:pt>
                <c:pt idx="10">
                  <c:v>0</c:v>
                </c:pt>
                <c:pt idx="11">
                  <c:v>0</c:v>
                </c:pt>
                <c:pt idx="12">
                  <c:v>0</c:v>
                </c:pt>
                <c:pt idx="13">
                  <c:v>0</c:v>
                </c:pt>
                <c:pt idx="14">
                  <c:v>7.4899999999999993</c:v>
                </c:pt>
                <c:pt idx="15">
                  <c:v>0</c:v>
                </c:pt>
                <c:pt idx="16">
                  <c:v>0</c:v>
                </c:pt>
                <c:pt idx="17">
                  <c:v>9.195666666666666</c:v>
                </c:pt>
                <c:pt idx="18">
                  <c:v>3.8860000000000001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15：印刷・同関連業(N=1)</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28：電子部品等製造業(N=3)</c:v>
                </c:pt>
                <c:pt idx="15">
                  <c:v>29：電気機械器具製造業(N=0)</c:v>
                </c:pt>
                <c:pt idx="16">
                  <c:v>30：情報通信機械器具製造業(N=0)</c:v>
                </c:pt>
                <c:pt idx="17">
                  <c:v>31：輸送用機械器具製造業(N=3)</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一関市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5.0449999999999999</c:v>
                </c:pt>
                <c:pt idx="11">
                  <c:v>0</c:v>
                </c:pt>
                <c:pt idx="12">
                  <c:v>8.6445000000000007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一関市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一関市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21：窯業・土石製品製造業(N=4)</c:v>
                </c:pt>
                <c:pt idx="4">
                  <c:v>22：鉄鋼業(N=1)</c:v>
                </c:pt>
              </c:strCache>
            </c:strRef>
          </c:cat>
          <c:val>
            <c:numRef>
              <c:f>③特定事業所の現状把握!$BG$16:$BG$20</c:f>
              <c:numCache>
                <c:formatCode>[=0]#,##0;[&lt;1]0.00;#,##0</c:formatCode>
                <c:ptCount val="5"/>
                <c:pt idx="0">
                  <c:v>9.2245000000000008</c:v>
                </c:pt>
                <c:pt idx="1">
                  <c:v>0</c:v>
                </c:pt>
                <c:pt idx="2">
                  <c:v>0</c:v>
                </c:pt>
                <c:pt idx="3">
                  <c:v>90.333500000000001</c:v>
                </c:pt>
                <c:pt idx="4">
                  <c:v>5.806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16：化学工業(N=0)</c:v>
                </c:pt>
                <c:pt idx="2">
                  <c:v>17：石油製品・石炭製品製造業(N=0)</c:v>
                </c:pt>
                <c:pt idx="3">
                  <c:v>21：窯業・土石製品製造業(N=4)</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170,533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17149.199999999946</c:v>
                </c:pt>
                <c:pt idx="1">
                  <c:v>153300.20000000007</c:v>
                </c:pt>
                <c:pt idx="2">
                  <c:v>0</c:v>
                </c:pt>
                <c:pt idx="3">
                  <c:v>83.4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223,799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20581.097903999937</c:v>
                </c:pt>
                <c:pt idx="1">
                  <c:v>202779.3725520001</c:v>
                </c:pt>
                <c:pt idx="2">
                  <c:v>0</c:v>
                </c:pt>
                <c:pt idx="3">
                  <c:v>438.35039999999998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一関市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150.01413659999997</c:v>
                </c:pt>
                <c:pt idx="1">
                  <c:v>126.327610944</c:v>
                </c:pt>
                <c:pt idx="2">
                  <c:v>4.8409225919999992</c:v>
                </c:pt>
                <c:pt idx="3">
                  <c:v>3.0313656000000005E-2</c:v>
                </c:pt>
                <c:pt idx="4">
                  <c:v>16.71152493</c:v>
                </c:pt>
                <c:pt idx="5">
                  <c:v>85.049680460000005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4,623,216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一関市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3448414</c:v>
                </c:pt>
                <c:pt idx="1">
                  <c:v>1152000</c:v>
                </c:pt>
                <c:pt idx="2">
                  <c:v>22665</c:v>
                </c:pt>
                <c:pt idx="3">
                  <c:v>137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63.5</c:v>
                </c:pt>
                <c:pt idx="1">
                  <c:v>63.5</c:v>
                </c:pt>
                <c:pt idx="2">
                  <c:v>63.5</c:v>
                </c:pt>
                <c:pt idx="3">
                  <c:v>64</c:v>
                </c:pt>
                <c:pt idx="4">
                  <c:v>83.4</c:v>
                </c:pt>
                <c:pt idx="5">
                  <c:v>83.4</c:v>
                </c:pt>
                <c:pt idx="6">
                  <c:v>83.4</c:v>
                </c:pt>
                <c:pt idx="7">
                  <c:v>83.4</c:v>
                </c:pt>
                <c:pt idx="8">
                  <c:v>83.4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33874.5</c:v>
                </c:pt>
                <c:pt idx="1">
                  <c:v>36568.300000000003</c:v>
                </c:pt>
                <c:pt idx="2">
                  <c:v>74925.7</c:v>
                </c:pt>
                <c:pt idx="3">
                  <c:v>96774.9</c:v>
                </c:pt>
                <c:pt idx="4">
                  <c:v>112581.9</c:v>
                </c:pt>
                <c:pt idx="5">
                  <c:v>123027.89999999991</c:v>
                </c:pt>
                <c:pt idx="6">
                  <c:v>125041.5999999999</c:v>
                </c:pt>
                <c:pt idx="7">
                  <c:v>151058.50000000009</c:v>
                </c:pt>
                <c:pt idx="8">
                  <c:v>153300.20000000007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9659</c:v>
                </c:pt>
                <c:pt idx="1">
                  <c:v>10869.5</c:v>
                </c:pt>
                <c:pt idx="2">
                  <c:v>11610.4</c:v>
                </c:pt>
                <c:pt idx="3">
                  <c:v>12597.600000000002</c:v>
                </c:pt>
                <c:pt idx="4">
                  <c:v>13477.7</c:v>
                </c:pt>
                <c:pt idx="5">
                  <c:v>14342.999999999991</c:v>
                </c:pt>
                <c:pt idx="6">
                  <c:v>15100.59999999998</c:v>
                </c:pt>
                <c:pt idx="7">
                  <c:v>16122.699999999964</c:v>
                </c:pt>
                <c:pt idx="8">
                  <c:v>17149.199999999946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7.5570743692865858E-2</c:v>
                </c:pt>
                <c:pt idx="1">
                  <c:v>9.2695643219233043E-2</c:v>
                </c:pt>
                <c:pt idx="2">
                  <c:v>0.16755097868064084</c:v>
                </c:pt>
                <c:pt idx="3">
                  <c:v>0.21690602504947404</c:v>
                </c:pt>
                <c:pt idx="4">
                  <c:v>0.26647939844958946</c:v>
                </c:pt>
                <c:pt idx="5">
                  <c:v>0.30231087422425579</c:v>
                </c:pt>
                <c:pt idx="6">
                  <c:v>0.30191493219239446</c:v>
                </c:pt>
                <c:pt idx="7">
                  <c:v>0.35451656472365412</c:v>
                </c:pt>
                <c:pt idx="8">
                  <c:v>0.36129229068817209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253.28313907605249</c:v>
                </c:pt>
                <c:pt idx="2">
                  <c:v>15.8556463693546</c:v>
                </c:pt>
                <c:pt idx="3">
                  <c:v>58.266395485475329</c:v>
                </c:pt>
                <c:pt idx="4">
                  <c:v>206.36322952627751</c:v>
                </c:pt>
                <c:pt idx="5">
                  <c:v>241.9455823796022</c:v>
                </c:pt>
                <c:pt idx="7">
                  <c:v>269.51039223473862</c:v>
                </c:pt>
                <c:pt idx="8">
                  <c:v>9.7416111955575193</c:v>
                </c:pt>
                <c:pt idx="9">
                  <c:v>0</c:v>
                </c:pt>
                <c:pt idx="10">
                  <c:v>11.70282063471703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327.40518093088247</c:v>
                </c:pt>
                <c:pt idx="4" formatCode="#,##0">
                  <c:v>206.36322952627751</c:v>
                </c:pt>
                <c:pt idx="5" formatCode="#,##0">
                  <c:v>241.9455823796022</c:v>
                </c:pt>
                <c:pt idx="6" formatCode="#,##0">
                  <c:v>279.25200343029616</c:v>
                </c:pt>
                <c:pt idx="10" formatCode="#,##0">
                  <c:v>11.70282063471703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2177</c:v>
                </c:pt>
                <c:pt idx="1">
                  <c:v>2386</c:v>
                </c:pt>
                <c:pt idx="2">
                  <c:v>2512</c:v>
                </c:pt>
                <c:pt idx="3">
                  <c:v>2700</c:v>
                </c:pt>
                <c:pt idx="4">
                  <c:v>2864</c:v>
                </c:pt>
                <c:pt idx="5">
                  <c:v>3016</c:v>
                </c:pt>
                <c:pt idx="6">
                  <c:v>3141</c:v>
                </c:pt>
                <c:pt idx="7">
                  <c:v>3308</c:v>
                </c:pt>
                <c:pt idx="8">
                  <c:v>3473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619439.79050789832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223798.82085600003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7811471.7719999989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4167059.3499999996</c:v>
                </c:pt>
                <c:pt idx="1">
                  <c:v>3509100.304</c:v>
                </c:pt>
                <c:pt idx="2">
                  <c:v>134470.07199999999</c:v>
                </c:pt>
                <c:pt idx="3">
                  <c:v>842.04600000000016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223360.47045600004</c:v>
                </c:pt>
                <c:pt idx="1">
                  <c:v>0</c:v>
                </c:pt>
                <c:pt idx="2">
                  <c:v>438.35039999999998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195.0551921251114</c:v>
                </c:pt>
                <c:pt idx="2">
                  <c:v>13.077396076566254</c:v>
                </c:pt>
                <c:pt idx="3">
                  <c:v>39.72010682914533</c:v>
                </c:pt>
                <c:pt idx="4">
                  <c:v>131.77066330838375</c:v>
                </c:pt>
                <c:pt idx="5">
                  <c:v>187.78071829032797</c:v>
                </c:pt>
                <c:pt idx="7">
                  <c:v>222.7766773175216</c:v>
                </c:pt>
                <c:pt idx="8">
                  <c:v>6.4578451134996229</c:v>
                </c:pt>
                <c:pt idx="9">
                  <c:v>0</c:v>
                </c:pt>
                <c:pt idx="10">
                  <c:v>12.51498522319981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247.85269503082299</c:v>
                </c:pt>
                <c:pt idx="4">
                  <c:v>131.77066330838375</c:v>
                </c:pt>
                <c:pt idx="5">
                  <c:v>187.78071829032797</c:v>
                </c:pt>
                <c:pt idx="6">
                  <c:v>229.23452243102122</c:v>
                </c:pt>
                <c:pt idx="10">
                  <c:v>12.51498522319981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再エネ比較シート!$BM$72:$BM$161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再エネ比較シート!$BK$72:$BK$161</c:f>
              <c:numCache>
                <c:formatCode>#,##0_);[Red]\(#,##0\)</c:formatCode>
                <c:ptCount val="90"/>
                <c:pt idx="0">
                  <c:v>7192031.9814921003</c:v>
                </c:pt>
                <c:pt idx="1">
                  <c:v>3019027.5147398035</c:v>
                </c:pt>
                <c:pt idx="2">
                  <c:v>8921374.3082918171</c:v>
                </c:pt>
                <c:pt idx="3">
                  <c:v>2727431.7525239331</c:v>
                </c:pt>
                <c:pt idx="4">
                  <c:v>8646749.2289936002</c:v>
                </c:pt>
                <c:pt idx="5">
                  <c:v>1170681.5370034981</c:v>
                </c:pt>
                <c:pt idx="6">
                  <c:v>2095895.0742535044</c:v>
                </c:pt>
                <c:pt idx="7">
                  <c:v>2426417.5731021129</c:v>
                </c:pt>
                <c:pt idx="8">
                  <c:v>3287651.4821784478</c:v>
                </c:pt>
                <c:pt idx="9">
                  <c:v>2058161.9429039767</c:v>
                </c:pt>
                <c:pt idx="10">
                  <c:v>4301645.4920825446</c:v>
                </c:pt>
                <c:pt idx="11">
                  <c:v>6011125.558565218</c:v>
                </c:pt>
                <c:pt idx="12">
                  <c:v>5237537.7160291867</c:v>
                </c:pt>
                <c:pt idx="13">
                  <c:v>1296234.3092039758</c:v>
                </c:pt>
                <c:pt idx="14">
                  <c:v>18973963.978947479</c:v>
                </c:pt>
                <c:pt idx="15">
                  <c:v>1890816.9346976476</c:v>
                </c:pt>
                <c:pt idx="16">
                  <c:v>3228713.9388294346</c:v>
                </c:pt>
                <c:pt idx="17">
                  <c:v>2289769.8170177052</c:v>
                </c:pt>
                <c:pt idx="18">
                  <c:v>1235497.6497372503</c:v>
                </c:pt>
                <c:pt idx="19">
                  <c:v>7793217.518641646</c:v>
                </c:pt>
                <c:pt idx="20">
                  <c:v>4201537.5928674554</c:v>
                </c:pt>
                <c:pt idx="21">
                  <c:v>4510571.4312398117</c:v>
                </c:pt>
                <c:pt idx="22">
                  <c:v>866269.66618610732</c:v>
                </c:pt>
                <c:pt idx="23">
                  <c:v>24884525.879643172</c:v>
                </c:pt>
                <c:pt idx="24">
                  <c:v>6604618.7126451991</c:v>
                </c:pt>
                <c:pt idx="25">
                  <c:v>204453.53285573761</c:v>
                </c:pt>
                <c:pt idx="26">
                  <c:v>3978905.6788764978</c:v>
                </c:pt>
                <c:pt idx="27">
                  <c:v>463237.74886081391</c:v>
                </c:pt>
                <c:pt idx="28">
                  <c:v>8471529.2348419074</c:v>
                </c:pt>
                <c:pt idx="29">
                  <c:v>7140191.5063087204</c:v>
                </c:pt>
                <c:pt idx="30">
                  <c:v>710186.31427498604</c:v>
                </c:pt>
                <c:pt idx="31">
                  <c:v>883424.66575805878</c:v>
                </c:pt>
                <c:pt idx="32">
                  <c:v>1256652.2032378032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再エネ比較シート!$BJ$72:$BJ$161</c:f>
              <c:numCache>
                <c:formatCode>#,##0_);[Red]\(#,##0\)</c:formatCode>
                <c:ptCount val="90"/>
                <c:pt idx="0">
                  <c:v>619439.79050789832</c:v>
                </c:pt>
                <c:pt idx="1">
                  <c:v>62526.143260196215</c:v>
                </c:pt>
                <c:pt idx="2">
                  <c:v>46917.50570818298</c:v>
                </c:pt>
                <c:pt idx="3">
                  <c:v>65983.70047606669</c:v>
                </c:pt>
                <c:pt idx="4">
                  <c:v>714739.38600639766</c:v>
                </c:pt>
                <c:pt idx="5">
                  <c:v>54986.430996501818</c:v>
                </c:pt>
                <c:pt idx="6">
                  <c:v>195663.38674649579</c:v>
                </c:pt>
                <c:pt idx="7">
                  <c:v>531286.89189788804</c:v>
                </c:pt>
                <c:pt idx="8">
                  <c:v>266893.59882155189</c:v>
                </c:pt>
                <c:pt idx="9">
                  <c:v>40521.78609602325</c:v>
                </c:pt>
                <c:pt idx="10">
                  <c:v>884093.59591745608</c:v>
                </c:pt>
                <c:pt idx="11">
                  <c:v>196074.03943478057</c:v>
                </c:pt>
                <c:pt idx="12">
                  <c:v>29769.694970813598</c:v>
                </c:pt>
                <c:pt idx="13">
                  <c:v>31336.819796024214</c:v>
                </c:pt>
                <c:pt idx="14">
                  <c:v>101408.07405251962</c:v>
                </c:pt>
                <c:pt idx="15">
                  <c:v>157253.82630235219</c:v>
                </c:pt>
                <c:pt idx="16">
                  <c:v>30352.601170565522</c:v>
                </c:pt>
                <c:pt idx="17">
                  <c:v>248036.83798229482</c:v>
                </c:pt>
                <c:pt idx="18">
                  <c:v>13764.190262749458</c:v>
                </c:pt>
                <c:pt idx="19">
                  <c:v>166758.011358355</c:v>
                </c:pt>
                <c:pt idx="20">
                  <c:v>25360.802132543369</c:v>
                </c:pt>
                <c:pt idx="21">
                  <c:v>135952.79276018831</c:v>
                </c:pt>
                <c:pt idx="22">
                  <c:v>15795.467813892647</c:v>
                </c:pt>
                <c:pt idx="23">
                  <c:v>129887.34535682765</c:v>
                </c:pt>
                <c:pt idx="24">
                  <c:v>568936.46935480158</c:v>
                </c:pt>
                <c:pt idx="25">
                  <c:v>46689.674144262353</c:v>
                </c:pt>
                <c:pt idx="26">
                  <c:v>62516.497123501904</c:v>
                </c:pt>
                <c:pt idx="27">
                  <c:v>13013.821139186068</c:v>
                </c:pt>
                <c:pt idx="28">
                  <c:v>285698.09815809299</c:v>
                </c:pt>
                <c:pt idx="29">
                  <c:v>1681471.4846912797</c:v>
                </c:pt>
                <c:pt idx="30">
                  <c:v>197237.90372501407</c:v>
                </c:pt>
                <c:pt idx="31">
                  <c:v>66450.179241941165</c:v>
                </c:pt>
                <c:pt idx="32">
                  <c:v>85746.724762196871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再エネ比較シート!$BE$72:$BE$161</c:f>
              <c:numCache>
                <c:formatCode>#,##0_);[Red]\(#,##0\)</c:formatCode>
                <c:ptCount val="90"/>
                <c:pt idx="0">
                  <c:v>4167059.3499999996</c:v>
                </c:pt>
                <c:pt idx="1">
                  <c:v>1192813.8499999999</c:v>
                </c:pt>
                <c:pt idx="2">
                  <c:v>707600.86</c:v>
                </c:pt>
                <c:pt idx="3">
                  <c:v>1573214.6239999998</c:v>
                </c:pt>
                <c:pt idx="4">
                  <c:v>4786039.1039999994</c:v>
                </c:pt>
                <c:pt idx="5">
                  <c:v>145839.52600000001</c:v>
                </c:pt>
                <c:pt idx="6">
                  <c:v>359457.84700000001</c:v>
                </c:pt>
                <c:pt idx="7">
                  <c:v>1670026.7980000004</c:v>
                </c:pt>
                <c:pt idx="8">
                  <c:v>423617.45499999996</c:v>
                </c:pt>
                <c:pt idx="9">
                  <c:v>708221.94100000011</c:v>
                </c:pt>
                <c:pt idx="10">
                  <c:v>2685379.8130000001</c:v>
                </c:pt>
                <c:pt idx="11">
                  <c:v>961050.57799999998</c:v>
                </c:pt>
                <c:pt idx="12">
                  <c:v>1169392.2819999999</c:v>
                </c:pt>
                <c:pt idx="13">
                  <c:v>453298.95499999996</c:v>
                </c:pt>
                <c:pt idx="14">
                  <c:v>1870016.5459999999</c:v>
                </c:pt>
                <c:pt idx="15">
                  <c:v>1443551.1639999999</c:v>
                </c:pt>
                <c:pt idx="16">
                  <c:v>299968.21899999998</c:v>
                </c:pt>
                <c:pt idx="17">
                  <c:v>1679657.18</c:v>
                </c:pt>
                <c:pt idx="18">
                  <c:v>246516.56699999998</c:v>
                </c:pt>
                <c:pt idx="19">
                  <c:v>1690216.6440000001</c:v>
                </c:pt>
                <c:pt idx="20">
                  <c:v>502744.10599999991</c:v>
                </c:pt>
                <c:pt idx="21">
                  <c:v>1233421.794</c:v>
                </c:pt>
                <c:pt idx="22">
                  <c:v>120865.058</c:v>
                </c:pt>
                <c:pt idx="23">
                  <c:v>2929244.943</c:v>
                </c:pt>
                <c:pt idx="24">
                  <c:v>3831286.8289999999</c:v>
                </c:pt>
                <c:pt idx="25">
                  <c:v>239590.39899999998</c:v>
                </c:pt>
                <c:pt idx="26">
                  <c:v>1195314.176</c:v>
                </c:pt>
                <c:pt idx="27">
                  <c:v>88913.901000000013</c:v>
                </c:pt>
                <c:pt idx="28">
                  <c:v>869268.26399999997</c:v>
                </c:pt>
                <c:pt idx="29">
                  <c:v>3442445.026000001</c:v>
                </c:pt>
                <c:pt idx="30">
                  <c:v>831586.66100000008</c:v>
                </c:pt>
                <c:pt idx="31">
                  <c:v>179958.85499999998</c:v>
                </c:pt>
                <c:pt idx="32">
                  <c:v>263747.245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再エネ比較シート!$BF$72:$BF$161</c:f>
              <c:numCache>
                <c:formatCode>#,##0_);[Red]\(#,##0\)</c:formatCode>
                <c:ptCount val="90"/>
                <c:pt idx="0">
                  <c:v>3509100.304</c:v>
                </c:pt>
                <c:pt idx="1">
                  <c:v>1847986.8319999999</c:v>
                </c:pt>
                <c:pt idx="2">
                  <c:v>8170415.443</c:v>
                </c:pt>
                <c:pt idx="3">
                  <c:v>1203389.699</c:v>
                </c:pt>
                <c:pt idx="4">
                  <c:v>4441934.5049999999</c:v>
                </c:pt>
                <c:pt idx="5">
                  <c:v>965367.69099999999</c:v>
                </c:pt>
                <c:pt idx="6">
                  <c:v>1859575.1540000001</c:v>
                </c:pt>
                <c:pt idx="7">
                  <c:v>1254869.1780000003</c:v>
                </c:pt>
                <c:pt idx="8">
                  <c:v>3020692.5359999998</c:v>
                </c:pt>
                <c:pt idx="9">
                  <c:v>1390461.7879999997</c:v>
                </c:pt>
                <c:pt idx="10">
                  <c:v>2402192.6910000001</c:v>
                </c:pt>
                <c:pt idx="11">
                  <c:v>5213480.3569999989</c:v>
                </c:pt>
                <c:pt idx="12">
                  <c:v>4069114.31</c:v>
                </c:pt>
                <c:pt idx="13">
                  <c:v>874272.174</c:v>
                </c:pt>
                <c:pt idx="14">
                  <c:v>2996302.6519999998</c:v>
                </c:pt>
                <c:pt idx="15">
                  <c:v>589973.15099999984</c:v>
                </c:pt>
                <c:pt idx="16">
                  <c:v>2865115.8110000002</c:v>
                </c:pt>
                <c:pt idx="17">
                  <c:v>361052.38299999991</c:v>
                </c:pt>
                <c:pt idx="18">
                  <c:v>1001192.8959999998</c:v>
                </c:pt>
                <c:pt idx="19">
                  <c:v>6174940.0880000005</c:v>
                </c:pt>
                <c:pt idx="20">
                  <c:v>3628657.8769999994</c:v>
                </c:pt>
                <c:pt idx="21">
                  <c:v>3398461.7069999999</c:v>
                </c:pt>
                <c:pt idx="22">
                  <c:v>745010.94700000004</c:v>
                </c:pt>
                <c:pt idx="23">
                  <c:v>7840718.1320000002</c:v>
                </c:pt>
                <c:pt idx="24">
                  <c:v>3244294.8110000002</c:v>
                </c:pt>
                <c:pt idx="25">
                  <c:v>11552.808000000001</c:v>
                </c:pt>
                <c:pt idx="26">
                  <c:v>2836625.5699999994</c:v>
                </c:pt>
                <c:pt idx="27">
                  <c:v>380420.18199999991</c:v>
                </c:pt>
                <c:pt idx="28">
                  <c:v>7410877.8310000002</c:v>
                </c:pt>
                <c:pt idx="29">
                  <c:v>5329367.5319999987</c:v>
                </c:pt>
                <c:pt idx="30">
                  <c:v>73625.573000000004</c:v>
                </c:pt>
                <c:pt idx="31">
                  <c:v>738651.45400000003</c:v>
                </c:pt>
                <c:pt idx="32">
                  <c:v>1051443.8400000001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再エネ比較シート!$BG$72:$BG$161</c:f>
              <c:numCache>
                <c:formatCode>#,##0_);[Red]\(#,##0\)</c:formatCode>
                <c:ptCount val="90"/>
                <c:pt idx="0">
                  <c:v>134470.07199999999</c:v>
                </c:pt>
                <c:pt idx="1">
                  <c:v>40752.97600000001</c:v>
                </c:pt>
                <c:pt idx="2">
                  <c:v>90275.510999999999</c:v>
                </c:pt>
                <c:pt idx="3">
                  <c:v>16811.130000000005</c:v>
                </c:pt>
                <c:pt idx="4">
                  <c:v>133327.61199999999</c:v>
                </c:pt>
                <c:pt idx="5">
                  <c:v>114460.751</c:v>
                </c:pt>
                <c:pt idx="6">
                  <c:v>72525.460000000021</c:v>
                </c:pt>
                <c:pt idx="7">
                  <c:v>32533.285</c:v>
                </c:pt>
                <c:pt idx="8">
                  <c:v>110235.09</c:v>
                </c:pt>
                <c:pt idx="9">
                  <c:v>0</c:v>
                </c:pt>
                <c:pt idx="10">
                  <c:v>98048.114000000001</c:v>
                </c:pt>
                <c:pt idx="11">
                  <c:v>32668.663000000004</c:v>
                </c:pt>
                <c:pt idx="12">
                  <c:v>28800.819</c:v>
                </c:pt>
                <c:pt idx="13">
                  <c:v>0</c:v>
                </c:pt>
                <c:pt idx="14">
                  <c:v>138579.97099999999</c:v>
                </c:pt>
                <c:pt idx="15">
                  <c:v>14546.446</c:v>
                </c:pt>
                <c:pt idx="16">
                  <c:v>93982.50999999998</c:v>
                </c:pt>
                <c:pt idx="17">
                  <c:v>13079.734999999999</c:v>
                </c:pt>
                <c:pt idx="18">
                  <c:v>1552.377</c:v>
                </c:pt>
                <c:pt idx="19">
                  <c:v>94818.797999999995</c:v>
                </c:pt>
                <c:pt idx="20">
                  <c:v>95069.380000000019</c:v>
                </c:pt>
                <c:pt idx="21">
                  <c:v>14640.723</c:v>
                </c:pt>
                <c:pt idx="22">
                  <c:v>16189.129000000003</c:v>
                </c:pt>
                <c:pt idx="23">
                  <c:v>240557.217</c:v>
                </c:pt>
                <c:pt idx="24">
                  <c:v>97965.693000000014</c:v>
                </c:pt>
                <c:pt idx="25">
                  <c:v>0</c:v>
                </c:pt>
                <c:pt idx="26">
                  <c:v>9482.43</c:v>
                </c:pt>
                <c:pt idx="27">
                  <c:v>6917.4870000000001</c:v>
                </c:pt>
                <c:pt idx="28">
                  <c:v>477081.23800000001</c:v>
                </c:pt>
                <c:pt idx="29">
                  <c:v>49850.43299999999</c:v>
                </c:pt>
                <c:pt idx="30">
                  <c:v>2211.9839999999995</c:v>
                </c:pt>
                <c:pt idx="31">
                  <c:v>31264.536</c:v>
                </c:pt>
                <c:pt idx="32">
                  <c:v>27207.843000000001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再エネ比較シート!$BH$72:$BH$161</c:f>
              <c:numCache>
                <c:formatCode>#,##0_);[Red]\(#,##0\)</c:formatCode>
                <c:ptCount val="90"/>
                <c:pt idx="0">
                  <c:v>842.04600000000016</c:v>
                </c:pt>
                <c:pt idx="1">
                  <c:v>0</c:v>
                </c:pt>
                <c:pt idx="2">
                  <c:v>0</c:v>
                </c:pt>
                <c:pt idx="3">
                  <c:v>0</c:v>
                </c:pt>
                <c:pt idx="4">
                  <c:v>187.39400000000001</c:v>
                </c:pt>
                <c:pt idx="5">
                  <c:v>0</c:v>
                </c:pt>
                <c:pt idx="6">
                  <c:v>0</c:v>
                </c:pt>
                <c:pt idx="7">
                  <c:v>275.20400000000001</c:v>
                </c:pt>
                <c:pt idx="8">
                  <c:v>0</c:v>
                </c:pt>
                <c:pt idx="9">
                  <c:v>0</c:v>
                </c:pt>
                <c:pt idx="10">
                  <c:v>118.46999999999998</c:v>
                </c:pt>
                <c:pt idx="11">
                  <c:v>0</c:v>
                </c:pt>
                <c:pt idx="12">
                  <c:v>0</c:v>
                </c:pt>
                <c:pt idx="13">
                  <c:v>0</c:v>
                </c:pt>
                <c:pt idx="14">
                  <c:v>14070472.884</c:v>
                </c:pt>
                <c:pt idx="15">
                  <c:v>0</c:v>
                </c:pt>
                <c:pt idx="16">
                  <c:v>0</c:v>
                </c:pt>
                <c:pt idx="17">
                  <c:v>484017.35699999996</c:v>
                </c:pt>
                <c:pt idx="18">
                  <c:v>0</c:v>
                </c:pt>
                <c:pt idx="19">
                  <c:v>0</c:v>
                </c:pt>
                <c:pt idx="20">
                  <c:v>427.03199999999993</c:v>
                </c:pt>
                <c:pt idx="21">
                  <c:v>0</c:v>
                </c:pt>
                <c:pt idx="22">
                  <c:v>0</c:v>
                </c:pt>
                <c:pt idx="23">
                  <c:v>14003892.933</c:v>
                </c:pt>
                <c:pt idx="24">
                  <c:v>7.8490000000000002</c:v>
                </c:pt>
                <c:pt idx="25">
                  <c:v>0</c:v>
                </c:pt>
                <c:pt idx="26">
                  <c:v>0</c:v>
                </c:pt>
                <c:pt idx="27">
                  <c:v>0</c:v>
                </c:pt>
                <c:pt idx="28">
                  <c:v>0</c:v>
                </c:pt>
                <c:pt idx="29">
                  <c:v>0</c:v>
                </c:pt>
                <c:pt idx="30">
                  <c:v>0</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一関市</c:v>
                </c:pt>
                <c:pt idx="1">
                  <c:v>一戸町</c:v>
                </c:pt>
                <c:pt idx="2">
                  <c:v>岩泉町</c:v>
                </c:pt>
                <c:pt idx="3">
                  <c:v>岩手町</c:v>
                </c:pt>
                <c:pt idx="4">
                  <c:v>奥州市</c:v>
                </c:pt>
                <c:pt idx="5">
                  <c:v>大槌町</c:v>
                </c:pt>
                <c:pt idx="6">
                  <c:v>大船渡市</c:v>
                </c:pt>
                <c:pt idx="7">
                  <c:v>金ケ崎町</c:v>
                </c:pt>
                <c:pt idx="8">
                  <c:v>釜石市</c:v>
                </c:pt>
                <c:pt idx="9">
                  <c:v>軽米町</c:v>
                </c:pt>
                <c:pt idx="10">
                  <c:v>北上市</c:v>
                </c:pt>
                <c:pt idx="11">
                  <c:v>久慈市</c:v>
                </c:pt>
                <c:pt idx="12">
                  <c:v>葛巻町</c:v>
                </c:pt>
                <c:pt idx="13">
                  <c:v>九戸村</c:v>
                </c:pt>
                <c:pt idx="14">
                  <c:v>雫石町</c:v>
                </c:pt>
                <c:pt idx="15">
                  <c:v>紫波町</c:v>
                </c:pt>
                <c:pt idx="16">
                  <c:v>住田町</c:v>
                </c:pt>
                <c:pt idx="17">
                  <c:v>滝沢市</c:v>
                </c:pt>
                <c:pt idx="18">
                  <c:v>田野畑村</c:v>
                </c:pt>
                <c:pt idx="19">
                  <c:v>遠野市</c:v>
                </c:pt>
                <c:pt idx="20">
                  <c:v>西和賀町</c:v>
                </c:pt>
                <c:pt idx="21">
                  <c:v>二戸市</c:v>
                </c:pt>
                <c:pt idx="22">
                  <c:v>野田村</c:v>
                </c:pt>
                <c:pt idx="23">
                  <c:v>八幡平市</c:v>
                </c:pt>
                <c:pt idx="24">
                  <c:v>花巻市</c:v>
                </c:pt>
                <c:pt idx="25">
                  <c:v>平泉町</c:v>
                </c:pt>
                <c:pt idx="26">
                  <c:v>洋野町</c:v>
                </c:pt>
                <c:pt idx="27">
                  <c:v>普代村</c:v>
                </c:pt>
                <c:pt idx="28">
                  <c:v>宮古市</c:v>
                </c:pt>
                <c:pt idx="29">
                  <c:v>盛岡市</c:v>
                </c:pt>
                <c:pt idx="30">
                  <c:v>矢巾町</c:v>
                </c:pt>
                <c:pt idx="31">
                  <c:v>山田町</c:v>
                </c:pt>
                <c:pt idx="32">
                  <c:v>陸前高田市</c:v>
                </c:pt>
              </c:strCache>
            </c:strRef>
          </c:cat>
          <c:val>
            <c:numRef>
              <c:f>再エネ比較シート!$BI$72:$BI$161</c:f>
              <c:numCache>
                <c:formatCode>#,##0_);[Red]\(#,##0\)</c:formatCode>
                <c:ptCount val="90"/>
                <c:pt idx="0">
                  <c:v>7811471.7719999989</c:v>
                </c:pt>
                <c:pt idx="1">
                  <c:v>3081553.6579999998</c:v>
                </c:pt>
                <c:pt idx="2">
                  <c:v>8968291.8139999993</c:v>
                </c:pt>
                <c:pt idx="3">
                  <c:v>2793415.4529999997</c:v>
                </c:pt>
                <c:pt idx="4">
                  <c:v>9361488.6149999984</c:v>
                </c:pt>
                <c:pt idx="5">
                  <c:v>1225667.9679999999</c:v>
                </c:pt>
                <c:pt idx="6">
                  <c:v>2291558.4610000001</c:v>
                </c:pt>
                <c:pt idx="7">
                  <c:v>2957704.4650000008</c:v>
                </c:pt>
                <c:pt idx="8">
                  <c:v>3554545.0809999998</c:v>
                </c:pt>
                <c:pt idx="9">
                  <c:v>2098683.7289999998</c:v>
                </c:pt>
                <c:pt idx="10">
                  <c:v>5185739.0880000005</c:v>
                </c:pt>
                <c:pt idx="11">
                  <c:v>6207199.5979999984</c:v>
                </c:pt>
                <c:pt idx="12">
                  <c:v>5267307.4110000003</c:v>
                </c:pt>
                <c:pt idx="13">
                  <c:v>1327571.129</c:v>
                </c:pt>
                <c:pt idx="14">
                  <c:v>19075372.052999999</c:v>
                </c:pt>
                <c:pt idx="15">
                  <c:v>2048070.7609999997</c:v>
                </c:pt>
                <c:pt idx="16">
                  <c:v>3259066.54</c:v>
                </c:pt>
                <c:pt idx="17">
                  <c:v>2537806.6549999998</c:v>
                </c:pt>
                <c:pt idx="18">
                  <c:v>1249261.8399999999</c:v>
                </c:pt>
                <c:pt idx="19">
                  <c:v>7959975.5300000012</c:v>
                </c:pt>
                <c:pt idx="20">
                  <c:v>4226898.3949999986</c:v>
                </c:pt>
                <c:pt idx="21">
                  <c:v>4646524.2240000004</c:v>
                </c:pt>
                <c:pt idx="22">
                  <c:v>882065.13399999996</c:v>
                </c:pt>
                <c:pt idx="23">
                  <c:v>25014413.225000001</c:v>
                </c:pt>
                <c:pt idx="24">
                  <c:v>7173555.182000001</c:v>
                </c:pt>
                <c:pt idx="25">
                  <c:v>251143.20699999997</c:v>
                </c:pt>
                <c:pt idx="26">
                  <c:v>4041422.1759999995</c:v>
                </c:pt>
                <c:pt idx="27">
                  <c:v>476251.56999999995</c:v>
                </c:pt>
                <c:pt idx="28">
                  <c:v>8757227.3330000006</c:v>
                </c:pt>
                <c:pt idx="29">
                  <c:v>8821662.9910000004</c:v>
                </c:pt>
                <c:pt idx="30">
                  <c:v>907424.21800000011</c:v>
                </c:pt>
                <c:pt idx="31">
                  <c:v>949874.84499999997</c:v>
                </c:pt>
                <c:pt idx="32">
                  <c:v>1342398.9280000001</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一関市</c:v>
                </c:pt>
              </c:strCache>
            </c:strRef>
          </c:cat>
          <c:val>
            <c:numRef>
              <c:f>①CO2排出量の現状把握!$AX$43:$AX$45</c:f>
              <c:numCache>
                <c:formatCode>0%</c:formatCode>
                <c:ptCount val="3"/>
                <c:pt idx="0">
                  <c:v>0.42072759503743129</c:v>
                </c:pt>
                <c:pt idx="1">
                  <c:v>0.34841845452037185</c:v>
                </c:pt>
                <c:pt idx="2">
                  <c:v>0.30631106361620647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一関市</c:v>
                </c:pt>
              </c:strCache>
            </c:strRef>
          </c:cat>
          <c:val>
            <c:numRef>
              <c:f>①CO2排出量の現状把握!$AY$43:$AY$45</c:f>
              <c:numCache>
                <c:formatCode>0%</c:formatCode>
                <c:ptCount val="3"/>
                <c:pt idx="0">
                  <c:v>0.19118662390594171</c:v>
                </c:pt>
                <c:pt idx="1">
                  <c:v>0.17226474585660906</c:v>
                </c:pt>
                <c:pt idx="2">
                  <c:v>0.16285000260491228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一関市</c:v>
                </c:pt>
              </c:strCache>
            </c:strRef>
          </c:cat>
          <c:val>
            <c:numRef>
              <c:f>①CO2排出量の現状把握!$AZ$43:$AZ$45</c:f>
              <c:numCache>
                <c:formatCode>0%</c:formatCode>
                <c:ptCount val="3"/>
                <c:pt idx="0">
                  <c:v>0.18034974026133399</c:v>
                </c:pt>
                <c:pt idx="1">
                  <c:v>0.22340600515353695</c:v>
                </c:pt>
                <c:pt idx="2">
                  <c:v>0.23207055117545719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一関市</c:v>
                </c:pt>
              </c:strCache>
            </c:strRef>
          </c:cat>
          <c:val>
            <c:numRef>
              <c:f>①CO2排出量の現状把握!$BA$43:$BA$45</c:f>
              <c:numCache>
                <c:formatCode>0%</c:formatCode>
                <c:ptCount val="3"/>
                <c:pt idx="0">
                  <c:v>0.19226168778726088</c:v>
                </c:pt>
                <c:pt idx="1">
                  <c:v>0.23650794127688637</c:v>
                </c:pt>
                <c:pt idx="2">
                  <c:v>0.28330162145167331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岩手県</c:v>
                </c:pt>
                <c:pt idx="2">
                  <c:v>一関市</c:v>
                </c:pt>
              </c:strCache>
            </c:strRef>
          </c:cat>
          <c:val>
            <c:numRef>
              <c:f>①CO2排出量の現状把握!$BB$43:$BB$45</c:f>
              <c:numCache>
                <c:formatCode>0%</c:formatCode>
                <c:ptCount val="3"/>
                <c:pt idx="0">
                  <c:v>1.5474353008032191E-2</c:v>
                </c:pt>
                <c:pt idx="1">
                  <c:v>1.9402853192595854E-2</c:v>
                </c:pt>
                <c:pt idx="2">
                  <c:v>1.5466761151750675E-2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37324</c:v>
                </c:pt>
                <c:pt idx="1">
                  <c:v>37324</c:v>
                </c:pt>
                <c:pt idx="2">
                  <c:v>37324</c:v>
                </c:pt>
                <c:pt idx="3">
                  <c:v>37324</c:v>
                </c:pt>
                <c:pt idx="4">
                  <c:v>37324</c:v>
                </c:pt>
                <c:pt idx="5">
                  <c:v>35160</c:v>
                </c:pt>
                <c:pt idx="6">
                  <c:v>35160</c:v>
                </c:pt>
                <c:pt idx="7">
                  <c:v>35160</c:v>
                </c:pt>
                <c:pt idx="8">
                  <c:v>35160</c:v>
                </c:pt>
                <c:pt idx="9">
                  <c:v>35160</c:v>
                </c:pt>
                <c:pt idx="10">
                  <c:v>35160</c:v>
                </c:pt>
                <c:pt idx="11">
                  <c:v>33383</c:v>
                </c:pt>
                <c:pt idx="12">
                  <c:v>33383</c:v>
                </c:pt>
                <c:pt idx="13">
                  <c:v>33383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11.92139602927641</c:v>
                </c:pt>
                <c:pt idx="1">
                  <c:v>12.950380369667601</c:v>
                </c:pt>
                <c:pt idx="2">
                  <c:v>11.290859142867181</c:v>
                </c:pt>
                <c:pt idx="3">
                  <c:v>16.312199324107301</c:v>
                </c:pt>
                <c:pt idx="4">
                  <c:v>11.70282063471703</c:v>
                </c:pt>
                <c:pt idx="5">
                  <c:v>13.0981259814216</c:v>
                </c:pt>
                <c:pt idx="6">
                  <c:v>17.039259701646039</c:v>
                </c:pt>
                <c:pt idx="7">
                  <c:v>12.178974508646281</c:v>
                </c:pt>
                <c:pt idx="8">
                  <c:v>11.871587377706989</c:v>
                </c:pt>
                <c:pt idx="9">
                  <c:v>22.812281869880529</c:v>
                </c:pt>
                <c:pt idx="10">
                  <c:v>14.54545016196421</c:v>
                </c:pt>
                <c:pt idx="11">
                  <c:v>12.689205267240849</c:v>
                </c:pt>
                <c:pt idx="12">
                  <c:v>18.996924863981739</c:v>
                </c:pt>
                <c:pt idx="13">
                  <c:v>12.51498522319981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130046</c:v>
                </c:pt>
                <c:pt idx="1">
                  <c:v>128604</c:v>
                </c:pt>
                <c:pt idx="2">
                  <c:v>127531</c:v>
                </c:pt>
                <c:pt idx="3">
                  <c:v>126957</c:v>
                </c:pt>
                <c:pt idx="4">
                  <c:v>125934</c:v>
                </c:pt>
                <c:pt idx="5">
                  <c:v>124344</c:v>
                </c:pt>
                <c:pt idx="6">
                  <c:v>122644</c:v>
                </c:pt>
                <c:pt idx="7">
                  <c:v>121059</c:v>
                </c:pt>
                <c:pt idx="8">
                  <c:v>119273</c:v>
                </c:pt>
                <c:pt idx="9">
                  <c:v>117530</c:v>
                </c:pt>
                <c:pt idx="10">
                  <c:v>115426</c:v>
                </c:pt>
                <c:pt idx="11">
                  <c:v>113604</c:v>
                </c:pt>
                <c:pt idx="12">
                  <c:v>111792</c:v>
                </c:pt>
                <c:pt idx="13">
                  <c:v>109697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一関市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1640</v>
      </c>
      <c r="B9" s="70">
        <v>188</v>
      </c>
      <c r="C9" s="70">
        <v>1</v>
      </c>
      <c r="D9" s="70">
        <v>12</v>
      </c>
      <c r="E9" s="70">
        <v>1990</v>
      </c>
      <c r="F9" s="70" t="s">
        <v>787</v>
      </c>
      <c r="G9" s="70" t="s">
        <v>1641</v>
      </c>
      <c r="H9" s="70" t="s">
        <v>1642</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1643</v>
      </c>
      <c r="B10" s="70">
        <v>189</v>
      </c>
      <c r="C10" s="70">
        <v>2</v>
      </c>
      <c r="D10" s="70">
        <v>12</v>
      </c>
      <c r="E10" s="70">
        <v>2005</v>
      </c>
      <c r="F10" s="70" t="s">
        <v>789</v>
      </c>
      <c r="G10" s="70" t="s">
        <v>1641</v>
      </c>
      <c r="H10" s="70" t="s">
        <v>1642</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1644</v>
      </c>
      <c r="B11" s="70">
        <v>190</v>
      </c>
      <c r="C11" s="70">
        <v>3</v>
      </c>
      <c r="D11" s="70">
        <v>12</v>
      </c>
      <c r="E11" s="70">
        <v>2006</v>
      </c>
      <c r="F11" s="70" t="s">
        <v>790</v>
      </c>
      <c r="G11" s="70" t="s">
        <v>1641</v>
      </c>
      <c r="H11" s="70" t="s">
        <v>1642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1645</v>
      </c>
      <c r="B12" s="70">
        <v>191</v>
      </c>
      <c r="C12" s="70">
        <v>4</v>
      </c>
      <c r="D12" s="70">
        <v>12</v>
      </c>
      <c r="E12" s="70">
        <v>2007</v>
      </c>
      <c r="F12" s="70" t="s">
        <v>791</v>
      </c>
      <c r="G12" s="70" t="s">
        <v>1641</v>
      </c>
      <c r="H12" s="70" t="s">
        <v>1642</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1646</v>
      </c>
      <c r="B13" s="70">
        <v>192</v>
      </c>
      <c r="C13" s="70">
        <v>5</v>
      </c>
      <c r="D13" s="70">
        <v>12</v>
      </c>
      <c r="E13" s="70">
        <v>2008</v>
      </c>
      <c r="F13" s="70" t="s">
        <v>792</v>
      </c>
      <c r="G13" s="70" t="s">
        <v>1641</v>
      </c>
      <c r="H13" s="70" t="s">
        <v>1642</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1647</v>
      </c>
      <c r="B14" s="70">
        <v>193</v>
      </c>
      <c r="C14" s="70">
        <v>6</v>
      </c>
      <c r="D14" s="70">
        <v>12</v>
      </c>
      <c r="E14" s="70">
        <v>2009</v>
      </c>
      <c r="F14" s="70" t="s">
        <v>176</v>
      </c>
      <c r="G14" s="70" t="s">
        <v>1641</v>
      </c>
      <c r="H14" s="70" t="s">
        <v>1642</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1648</v>
      </c>
      <c r="B15" s="70">
        <v>194</v>
      </c>
      <c r="C15" s="70">
        <v>7</v>
      </c>
      <c r="D15" s="70">
        <v>12</v>
      </c>
      <c r="E15" s="70">
        <v>2010</v>
      </c>
      <c r="F15" s="70" t="s">
        <v>177</v>
      </c>
      <c r="G15" s="70" t="s">
        <v>1641</v>
      </c>
      <c r="H15" s="70" t="s">
        <v>1642</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1649</v>
      </c>
      <c r="B16" s="70">
        <v>195</v>
      </c>
      <c r="C16" s="70">
        <v>8</v>
      </c>
      <c r="D16" s="70">
        <v>12</v>
      </c>
      <c r="E16" s="70">
        <v>2011</v>
      </c>
      <c r="F16" s="70" t="s">
        <v>178</v>
      </c>
      <c r="G16" s="70" t="s">
        <v>1641</v>
      </c>
      <c r="H16" s="70" t="s">
        <v>1642</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1650</v>
      </c>
      <c r="B17" s="70">
        <v>196</v>
      </c>
      <c r="C17" s="70">
        <v>9</v>
      </c>
      <c r="D17" s="70">
        <v>12</v>
      </c>
      <c r="E17" s="70">
        <v>2012</v>
      </c>
      <c r="F17" s="70" t="s">
        <v>179</v>
      </c>
      <c r="G17" s="70" t="s">
        <v>1641</v>
      </c>
      <c r="H17" s="70" t="s">
        <v>1642</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1651</v>
      </c>
      <c r="B18" s="70">
        <v>197</v>
      </c>
      <c r="C18" s="70">
        <v>10</v>
      </c>
      <c r="D18" s="70">
        <v>12</v>
      </c>
      <c r="E18" s="70">
        <v>2013</v>
      </c>
      <c r="F18" s="70" t="s">
        <v>180</v>
      </c>
      <c r="G18" s="70" t="s">
        <v>1641</v>
      </c>
      <c r="H18" s="70" t="s">
        <v>1642</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1652</v>
      </c>
      <c r="B19" s="70">
        <v>198</v>
      </c>
      <c r="C19" s="70">
        <v>11</v>
      </c>
      <c r="D19" s="70">
        <v>12</v>
      </c>
      <c r="E19" s="70">
        <v>2014</v>
      </c>
      <c r="F19" s="70" t="s">
        <v>181</v>
      </c>
      <c r="G19" s="70" t="s">
        <v>1641</v>
      </c>
      <c r="H19" s="70" t="s">
        <v>1642</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1653</v>
      </c>
      <c r="B20" s="70">
        <v>199</v>
      </c>
      <c r="C20" s="70">
        <v>12</v>
      </c>
      <c r="D20" s="70">
        <v>12</v>
      </c>
      <c r="E20" s="70">
        <v>2015</v>
      </c>
      <c r="F20" s="70" t="s">
        <v>182</v>
      </c>
      <c r="G20" s="70" t="s">
        <v>1641</v>
      </c>
      <c r="H20" s="70" t="s">
        <v>1642</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1654</v>
      </c>
      <c r="B21" s="70">
        <v>200</v>
      </c>
      <c r="C21" s="70">
        <v>13</v>
      </c>
      <c r="D21" s="70">
        <v>12</v>
      </c>
      <c r="E21" s="70">
        <v>2016</v>
      </c>
      <c r="F21" s="70" t="s">
        <v>155</v>
      </c>
      <c r="G21" s="70" t="s">
        <v>1641</v>
      </c>
      <c r="H21" s="70" t="s">
        <v>1642</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1655</v>
      </c>
      <c r="B22" s="70">
        <v>201</v>
      </c>
      <c r="C22" s="70">
        <v>14</v>
      </c>
      <c r="D22" s="70">
        <v>12</v>
      </c>
      <c r="E22" s="70">
        <v>2017</v>
      </c>
      <c r="F22" s="70" t="s">
        <v>156</v>
      </c>
      <c r="G22" s="70" t="s">
        <v>1641</v>
      </c>
      <c r="H22" s="70" t="s">
        <v>1642</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1656</v>
      </c>
      <c r="B23" s="70">
        <v>202</v>
      </c>
      <c r="C23" s="70">
        <v>15</v>
      </c>
      <c r="D23" s="70">
        <v>12</v>
      </c>
      <c r="E23" s="70">
        <v>2018</v>
      </c>
      <c r="F23" s="70" t="s">
        <v>183</v>
      </c>
      <c r="G23" s="70" t="s">
        <v>1641</v>
      </c>
      <c r="H23" s="70" t="s">
        <v>1642</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1657</v>
      </c>
      <c r="B24" s="70">
        <v>203</v>
      </c>
      <c r="C24" s="70">
        <v>16</v>
      </c>
      <c r="D24" s="70">
        <v>12</v>
      </c>
      <c r="E24" s="70">
        <v>2019</v>
      </c>
      <c r="F24" s="70" t="s">
        <v>158</v>
      </c>
      <c r="G24" s="70" t="s">
        <v>1641</v>
      </c>
      <c r="H24" s="70" t="s">
        <v>1642</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1658</v>
      </c>
      <c r="B25" s="70">
        <v>204</v>
      </c>
      <c r="C25" s="70">
        <v>17</v>
      </c>
      <c r="D25" s="70">
        <v>12</v>
      </c>
      <c r="E25" s="70">
        <v>2020</v>
      </c>
      <c r="F25" s="70" t="s">
        <v>159</v>
      </c>
      <c r="G25" s="70" t="s">
        <v>1641</v>
      </c>
      <c r="H25" s="70" t="s">
        <v>1642</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1659</v>
      </c>
      <c r="B26" s="70">
        <v>204</v>
      </c>
      <c r="C26" s="70">
        <v>18</v>
      </c>
      <c r="D26" s="70">
        <v>12</v>
      </c>
      <c r="E26" s="70">
        <v>2021</v>
      </c>
      <c r="F26" s="70" t="s">
        <v>160</v>
      </c>
      <c r="G26" s="1064" t="s">
        <v>1641</v>
      </c>
      <c r="H26" s="70" t="s">
        <v>1642</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1660</v>
      </c>
      <c r="B27" s="70">
        <v>204</v>
      </c>
      <c r="C27" s="70">
        <v>19</v>
      </c>
      <c r="D27" s="70">
        <v>12</v>
      </c>
      <c r="E27" s="70">
        <v>2022</v>
      </c>
      <c r="F27" s="70" t="s">
        <v>161</v>
      </c>
      <c r="G27" s="1064" t="s">
        <v>1641</v>
      </c>
      <c r="H27" s="70" t="s">
        <v>1642</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1661</v>
      </c>
      <c r="B28" s="70">
        <v>204</v>
      </c>
      <c r="C28" s="70">
        <v>20</v>
      </c>
      <c r="D28" s="70">
        <v>12</v>
      </c>
      <c r="E28" s="70">
        <v>2023</v>
      </c>
      <c r="F28" s="70" t="s">
        <v>1539</v>
      </c>
      <c r="G28" s="70" t="s">
        <v>1641</v>
      </c>
      <c r="H28" s="70" t="s">
        <v>1642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1662</v>
      </c>
      <c r="B29" s="70">
        <v>204</v>
      </c>
      <c r="C29" s="70">
        <v>21</v>
      </c>
      <c r="D29" s="70">
        <v>12</v>
      </c>
      <c r="E29" s="70">
        <v>2024</v>
      </c>
      <c r="F29" s="70" t="s">
        <v>1554</v>
      </c>
      <c r="G29" s="70" t="s">
        <v>1641</v>
      </c>
      <c r="H29" s="70" t="s">
        <v>1642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1663</v>
      </c>
      <c r="B30" s="70">
        <v>35</v>
      </c>
      <c r="C30" s="70">
        <v>1</v>
      </c>
      <c r="D30" s="70">
        <v>3</v>
      </c>
      <c r="E30" s="70">
        <v>1990</v>
      </c>
      <c r="F30" s="70" t="s">
        <v>787</v>
      </c>
      <c r="G30" s="70" t="s">
        <v>1664</v>
      </c>
      <c r="H30" s="70" t="s">
        <v>1665</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1666</v>
      </c>
      <c r="B31" s="70">
        <v>36</v>
      </c>
      <c r="C31" s="70">
        <v>2</v>
      </c>
      <c r="D31" s="70">
        <v>3</v>
      </c>
      <c r="E31" s="70">
        <v>2005</v>
      </c>
      <c r="F31" s="70" t="s">
        <v>789</v>
      </c>
      <c r="G31" s="70" t="s">
        <v>1664</v>
      </c>
      <c r="H31" s="70" t="s">
        <v>1665</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1667</v>
      </c>
      <c r="B32" s="70">
        <v>37</v>
      </c>
      <c r="C32" s="70">
        <v>3</v>
      </c>
      <c r="D32" s="70">
        <v>3</v>
      </c>
      <c r="E32" s="70">
        <v>2006</v>
      </c>
      <c r="F32" s="70" t="s">
        <v>790</v>
      </c>
      <c r="G32" s="70" t="s">
        <v>1664</v>
      </c>
      <c r="H32" s="70" t="s">
        <v>1665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1668</v>
      </c>
      <c r="B33" s="70">
        <v>38</v>
      </c>
      <c r="C33" s="70">
        <v>4</v>
      </c>
      <c r="D33" s="70">
        <v>3</v>
      </c>
      <c r="E33" s="70">
        <v>2007</v>
      </c>
      <c r="F33" s="70" t="s">
        <v>791</v>
      </c>
      <c r="G33" s="70" t="s">
        <v>1664</v>
      </c>
      <c r="H33" s="70" t="s">
        <v>1665</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1669</v>
      </c>
      <c r="B34" s="70">
        <v>39</v>
      </c>
      <c r="C34" s="70">
        <v>5</v>
      </c>
      <c r="D34" s="70">
        <v>3</v>
      </c>
      <c r="E34" s="70">
        <v>2008</v>
      </c>
      <c r="F34" s="70" t="s">
        <v>792</v>
      </c>
      <c r="G34" s="70" t="s">
        <v>1664</v>
      </c>
      <c r="H34" s="70" t="s">
        <v>1665</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1670</v>
      </c>
      <c r="B35" s="70">
        <v>40</v>
      </c>
      <c r="C35" s="70">
        <v>6</v>
      </c>
      <c r="D35" s="70">
        <v>3</v>
      </c>
      <c r="E35" s="70">
        <v>2009</v>
      </c>
      <c r="F35" s="70" t="s">
        <v>176</v>
      </c>
      <c r="G35" s="70" t="s">
        <v>1664</v>
      </c>
      <c r="H35" s="70" t="s">
        <v>1665</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1671</v>
      </c>
      <c r="B36" s="70">
        <v>41</v>
      </c>
      <c r="C36" s="70">
        <v>7</v>
      </c>
      <c r="D36" s="70">
        <v>3</v>
      </c>
      <c r="E36" s="70">
        <v>2010</v>
      </c>
      <c r="F36" s="70" t="s">
        <v>177</v>
      </c>
      <c r="G36" s="70" t="s">
        <v>1664</v>
      </c>
      <c r="H36" s="70" t="s">
        <v>1665</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1672</v>
      </c>
      <c r="B37" s="70">
        <v>42</v>
      </c>
      <c r="C37" s="70">
        <v>8</v>
      </c>
      <c r="D37" s="70">
        <v>3</v>
      </c>
      <c r="E37" s="70">
        <v>2011</v>
      </c>
      <c r="F37" s="70" t="s">
        <v>178</v>
      </c>
      <c r="G37" s="70" t="s">
        <v>1664</v>
      </c>
      <c r="H37" s="70" t="s">
        <v>1665</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1673</v>
      </c>
      <c r="B38" s="70">
        <v>43</v>
      </c>
      <c r="C38" s="70">
        <v>9</v>
      </c>
      <c r="D38" s="70">
        <v>3</v>
      </c>
      <c r="E38" s="70">
        <v>2012</v>
      </c>
      <c r="F38" s="70" t="s">
        <v>179</v>
      </c>
      <c r="G38" s="70" t="s">
        <v>1664</v>
      </c>
      <c r="H38" s="70" t="s">
        <v>1665</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1674</v>
      </c>
      <c r="B39" s="70">
        <v>44</v>
      </c>
      <c r="C39" s="70">
        <v>10</v>
      </c>
      <c r="D39" s="70">
        <v>3</v>
      </c>
      <c r="E39" s="70">
        <v>2013</v>
      </c>
      <c r="F39" s="70" t="s">
        <v>180</v>
      </c>
      <c r="G39" s="70" t="s">
        <v>1664</v>
      </c>
      <c r="H39" s="70" t="s">
        <v>1665</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1675</v>
      </c>
      <c r="B40" s="70">
        <v>45</v>
      </c>
      <c r="C40" s="70">
        <v>11</v>
      </c>
      <c r="D40" s="70">
        <v>3</v>
      </c>
      <c r="E40" s="70">
        <v>2014</v>
      </c>
      <c r="F40" s="70" t="s">
        <v>181</v>
      </c>
      <c r="G40" s="70" t="s">
        <v>1664</v>
      </c>
      <c r="H40" s="70" t="s">
        <v>1665</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1676</v>
      </c>
      <c r="B41" s="70">
        <v>46</v>
      </c>
      <c r="C41" s="70">
        <v>12</v>
      </c>
      <c r="D41" s="70">
        <v>3</v>
      </c>
      <c r="E41" s="70">
        <v>2015</v>
      </c>
      <c r="F41" s="70" t="s">
        <v>182</v>
      </c>
      <c r="G41" s="70" t="s">
        <v>1664</v>
      </c>
      <c r="H41" s="70" t="s">
        <v>1665</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1677</v>
      </c>
      <c r="B42" s="70">
        <v>47</v>
      </c>
      <c r="C42" s="70">
        <v>13</v>
      </c>
      <c r="D42" s="70">
        <v>3</v>
      </c>
      <c r="E42" s="70">
        <v>2016</v>
      </c>
      <c r="F42" s="70" t="s">
        <v>155</v>
      </c>
      <c r="G42" s="70" t="s">
        <v>1664</v>
      </c>
      <c r="H42" s="70" t="s">
        <v>1665</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1678</v>
      </c>
      <c r="B43" s="70">
        <v>48</v>
      </c>
      <c r="C43" s="70">
        <v>14</v>
      </c>
      <c r="D43" s="70">
        <v>3</v>
      </c>
      <c r="E43" s="70">
        <v>2017</v>
      </c>
      <c r="F43" s="70" t="s">
        <v>156</v>
      </c>
      <c r="G43" s="70" t="s">
        <v>1664</v>
      </c>
      <c r="H43" s="70" t="s">
        <v>1665</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1679</v>
      </c>
      <c r="B44" s="70">
        <v>49</v>
      </c>
      <c r="C44" s="70">
        <v>15</v>
      </c>
      <c r="D44" s="70">
        <v>3</v>
      </c>
      <c r="E44" s="70">
        <v>2018</v>
      </c>
      <c r="F44" s="70" t="s">
        <v>183</v>
      </c>
      <c r="G44" s="70" t="s">
        <v>1664</v>
      </c>
      <c r="H44" s="70" t="s">
        <v>1665</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1680</v>
      </c>
      <c r="B45" s="70">
        <v>50</v>
      </c>
      <c r="C45" s="70">
        <v>16</v>
      </c>
      <c r="D45" s="70">
        <v>3</v>
      </c>
      <c r="E45" s="70">
        <v>2019</v>
      </c>
      <c r="F45" s="70" t="s">
        <v>158</v>
      </c>
      <c r="G45" s="1064" t="s">
        <v>1664</v>
      </c>
      <c r="H45" s="70" t="s">
        <v>1665</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1681</v>
      </c>
      <c r="B46" s="70">
        <v>51</v>
      </c>
      <c r="C46" s="70">
        <v>17</v>
      </c>
      <c r="D46" s="70">
        <v>3</v>
      </c>
      <c r="E46" s="70">
        <v>2020</v>
      </c>
      <c r="F46" s="70" t="s">
        <v>159</v>
      </c>
      <c r="G46" s="1064" t="s">
        <v>1664</v>
      </c>
      <c r="H46" s="70" t="s">
        <v>1665</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1682</v>
      </c>
      <c r="B47" s="70">
        <v>51</v>
      </c>
      <c r="C47" s="70">
        <v>18</v>
      </c>
      <c r="D47" s="70">
        <v>3</v>
      </c>
      <c r="E47" s="70">
        <v>2021</v>
      </c>
      <c r="F47" s="70" t="s">
        <v>160</v>
      </c>
      <c r="G47" s="70" t="s">
        <v>1664</v>
      </c>
      <c r="H47" s="70" t="s">
        <v>1665</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1683</v>
      </c>
      <c r="B48" s="70">
        <v>51</v>
      </c>
      <c r="C48" s="70">
        <v>19</v>
      </c>
      <c r="D48" s="70">
        <v>3</v>
      </c>
      <c r="E48" s="70">
        <v>2022</v>
      </c>
      <c r="F48" s="70" t="s">
        <v>161</v>
      </c>
      <c r="G48" s="70" t="s">
        <v>1664</v>
      </c>
      <c r="H48" s="70" t="s">
        <v>1665</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1684</v>
      </c>
      <c r="B49" s="70">
        <v>51</v>
      </c>
      <c r="C49" s="70">
        <v>20</v>
      </c>
      <c r="D49" s="70">
        <v>3</v>
      </c>
      <c r="E49" s="70">
        <v>2023</v>
      </c>
      <c r="F49" s="70" t="s">
        <v>1539</v>
      </c>
      <c r="G49" s="70" t="s">
        <v>1664</v>
      </c>
      <c r="H49" s="70" t="s">
        <v>1665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1685</v>
      </c>
      <c r="B50" s="70">
        <v>51</v>
      </c>
      <c r="C50" s="70">
        <v>21</v>
      </c>
      <c r="D50" s="70">
        <v>3</v>
      </c>
      <c r="E50" s="70">
        <v>2024</v>
      </c>
      <c r="F50" s="70" t="s">
        <v>1554</v>
      </c>
      <c r="G50" s="70" t="s">
        <v>1664</v>
      </c>
      <c r="H50" s="70" t="s">
        <v>1665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1686</v>
      </c>
      <c r="B51" s="70">
        <v>477</v>
      </c>
      <c r="C51" s="70">
        <v>1</v>
      </c>
      <c r="D51" s="70">
        <v>29</v>
      </c>
      <c r="E51" s="70">
        <v>1990</v>
      </c>
      <c r="F51" s="70" t="s">
        <v>787</v>
      </c>
      <c r="G51" s="70" t="s">
        <v>1687</v>
      </c>
      <c r="H51" s="70" t="s">
        <v>1688</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1689</v>
      </c>
      <c r="B52" s="70">
        <v>478</v>
      </c>
      <c r="C52" s="70">
        <v>2</v>
      </c>
      <c r="D52" s="70">
        <v>29</v>
      </c>
      <c r="E52" s="70">
        <v>2005</v>
      </c>
      <c r="F52" s="70" t="s">
        <v>789</v>
      </c>
      <c r="G52" s="70" t="s">
        <v>1687</v>
      </c>
      <c r="H52" s="70" t="s">
        <v>1688</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1690</v>
      </c>
      <c r="B53" s="70">
        <v>479</v>
      </c>
      <c r="C53" s="70">
        <v>3</v>
      </c>
      <c r="D53" s="70">
        <v>29</v>
      </c>
      <c r="E53" s="70">
        <v>2006</v>
      </c>
      <c r="F53" s="70" t="s">
        <v>790</v>
      </c>
      <c r="G53" s="70" t="s">
        <v>1687</v>
      </c>
      <c r="H53" s="70" t="s">
        <v>1688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1691</v>
      </c>
      <c r="B54" s="70">
        <v>480</v>
      </c>
      <c r="C54" s="70">
        <v>4</v>
      </c>
      <c r="D54" s="70">
        <v>29</v>
      </c>
      <c r="E54" s="70">
        <v>2007</v>
      </c>
      <c r="F54" s="70" t="s">
        <v>791</v>
      </c>
      <c r="G54" s="70" t="s">
        <v>1687</v>
      </c>
      <c r="H54" s="70" t="s">
        <v>1688</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1692</v>
      </c>
      <c r="B55" s="70">
        <v>481</v>
      </c>
      <c r="C55" s="70">
        <v>5</v>
      </c>
      <c r="D55" s="70">
        <v>29</v>
      </c>
      <c r="E55" s="70">
        <v>2008</v>
      </c>
      <c r="F55" s="70" t="s">
        <v>792</v>
      </c>
      <c r="G55" s="70" t="s">
        <v>1687</v>
      </c>
      <c r="H55" s="70" t="s">
        <v>1688</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1693</v>
      </c>
      <c r="B56" s="70">
        <v>482</v>
      </c>
      <c r="C56" s="70">
        <v>6</v>
      </c>
      <c r="D56" s="70">
        <v>29</v>
      </c>
      <c r="E56" s="70">
        <v>2009</v>
      </c>
      <c r="F56" s="70" t="s">
        <v>176</v>
      </c>
      <c r="G56" s="70" t="s">
        <v>1687</v>
      </c>
      <c r="H56" s="70" t="s">
        <v>1688</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1694</v>
      </c>
      <c r="B57" s="70">
        <v>483</v>
      </c>
      <c r="C57" s="70">
        <v>7</v>
      </c>
      <c r="D57" s="70">
        <v>29</v>
      </c>
      <c r="E57" s="70">
        <v>2010</v>
      </c>
      <c r="F57" s="70" t="s">
        <v>177</v>
      </c>
      <c r="G57" s="70" t="s">
        <v>1687</v>
      </c>
      <c r="H57" s="70" t="s">
        <v>1688</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1695</v>
      </c>
      <c r="B58" s="70">
        <v>484</v>
      </c>
      <c r="C58" s="70">
        <v>8</v>
      </c>
      <c r="D58" s="70">
        <v>29</v>
      </c>
      <c r="E58" s="70">
        <v>2011</v>
      </c>
      <c r="F58" s="70" t="s">
        <v>178</v>
      </c>
      <c r="G58" s="70" t="s">
        <v>1687</v>
      </c>
      <c r="H58" s="70" t="s">
        <v>1688</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1696</v>
      </c>
      <c r="B59" s="70">
        <v>485</v>
      </c>
      <c r="C59" s="70">
        <v>9</v>
      </c>
      <c r="D59" s="70">
        <v>29</v>
      </c>
      <c r="E59" s="70">
        <v>2012</v>
      </c>
      <c r="F59" s="70" t="s">
        <v>179</v>
      </c>
      <c r="G59" s="70" t="s">
        <v>1687</v>
      </c>
      <c r="H59" s="70" t="s">
        <v>1688</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1697</v>
      </c>
      <c r="B60" s="70">
        <v>486</v>
      </c>
      <c r="C60" s="70">
        <v>10</v>
      </c>
      <c r="D60" s="70">
        <v>29</v>
      </c>
      <c r="E60" s="70">
        <v>2013</v>
      </c>
      <c r="F60" s="70" t="s">
        <v>180</v>
      </c>
      <c r="G60" s="70" t="s">
        <v>1687</v>
      </c>
      <c r="H60" s="70" t="s">
        <v>1688</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1698</v>
      </c>
      <c r="B61" s="70">
        <v>487</v>
      </c>
      <c r="C61" s="70">
        <v>11</v>
      </c>
      <c r="D61" s="70">
        <v>29</v>
      </c>
      <c r="E61" s="70">
        <v>2014</v>
      </c>
      <c r="F61" s="70" t="s">
        <v>181</v>
      </c>
      <c r="G61" s="70" t="s">
        <v>1687</v>
      </c>
      <c r="H61" s="70" t="s">
        <v>1688</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1699</v>
      </c>
      <c r="B62" s="70">
        <v>488</v>
      </c>
      <c r="C62" s="70">
        <v>12</v>
      </c>
      <c r="D62" s="70">
        <v>29</v>
      </c>
      <c r="E62" s="70">
        <v>2015</v>
      </c>
      <c r="F62" s="70" t="s">
        <v>182</v>
      </c>
      <c r="G62" s="70" t="s">
        <v>1687</v>
      </c>
      <c r="H62" s="70" t="s">
        <v>1688</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1700</v>
      </c>
      <c r="B63" s="70">
        <v>489</v>
      </c>
      <c r="C63" s="70">
        <v>13</v>
      </c>
      <c r="D63" s="70">
        <v>29</v>
      </c>
      <c r="E63" s="70">
        <v>2016</v>
      </c>
      <c r="F63" s="70" t="s">
        <v>155</v>
      </c>
      <c r="G63" s="70" t="s">
        <v>1687</v>
      </c>
      <c r="H63" s="70" t="s">
        <v>1688</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1701</v>
      </c>
      <c r="B64" s="70">
        <v>490</v>
      </c>
      <c r="C64" s="70">
        <v>14</v>
      </c>
      <c r="D64" s="70">
        <v>29</v>
      </c>
      <c r="E64" s="70">
        <v>2017</v>
      </c>
      <c r="F64" s="70" t="s">
        <v>156</v>
      </c>
      <c r="G64" s="1064" t="s">
        <v>1687</v>
      </c>
      <c r="H64" s="70" t="s">
        <v>1688</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1702</v>
      </c>
      <c r="B65" s="70">
        <v>491</v>
      </c>
      <c r="C65" s="70">
        <v>15</v>
      </c>
      <c r="D65" s="70">
        <v>29</v>
      </c>
      <c r="E65" s="70">
        <v>2018</v>
      </c>
      <c r="F65" s="70" t="s">
        <v>183</v>
      </c>
      <c r="G65" s="1064" t="s">
        <v>1687</v>
      </c>
      <c r="H65" s="70" t="s">
        <v>1688</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1703</v>
      </c>
      <c r="B66" s="70">
        <v>492</v>
      </c>
      <c r="C66" s="70">
        <v>16</v>
      </c>
      <c r="D66" s="70">
        <v>29</v>
      </c>
      <c r="E66" s="70">
        <v>2019</v>
      </c>
      <c r="F66" s="70" t="s">
        <v>158</v>
      </c>
      <c r="G66" s="70" t="s">
        <v>1687</v>
      </c>
      <c r="H66" s="70" t="s">
        <v>1688</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1704</v>
      </c>
      <c r="B67" s="70">
        <v>493</v>
      </c>
      <c r="C67" s="70">
        <v>17</v>
      </c>
      <c r="D67" s="70">
        <v>29</v>
      </c>
      <c r="E67" s="70">
        <v>2020</v>
      </c>
      <c r="F67" s="70" t="s">
        <v>159</v>
      </c>
      <c r="G67" s="70" t="s">
        <v>1687</v>
      </c>
      <c r="H67" s="70" t="s">
        <v>1688</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1705</v>
      </c>
      <c r="B68" s="70">
        <v>493</v>
      </c>
      <c r="C68" s="70">
        <v>18</v>
      </c>
      <c r="D68" s="70">
        <v>29</v>
      </c>
      <c r="E68" s="70">
        <v>2021</v>
      </c>
      <c r="F68" s="70" t="s">
        <v>160</v>
      </c>
      <c r="G68" s="70" t="s">
        <v>1687</v>
      </c>
      <c r="H68" s="70" t="s">
        <v>1688</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1706</v>
      </c>
      <c r="B69" s="70">
        <v>493</v>
      </c>
      <c r="C69" s="70">
        <v>19</v>
      </c>
      <c r="D69" s="70">
        <v>29</v>
      </c>
      <c r="E69" s="70">
        <v>2022</v>
      </c>
      <c r="F69" s="70" t="s">
        <v>161</v>
      </c>
      <c r="G69" s="70" t="s">
        <v>1687</v>
      </c>
      <c r="H69" s="70" t="s">
        <v>1688</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1707</v>
      </c>
      <c r="B70" s="70">
        <v>493</v>
      </c>
      <c r="C70" s="70">
        <v>20</v>
      </c>
      <c r="D70" s="70">
        <v>29</v>
      </c>
      <c r="E70" s="70">
        <v>2023</v>
      </c>
      <c r="F70" s="70" t="s">
        <v>1539</v>
      </c>
      <c r="G70" s="70" t="s">
        <v>1687</v>
      </c>
      <c r="H70" s="70" t="s">
        <v>1688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1708</v>
      </c>
      <c r="B71" s="70">
        <v>493</v>
      </c>
      <c r="C71" s="70">
        <v>21</v>
      </c>
      <c r="D71" s="70">
        <v>29</v>
      </c>
      <c r="E71" s="70">
        <v>2024</v>
      </c>
      <c r="F71" s="70" t="s">
        <v>1554</v>
      </c>
      <c r="G71" s="70" t="s">
        <v>1687</v>
      </c>
      <c r="H71" s="70" t="s">
        <v>1688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1709</v>
      </c>
      <c r="B72" s="70">
        <v>290</v>
      </c>
      <c r="C72" s="70">
        <v>1</v>
      </c>
      <c r="D72" s="70">
        <v>18</v>
      </c>
      <c r="E72" s="70">
        <v>1990</v>
      </c>
      <c r="F72" s="70" t="s">
        <v>787</v>
      </c>
      <c r="G72" s="70" t="s">
        <v>1710</v>
      </c>
      <c r="H72" s="70" t="s">
        <v>1711</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1712</v>
      </c>
      <c r="B73" s="70">
        <v>291</v>
      </c>
      <c r="C73" s="70">
        <v>2</v>
      </c>
      <c r="D73" s="70">
        <v>18</v>
      </c>
      <c r="E73" s="70">
        <v>2005</v>
      </c>
      <c r="F73" s="70" t="s">
        <v>789</v>
      </c>
      <c r="G73" s="70" t="s">
        <v>1710</v>
      </c>
      <c r="H73" s="70" t="s">
        <v>1711</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1713</v>
      </c>
      <c r="B74" s="70">
        <v>292</v>
      </c>
      <c r="C74" s="70">
        <v>3</v>
      </c>
      <c r="D74" s="70">
        <v>18</v>
      </c>
      <c r="E74" s="70">
        <v>2006</v>
      </c>
      <c r="F74" s="70" t="s">
        <v>790</v>
      </c>
      <c r="G74" s="70" t="s">
        <v>1710</v>
      </c>
      <c r="H74" s="70" t="s">
        <v>1711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1714</v>
      </c>
      <c r="B75" s="70">
        <v>293</v>
      </c>
      <c r="C75" s="70">
        <v>4</v>
      </c>
      <c r="D75" s="70">
        <v>18</v>
      </c>
      <c r="E75" s="70">
        <v>2007</v>
      </c>
      <c r="F75" s="70" t="s">
        <v>791</v>
      </c>
      <c r="G75" s="70" t="s">
        <v>1710</v>
      </c>
      <c r="H75" s="70" t="s">
        <v>1711</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1715</v>
      </c>
      <c r="B76" s="70">
        <v>294</v>
      </c>
      <c r="C76" s="70">
        <v>5</v>
      </c>
      <c r="D76" s="70">
        <v>18</v>
      </c>
      <c r="E76" s="70">
        <v>2008</v>
      </c>
      <c r="F76" s="70" t="s">
        <v>792</v>
      </c>
      <c r="G76" s="70" t="s">
        <v>1710</v>
      </c>
      <c r="H76" s="70" t="s">
        <v>1711</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1716</v>
      </c>
      <c r="B77" s="70">
        <v>295</v>
      </c>
      <c r="C77" s="70">
        <v>6</v>
      </c>
      <c r="D77" s="70">
        <v>18</v>
      </c>
      <c r="E77" s="70">
        <v>2009</v>
      </c>
      <c r="F77" s="70" t="s">
        <v>176</v>
      </c>
      <c r="G77" s="70" t="s">
        <v>1710</v>
      </c>
      <c r="H77" s="70" t="s">
        <v>1711</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1717</v>
      </c>
      <c r="B78" s="70">
        <v>296</v>
      </c>
      <c r="C78" s="70">
        <v>7</v>
      </c>
      <c r="D78" s="70">
        <v>18</v>
      </c>
      <c r="E78" s="70">
        <v>2010</v>
      </c>
      <c r="F78" s="70" t="s">
        <v>177</v>
      </c>
      <c r="G78" s="70" t="s">
        <v>1710</v>
      </c>
      <c r="H78" s="70" t="s">
        <v>1711</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1718</v>
      </c>
      <c r="B79" s="70">
        <v>297</v>
      </c>
      <c r="C79" s="70">
        <v>8</v>
      </c>
      <c r="D79" s="70">
        <v>18</v>
      </c>
      <c r="E79" s="70">
        <v>2011</v>
      </c>
      <c r="F79" s="70" t="s">
        <v>178</v>
      </c>
      <c r="G79" s="70" t="s">
        <v>1710</v>
      </c>
      <c r="H79" s="70" t="s">
        <v>1711</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1719</v>
      </c>
      <c r="B80" s="70">
        <v>298</v>
      </c>
      <c r="C80" s="70">
        <v>9</v>
      </c>
      <c r="D80" s="70">
        <v>18</v>
      </c>
      <c r="E80" s="70">
        <v>2012</v>
      </c>
      <c r="F80" s="70" t="s">
        <v>179</v>
      </c>
      <c r="G80" s="70" t="s">
        <v>1710</v>
      </c>
      <c r="H80" s="70" t="s">
        <v>1711</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1720</v>
      </c>
      <c r="B81" s="70">
        <v>299</v>
      </c>
      <c r="C81" s="70">
        <v>10</v>
      </c>
      <c r="D81" s="70">
        <v>18</v>
      </c>
      <c r="E81" s="70">
        <v>2013</v>
      </c>
      <c r="F81" s="70" t="s">
        <v>180</v>
      </c>
      <c r="G81" s="70" t="s">
        <v>1710</v>
      </c>
      <c r="H81" s="70" t="s">
        <v>1711</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1721</v>
      </c>
      <c r="B82" s="70">
        <v>300</v>
      </c>
      <c r="C82" s="70">
        <v>11</v>
      </c>
      <c r="D82" s="70">
        <v>18</v>
      </c>
      <c r="E82" s="70">
        <v>2014</v>
      </c>
      <c r="F82" s="70" t="s">
        <v>181</v>
      </c>
      <c r="G82" s="70" t="s">
        <v>1710</v>
      </c>
      <c r="H82" s="70" t="s">
        <v>1711</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1722</v>
      </c>
      <c r="B83" s="70">
        <v>301</v>
      </c>
      <c r="C83" s="70">
        <v>12</v>
      </c>
      <c r="D83" s="70">
        <v>18</v>
      </c>
      <c r="E83" s="70">
        <v>2015</v>
      </c>
      <c r="F83" s="70" t="s">
        <v>182</v>
      </c>
      <c r="G83" s="1064" t="s">
        <v>1710</v>
      </c>
      <c r="H83" s="70" t="s">
        <v>1711</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1723</v>
      </c>
      <c r="B84" s="70">
        <v>302</v>
      </c>
      <c r="C84" s="70">
        <v>13</v>
      </c>
      <c r="D84" s="70">
        <v>18</v>
      </c>
      <c r="E84" s="70">
        <v>2016</v>
      </c>
      <c r="F84" s="70" t="s">
        <v>155</v>
      </c>
      <c r="G84" s="1064" t="s">
        <v>1710</v>
      </c>
      <c r="H84" s="70" t="s">
        <v>1711</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1724</v>
      </c>
      <c r="B85" s="70">
        <v>303</v>
      </c>
      <c r="C85" s="70">
        <v>14</v>
      </c>
      <c r="D85" s="70">
        <v>18</v>
      </c>
      <c r="E85" s="70">
        <v>2017</v>
      </c>
      <c r="F85" s="70" t="s">
        <v>156</v>
      </c>
      <c r="G85" s="70" t="s">
        <v>1710</v>
      </c>
      <c r="H85" s="70" t="s">
        <v>1711</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1725</v>
      </c>
      <c r="B86" s="70">
        <v>304</v>
      </c>
      <c r="C86" s="70">
        <v>15</v>
      </c>
      <c r="D86" s="70">
        <v>18</v>
      </c>
      <c r="E86" s="70">
        <v>2018</v>
      </c>
      <c r="F86" s="70" t="s">
        <v>183</v>
      </c>
      <c r="G86" s="70" t="s">
        <v>1710</v>
      </c>
      <c r="H86" s="70" t="s">
        <v>1711</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1726</v>
      </c>
      <c r="B87" s="70">
        <v>305</v>
      </c>
      <c r="C87" s="70">
        <v>16</v>
      </c>
      <c r="D87" s="70">
        <v>18</v>
      </c>
      <c r="E87" s="70">
        <v>2019</v>
      </c>
      <c r="F87" s="70" t="s">
        <v>158</v>
      </c>
      <c r="G87" s="70" t="s">
        <v>1710</v>
      </c>
      <c r="H87" s="70" t="s">
        <v>1711</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1727</v>
      </c>
      <c r="B88" s="70">
        <v>306</v>
      </c>
      <c r="C88" s="70">
        <v>17</v>
      </c>
      <c r="D88" s="70">
        <v>18</v>
      </c>
      <c r="E88" s="70">
        <v>2020</v>
      </c>
      <c r="F88" s="70" t="s">
        <v>159</v>
      </c>
      <c r="G88" s="70" t="s">
        <v>1710</v>
      </c>
      <c r="H88" s="70" t="s">
        <v>1711</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1728</v>
      </c>
      <c r="B89" s="70">
        <v>306</v>
      </c>
      <c r="C89" s="70">
        <v>18</v>
      </c>
      <c r="D89" s="70">
        <v>18</v>
      </c>
      <c r="E89" s="70">
        <v>2021</v>
      </c>
      <c r="F89" s="70" t="s">
        <v>160</v>
      </c>
      <c r="G89" s="70" t="s">
        <v>1710</v>
      </c>
      <c r="H89" s="70" t="s">
        <v>1711</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1729</v>
      </c>
      <c r="B90" s="70">
        <v>306</v>
      </c>
      <c r="C90" s="70">
        <v>19</v>
      </c>
      <c r="D90" s="70">
        <v>18</v>
      </c>
      <c r="E90" s="70">
        <v>2022</v>
      </c>
      <c r="F90" s="70" t="s">
        <v>161</v>
      </c>
      <c r="G90" s="70" t="s">
        <v>1710</v>
      </c>
      <c r="H90" s="70" t="s">
        <v>1711</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1730</v>
      </c>
      <c r="B91" s="70">
        <v>306</v>
      </c>
      <c r="C91" s="70">
        <v>20</v>
      </c>
      <c r="D91" s="70">
        <v>18</v>
      </c>
      <c r="E91" s="70">
        <v>2023</v>
      </c>
      <c r="F91" s="70" t="s">
        <v>1539</v>
      </c>
      <c r="G91" s="70" t="s">
        <v>1710</v>
      </c>
      <c r="H91" s="70" t="s">
        <v>1711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1731</v>
      </c>
      <c r="B92" s="70">
        <v>306</v>
      </c>
      <c r="C92" s="70">
        <v>21</v>
      </c>
      <c r="D92" s="70">
        <v>18</v>
      </c>
      <c r="E92" s="70">
        <v>2024</v>
      </c>
      <c r="F92" s="70" t="s">
        <v>1554</v>
      </c>
      <c r="G92" s="70" t="s">
        <v>1710</v>
      </c>
      <c r="H92" s="70" t="s">
        <v>1711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1732</v>
      </c>
      <c r="B93" s="70">
        <v>205</v>
      </c>
      <c r="C93" s="70">
        <v>1</v>
      </c>
      <c r="D93" s="70">
        <v>13</v>
      </c>
      <c r="E93" s="70">
        <v>1990</v>
      </c>
      <c r="F93" s="70" t="s">
        <v>787</v>
      </c>
      <c r="G93" s="70" t="s">
        <v>1733</v>
      </c>
      <c r="H93" s="70" t="s">
        <v>1734</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1735</v>
      </c>
      <c r="B94" s="70">
        <v>206</v>
      </c>
      <c r="C94" s="70">
        <v>2</v>
      </c>
      <c r="D94" s="70">
        <v>13</v>
      </c>
      <c r="E94" s="70">
        <v>2005</v>
      </c>
      <c r="F94" s="70" t="s">
        <v>789</v>
      </c>
      <c r="G94" s="70" t="s">
        <v>1733</v>
      </c>
      <c r="H94" s="70" t="s">
        <v>1734</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1736</v>
      </c>
      <c r="B95" s="70">
        <v>207</v>
      </c>
      <c r="C95" s="70">
        <v>3</v>
      </c>
      <c r="D95" s="70">
        <v>13</v>
      </c>
      <c r="E95" s="70">
        <v>2006</v>
      </c>
      <c r="F95" s="70" t="s">
        <v>790</v>
      </c>
      <c r="G95" s="70" t="s">
        <v>1733</v>
      </c>
      <c r="H95" s="70" t="s">
        <v>1734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1737</v>
      </c>
      <c r="B96" s="70">
        <v>208</v>
      </c>
      <c r="C96" s="70">
        <v>4</v>
      </c>
      <c r="D96" s="70">
        <v>13</v>
      </c>
      <c r="E96" s="70">
        <v>2007</v>
      </c>
      <c r="F96" s="70" t="s">
        <v>791</v>
      </c>
      <c r="G96" s="70" t="s">
        <v>1733</v>
      </c>
      <c r="H96" s="70" t="s">
        <v>1734</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1738</v>
      </c>
      <c r="B97" s="70">
        <v>209</v>
      </c>
      <c r="C97" s="70">
        <v>5</v>
      </c>
      <c r="D97" s="70">
        <v>13</v>
      </c>
      <c r="E97" s="70">
        <v>2008</v>
      </c>
      <c r="F97" s="70" t="s">
        <v>792</v>
      </c>
      <c r="G97" s="70" t="s">
        <v>1733</v>
      </c>
      <c r="H97" s="70" t="s">
        <v>1734</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1739</v>
      </c>
      <c r="B98" s="70">
        <v>210</v>
      </c>
      <c r="C98" s="70">
        <v>6</v>
      </c>
      <c r="D98" s="70">
        <v>13</v>
      </c>
      <c r="E98" s="70">
        <v>2009</v>
      </c>
      <c r="F98" s="70" t="s">
        <v>176</v>
      </c>
      <c r="G98" s="70" t="s">
        <v>1733</v>
      </c>
      <c r="H98" s="70" t="s">
        <v>1734</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1740</v>
      </c>
      <c r="B99" s="70">
        <v>211</v>
      </c>
      <c r="C99" s="70">
        <v>7</v>
      </c>
      <c r="D99" s="70">
        <v>13</v>
      </c>
      <c r="E99" s="70">
        <v>2010</v>
      </c>
      <c r="F99" s="70" t="s">
        <v>177</v>
      </c>
      <c r="G99" s="70" t="s">
        <v>1733</v>
      </c>
      <c r="H99" s="70" t="s">
        <v>1734</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1741</v>
      </c>
      <c r="B100" s="70">
        <v>212</v>
      </c>
      <c r="C100" s="70">
        <v>8</v>
      </c>
      <c r="D100" s="70">
        <v>13</v>
      </c>
      <c r="E100" s="70">
        <v>2011</v>
      </c>
      <c r="F100" s="70" t="s">
        <v>178</v>
      </c>
      <c r="G100" s="70" t="s">
        <v>1733</v>
      </c>
      <c r="H100" s="70" t="s">
        <v>1734</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1742</v>
      </c>
      <c r="B101" s="70">
        <v>213</v>
      </c>
      <c r="C101" s="70">
        <v>9</v>
      </c>
      <c r="D101" s="70">
        <v>13</v>
      </c>
      <c r="E101" s="70">
        <v>2012</v>
      </c>
      <c r="F101" s="70" t="s">
        <v>179</v>
      </c>
      <c r="G101" s="70" t="s">
        <v>1733</v>
      </c>
      <c r="H101" s="70" t="s">
        <v>1734</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1743</v>
      </c>
      <c r="B102" s="70">
        <v>214</v>
      </c>
      <c r="C102" s="70">
        <v>10</v>
      </c>
      <c r="D102" s="70">
        <v>13</v>
      </c>
      <c r="E102" s="70">
        <v>2013</v>
      </c>
      <c r="F102" s="70" t="s">
        <v>180</v>
      </c>
      <c r="G102" s="1064" t="s">
        <v>1733</v>
      </c>
      <c r="H102" s="70" t="s">
        <v>1734</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1744</v>
      </c>
      <c r="B103" s="70">
        <v>215</v>
      </c>
      <c r="C103" s="70">
        <v>11</v>
      </c>
      <c r="D103" s="70">
        <v>13</v>
      </c>
      <c r="E103" s="70">
        <v>2014</v>
      </c>
      <c r="F103" s="70" t="s">
        <v>181</v>
      </c>
      <c r="G103" s="1064" t="s">
        <v>1733</v>
      </c>
      <c r="H103" s="70" t="s">
        <v>1734</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1745</v>
      </c>
      <c r="B104" s="70">
        <v>216</v>
      </c>
      <c r="C104" s="70">
        <v>12</v>
      </c>
      <c r="D104" s="70">
        <v>13</v>
      </c>
      <c r="E104" s="70">
        <v>2015</v>
      </c>
      <c r="F104" s="70" t="s">
        <v>182</v>
      </c>
      <c r="G104" s="70" t="s">
        <v>1733</v>
      </c>
      <c r="H104" s="70" t="s">
        <v>1734</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1746</v>
      </c>
      <c r="B105" s="70">
        <v>217</v>
      </c>
      <c r="C105" s="70">
        <v>13</v>
      </c>
      <c r="D105" s="70">
        <v>13</v>
      </c>
      <c r="E105" s="70">
        <v>2016</v>
      </c>
      <c r="F105" s="70" t="s">
        <v>155</v>
      </c>
      <c r="G105" s="70" t="s">
        <v>1733</v>
      </c>
      <c r="H105" s="70" t="s">
        <v>1734</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1747</v>
      </c>
      <c r="B106" s="70">
        <v>218</v>
      </c>
      <c r="C106" s="70">
        <v>14</v>
      </c>
      <c r="D106" s="70">
        <v>13</v>
      </c>
      <c r="E106" s="70">
        <v>2017</v>
      </c>
      <c r="F106" s="70" t="s">
        <v>156</v>
      </c>
      <c r="G106" s="70" t="s">
        <v>1733</v>
      </c>
      <c r="H106" s="70" t="s">
        <v>1734</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1748</v>
      </c>
      <c r="B107" s="70">
        <v>219</v>
      </c>
      <c r="C107" s="70">
        <v>15</v>
      </c>
      <c r="D107" s="70">
        <v>13</v>
      </c>
      <c r="E107" s="70">
        <v>2018</v>
      </c>
      <c r="F107" s="70" t="s">
        <v>183</v>
      </c>
      <c r="G107" s="70" t="s">
        <v>1733</v>
      </c>
      <c r="H107" s="70" t="s">
        <v>1734</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1749</v>
      </c>
      <c r="B108" s="70">
        <v>220</v>
      </c>
      <c r="C108" s="70">
        <v>16</v>
      </c>
      <c r="D108" s="70">
        <v>13</v>
      </c>
      <c r="E108" s="70">
        <v>2019</v>
      </c>
      <c r="F108" s="70" t="s">
        <v>158</v>
      </c>
      <c r="G108" s="70" t="s">
        <v>1733</v>
      </c>
      <c r="H108" s="70" t="s">
        <v>1734</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1750</v>
      </c>
      <c r="B109" s="70">
        <v>221</v>
      </c>
      <c r="C109" s="70">
        <v>17</v>
      </c>
      <c r="D109" s="70">
        <v>13</v>
      </c>
      <c r="E109" s="70">
        <v>2020</v>
      </c>
      <c r="F109" s="70" t="s">
        <v>159</v>
      </c>
      <c r="G109" s="70" t="s">
        <v>1733</v>
      </c>
      <c r="H109" s="70" t="s">
        <v>1734</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1751</v>
      </c>
      <c r="B110" s="70">
        <v>221</v>
      </c>
      <c r="C110" s="70">
        <v>18</v>
      </c>
      <c r="D110" s="70">
        <v>13</v>
      </c>
      <c r="E110" s="70">
        <v>2021</v>
      </c>
      <c r="F110" s="70" t="s">
        <v>160</v>
      </c>
      <c r="G110" s="70" t="s">
        <v>1733</v>
      </c>
      <c r="H110" s="70" t="s">
        <v>1734</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1752</v>
      </c>
      <c r="B111" s="70">
        <v>221</v>
      </c>
      <c r="C111" s="70">
        <v>19</v>
      </c>
      <c r="D111" s="70">
        <v>13</v>
      </c>
      <c r="E111" s="70">
        <v>2022</v>
      </c>
      <c r="F111" s="70" t="s">
        <v>161</v>
      </c>
      <c r="G111" s="70" t="s">
        <v>1733</v>
      </c>
      <c r="H111" s="70" t="s">
        <v>1734</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1753</v>
      </c>
      <c r="B112" s="70">
        <v>221</v>
      </c>
      <c r="C112" s="70">
        <v>20</v>
      </c>
      <c r="D112" s="70">
        <v>13</v>
      </c>
      <c r="E112" s="70">
        <v>2023</v>
      </c>
      <c r="F112" s="70" t="s">
        <v>1539</v>
      </c>
      <c r="G112" s="70" t="s">
        <v>1733</v>
      </c>
      <c r="H112" s="70" t="s">
        <v>1734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1754</v>
      </c>
      <c r="B113" s="70">
        <v>221</v>
      </c>
      <c r="C113" s="70">
        <v>21</v>
      </c>
      <c r="D113" s="70">
        <v>13</v>
      </c>
      <c r="E113" s="70">
        <v>2024</v>
      </c>
      <c r="F113" s="70" t="s">
        <v>1554</v>
      </c>
      <c r="G113" s="70" t="s">
        <v>1733</v>
      </c>
      <c r="H113" s="70" t="s">
        <v>1734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1755</v>
      </c>
      <c r="B114" s="70">
        <v>256</v>
      </c>
      <c r="C114" s="70">
        <v>1</v>
      </c>
      <c r="D114" s="70">
        <v>16</v>
      </c>
      <c r="E114" s="70">
        <v>1990</v>
      </c>
      <c r="F114" s="70" t="s">
        <v>787</v>
      </c>
      <c r="G114" s="70" t="s">
        <v>1570</v>
      </c>
      <c r="H114" s="70" t="s">
        <v>1571</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1756</v>
      </c>
      <c r="B115" s="70">
        <v>257</v>
      </c>
      <c r="C115" s="70">
        <v>2</v>
      </c>
      <c r="D115" s="70">
        <v>16</v>
      </c>
      <c r="E115" s="70">
        <v>2005</v>
      </c>
      <c r="F115" s="70" t="s">
        <v>789</v>
      </c>
      <c r="G115" s="70" t="s">
        <v>1570</v>
      </c>
      <c r="H115" s="70" t="s">
        <v>1571</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1757</v>
      </c>
      <c r="B116" s="70">
        <v>258</v>
      </c>
      <c r="C116" s="70">
        <v>3</v>
      </c>
      <c r="D116" s="70">
        <v>16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1758</v>
      </c>
      <c r="B117" s="70">
        <v>259</v>
      </c>
      <c r="C117" s="70">
        <v>4</v>
      </c>
      <c r="D117" s="70">
        <v>16</v>
      </c>
      <c r="E117" s="70">
        <v>2007</v>
      </c>
      <c r="F117" s="70" t="s">
        <v>791</v>
      </c>
      <c r="G117" s="70" t="s">
        <v>1570</v>
      </c>
      <c r="H117" s="70" t="s">
        <v>1571</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1759</v>
      </c>
      <c r="B118" s="70">
        <v>260</v>
      </c>
      <c r="C118" s="70">
        <v>5</v>
      </c>
      <c r="D118" s="70">
        <v>16</v>
      </c>
      <c r="E118" s="70">
        <v>2008</v>
      </c>
      <c r="F118" s="70" t="s">
        <v>792</v>
      </c>
      <c r="G118" s="70" t="s">
        <v>1570</v>
      </c>
      <c r="H118" s="70" t="s">
        <v>1571</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1760</v>
      </c>
      <c r="B119" s="70">
        <v>261</v>
      </c>
      <c r="C119" s="70">
        <v>6</v>
      </c>
      <c r="D119" s="70">
        <v>16</v>
      </c>
      <c r="E119" s="70">
        <v>2009</v>
      </c>
      <c r="F119" s="70" t="s">
        <v>176</v>
      </c>
      <c r="G119" s="70" t="s">
        <v>1570</v>
      </c>
      <c r="H119" s="70" t="s">
        <v>1571</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1761</v>
      </c>
      <c r="B120" s="70">
        <v>262</v>
      </c>
      <c r="C120" s="70">
        <v>7</v>
      </c>
      <c r="D120" s="70">
        <v>16</v>
      </c>
      <c r="E120" s="70">
        <v>2010</v>
      </c>
      <c r="F120" s="70" t="s">
        <v>177</v>
      </c>
      <c r="G120" s="70" t="s">
        <v>1570</v>
      </c>
      <c r="H120" s="70" t="s">
        <v>1571</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1762</v>
      </c>
      <c r="B121" s="70">
        <v>263</v>
      </c>
      <c r="C121" s="70">
        <v>8</v>
      </c>
      <c r="D121" s="70">
        <v>16</v>
      </c>
      <c r="E121" s="70">
        <v>2011</v>
      </c>
      <c r="F121" s="70" t="s">
        <v>178</v>
      </c>
      <c r="G121" s="1064" t="s">
        <v>1570</v>
      </c>
      <c r="H121" s="70" t="s">
        <v>1571</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1763</v>
      </c>
      <c r="B122" s="70">
        <v>264</v>
      </c>
      <c r="C122" s="70">
        <v>9</v>
      </c>
      <c r="D122" s="70">
        <v>16</v>
      </c>
      <c r="E122" s="70">
        <v>2012</v>
      </c>
      <c r="F122" s="70" t="s">
        <v>179</v>
      </c>
      <c r="G122" s="1064" t="s">
        <v>1570</v>
      </c>
      <c r="H122" s="70" t="s">
        <v>1571</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1764</v>
      </c>
      <c r="B123" s="70">
        <v>265</v>
      </c>
      <c r="C123" s="70">
        <v>10</v>
      </c>
      <c r="D123" s="70">
        <v>16</v>
      </c>
      <c r="E123" s="70">
        <v>2013</v>
      </c>
      <c r="F123" s="70" t="s">
        <v>180</v>
      </c>
      <c r="G123" s="70" t="s">
        <v>1570</v>
      </c>
      <c r="H123" s="70" t="s">
        <v>1571</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1765</v>
      </c>
      <c r="B124" s="70">
        <v>266</v>
      </c>
      <c r="C124" s="70">
        <v>11</v>
      </c>
      <c r="D124" s="70">
        <v>16</v>
      </c>
      <c r="E124" s="70">
        <v>2014</v>
      </c>
      <c r="F124" s="70" t="s">
        <v>181</v>
      </c>
      <c r="G124" s="70" t="s">
        <v>1570</v>
      </c>
      <c r="H124" s="70" t="s">
        <v>1571</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1766</v>
      </c>
      <c r="B125" s="70">
        <v>267</v>
      </c>
      <c r="C125" s="70">
        <v>12</v>
      </c>
      <c r="D125" s="70">
        <v>16</v>
      </c>
      <c r="E125" s="70">
        <v>2015</v>
      </c>
      <c r="F125" s="70" t="s">
        <v>182</v>
      </c>
      <c r="G125" s="70" t="s">
        <v>1570</v>
      </c>
      <c r="H125" s="70" t="s">
        <v>1571</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1767</v>
      </c>
      <c r="B126" s="70">
        <v>268</v>
      </c>
      <c r="C126" s="70">
        <v>13</v>
      </c>
      <c r="D126" s="70">
        <v>16</v>
      </c>
      <c r="E126" s="70">
        <v>2016</v>
      </c>
      <c r="F126" s="70" t="s">
        <v>155</v>
      </c>
      <c r="G126" s="70" t="s">
        <v>1570</v>
      </c>
      <c r="H126" s="70" t="s">
        <v>1571</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1768</v>
      </c>
      <c r="B127" s="70">
        <v>269</v>
      </c>
      <c r="C127" s="70">
        <v>14</v>
      </c>
      <c r="D127" s="70">
        <v>16</v>
      </c>
      <c r="E127" s="70">
        <v>2017</v>
      </c>
      <c r="F127" s="70" t="s">
        <v>156</v>
      </c>
      <c r="G127" s="70" t="s">
        <v>1570</v>
      </c>
      <c r="H127" s="70" t="s">
        <v>1571</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1769</v>
      </c>
      <c r="B128" s="70">
        <v>270</v>
      </c>
      <c r="C128" s="70">
        <v>15</v>
      </c>
      <c r="D128" s="70">
        <v>16</v>
      </c>
      <c r="E128" s="70">
        <v>2018</v>
      </c>
      <c r="F128" s="70" t="s">
        <v>183</v>
      </c>
      <c r="G128" s="70" t="s">
        <v>1570</v>
      </c>
      <c r="H128" s="70" t="s">
        <v>1571</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1770</v>
      </c>
      <c r="B129" s="70">
        <v>271</v>
      </c>
      <c r="C129" s="70">
        <v>16</v>
      </c>
      <c r="D129" s="70">
        <v>16</v>
      </c>
      <c r="E129" s="70">
        <v>2019</v>
      </c>
      <c r="F129" s="70" t="s">
        <v>158</v>
      </c>
      <c r="G129" s="70" t="s">
        <v>1570</v>
      </c>
      <c r="H129" s="70" t="s">
        <v>1571</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1771</v>
      </c>
      <c r="B130" s="70">
        <v>272</v>
      </c>
      <c r="C130" s="70">
        <v>17</v>
      </c>
      <c r="D130" s="70">
        <v>16</v>
      </c>
      <c r="E130" s="70">
        <v>2020</v>
      </c>
      <c r="F130" s="70" t="s">
        <v>159</v>
      </c>
      <c r="G130" s="70" t="s">
        <v>1570</v>
      </c>
      <c r="H130" s="70" t="s">
        <v>1571</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1772</v>
      </c>
      <c r="B131" s="70">
        <v>272</v>
      </c>
      <c r="C131" s="70">
        <v>18</v>
      </c>
      <c r="D131" s="70">
        <v>16</v>
      </c>
      <c r="E131" s="70">
        <v>2021</v>
      </c>
      <c r="F131" s="70" t="s">
        <v>160</v>
      </c>
      <c r="G131" s="70" t="s">
        <v>1570</v>
      </c>
      <c r="H131" s="70" t="s">
        <v>1571</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1577</v>
      </c>
      <c r="B132" s="70">
        <v>272</v>
      </c>
      <c r="C132" s="70">
        <v>19</v>
      </c>
      <c r="D132" s="70">
        <v>16</v>
      </c>
      <c r="E132" s="70">
        <v>2022</v>
      </c>
      <c r="F132" s="70" t="s">
        <v>161</v>
      </c>
      <c r="G132" s="70" t="s">
        <v>1570</v>
      </c>
      <c r="H132" s="70" t="s">
        <v>1571</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1773</v>
      </c>
      <c r="B133" s="70">
        <v>272</v>
      </c>
      <c r="C133" s="70">
        <v>20</v>
      </c>
      <c r="D133" s="70">
        <v>16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272</v>
      </c>
      <c r="C134" s="70">
        <v>21</v>
      </c>
      <c r="D134" s="70">
        <v>16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69</v>
      </c>
      <c r="C135" s="70">
        <v>1</v>
      </c>
      <c r="D135" s="70">
        <v>5</v>
      </c>
      <c r="E135" s="70">
        <v>1990</v>
      </c>
      <c r="F135" s="70" t="s">
        <v>787</v>
      </c>
      <c r="G135" s="70" t="s">
        <v>1775</v>
      </c>
      <c r="H135" s="70" t="s">
        <v>1776</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70</v>
      </c>
      <c r="C136" s="70">
        <v>2</v>
      </c>
      <c r="D136" s="70">
        <v>5</v>
      </c>
      <c r="E136" s="70">
        <v>2005</v>
      </c>
      <c r="F136" s="70" t="s">
        <v>789</v>
      </c>
      <c r="G136" s="70" t="s">
        <v>1775</v>
      </c>
      <c r="H136" s="70" t="s">
        <v>1776</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71</v>
      </c>
      <c r="C137" s="70">
        <v>3</v>
      </c>
      <c r="D137" s="70">
        <v>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72</v>
      </c>
      <c r="C138" s="70">
        <v>4</v>
      </c>
      <c r="D138" s="70">
        <v>5</v>
      </c>
      <c r="E138" s="70">
        <v>2007</v>
      </c>
      <c r="F138" s="70" t="s">
        <v>791</v>
      </c>
      <c r="G138" s="70" t="s">
        <v>1775</v>
      </c>
      <c r="H138" s="70" t="s">
        <v>1776</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73</v>
      </c>
      <c r="C139" s="70">
        <v>5</v>
      </c>
      <c r="D139" s="70">
        <v>5</v>
      </c>
      <c r="E139" s="70">
        <v>2008</v>
      </c>
      <c r="F139" s="70" t="s">
        <v>792</v>
      </c>
      <c r="G139" s="70" t="s">
        <v>1775</v>
      </c>
      <c r="H139" s="70" t="s">
        <v>1776</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74</v>
      </c>
      <c r="C140" s="70">
        <v>6</v>
      </c>
      <c r="D140" s="70">
        <v>5</v>
      </c>
      <c r="E140" s="70">
        <v>2009</v>
      </c>
      <c r="F140" s="70" t="s">
        <v>176</v>
      </c>
      <c r="G140" s="1064" t="s">
        <v>1775</v>
      </c>
      <c r="H140" s="70" t="s">
        <v>1776</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1782</v>
      </c>
      <c r="B141" s="70">
        <v>75</v>
      </c>
      <c r="C141" s="70">
        <v>7</v>
      </c>
      <c r="D141" s="70">
        <v>5</v>
      </c>
      <c r="E141" s="70">
        <v>2010</v>
      </c>
      <c r="F141" s="70" t="s">
        <v>177</v>
      </c>
      <c r="G141" s="1064" t="s">
        <v>1775</v>
      </c>
      <c r="H141" s="70" t="s">
        <v>1776</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1783</v>
      </c>
      <c r="B142" s="70">
        <v>76</v>
      </c>
      <c r="C142" s="70">
        <v>8</v>
      </c>
      <c r="D142" s="70">
        <v>5</v>
      </c>
      <c r="E142" s="70">
        <v>2011</v>
      </c>
      <c r="F142" s="70" t="s">
        <v>178</v>
      </c>
      <c r="G142" s="70" t="s">
        <v>1775</v>
      </c>
      <c r="H142" s="70" t="s">
        <v>1776</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1784</v>
      </c>
      <c r="B143" s="70">
        <v>77</v>
      </c>
      <c r="C143" s="70">
        <v>9</v>
      </c>
      <c r="D143" s="70">
        <v>5</v>
      </c>
      <c r="E143" s="70">
        <v>2012</v>
      </c>
      <c r="F143" s="70" t="s">
        <v>179</v>
      </c>
      <c r="G143" s="70" t="s">
        <v>1775</v>
      </c>
      <c r="H143" s="70" t="s">
        <v>1776</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1785</v>
      </c>
      <c r="B144" s="70">
        <v>78</v>
      </c>
      <c r="C144" s="70">
        <v>10</v>
      </c>
      <c r="D144" s="70">
        <v>5</v>
      </c>
      <c r="E144" s="70">
        <v>2013</v>
      </c>
      <c r="F144" s="70" t="s">
        <v>180</v>
      </c>
      <c r="G144" s="70" t="s">
        <v>1775</v>
      </c>
      <c r="H144" s="70" t="s">
        <v>1776</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1786</v>
      </c>
      <c r="B145" s="70">
        <v>79</v>
      </c>
      <c r="C145" s="70">
        <v>11</v>
      </c>
      <c r="D145" s="70">
        <v>5</v>
      </c>
      <c r="E145" s="70">
        <v>2014</v>
      </c>
      <c r="F145" s="70" t="s">
        <v>181</v>
      </c>
      <c r="G145" s="70" t="s">
        <v>1775</v>
      </c>
      <c r="H145" s="70" t="s">
        <v>1776</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1787</v>
      </c>
      <c r="B146" s="70">
        <v>80</v>
      </c>
      <c r="C146" s="70">
        <v>12</v>
      </c>
      <c r="D146" s="70">
        <v>5</v>
      </c>
      <c r="E146" s="70">
        <v>2015</v>
      </c>
      <c r="F146" s="70" t="s">
        <v>182</v>
      </c>
      <c r="G146" s="70" t="s">
        <v>1775</v>
      </c>
      <c r="H146" s="70" t="s">
        <v>1776</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1788</v>
      </c>
      <c r="B147" s="70">
        <v>81</v>
      </c>
      <c r="C147" s="70">
        <v>13</v>
      </c>
      <c r="D147" s="70">
        <v>5</v>
      </c>
      <c r="E147" s="70">
        <v>2016</v>
      </c>
      <c r="F147" s="70" t="s">
        <v>155</v>
      </c>
      <c r="G147" s="70" t="s">
        <v>1775</v>
      </c>
      <c r="H147" s="70" t="s">
        <v>1776</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1789</v>
      </c>
      <c r="B148" s="70">
        <v>82</v>
      </c>
      <c r="C148" s="70">
        <v>14</v>
      </c>
      <c r="D148" s="70">
        <v>5</v>
      </c>
      <c r="E148" s="70">
        <v>2017</v>
      </c>
      <c r="F148" s="70" t="s">
        <v>156</v>
      </c>
      <c r="G148" s="70" t="s">
        <v>1775</v>
      </c>
      <c r="H148" s="70" t="s">
        <v>1776</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1790</v>
      </c>
      <c r="B149" s="70">
        <v>83</v>
      </c>
      <c r="C149" s="70">
        <v>15</v>
      </c>
      <c r="D149" s="70">
        <v>5</v>
      </c>
      <c r="E149" s="70">
        <v>2018</v>
      </c>
      <c r="F149" s="70" t="s">
        <v>183</v>
      </c>
      <c r="G149" s="70" t="s">
        <v>1775</v>
      </c>
      <c r="H149" s="70" t="s">
        <v>1776</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1791</v>
      </c>
      <c r="B150" s="70">
        <v>84</v>
      </c>
      <c r="C150" s="70">
        <v>16</v>
      </c>
      <c r="D150" s="70">
        <v>5</v>
      </c>
      <c r="E150" s="70">
        <v>2019</v>
      </c>
      <c r="F150" s="70" t="s">
        <v>158</v>
      </c>
      <c r="G150" s="70" t="s">
        <v>1775</v>
      </c>
      <c r="H150" s="70" t="s">
        <v>1776</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1792</v>
      </c>
      <c r="B151" s="70">
        <v>85</v>
      </c>
      <c r="C151" s="70">
        <v>17</v>
      </c>
      <c r="D151" s="70">
        <v>5</v>
      </c>
      <c r="E151" s="70">
        <v>2020</v>
      </c>
      <c r="F151" s="70" t="s">
        <v>159</v>
      </c>
      <c r="G151" s="70" t="s">
        <v>1775</v>
      </c>
      <c r="H151" s="70" t="s">
        <v>1776</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1793</v>
      </c>
      <c r="B152" s="70">
        <v>85</v>
      </c>
      <c r="C152" s="70">
        <v>18</v>
      </c>
      <c r="D152" s="70">
        <v>5</v>
      </c>
      <c r="E152" s="70">
        <v>2021</v>
      </c>
      <c r="F152" s="70" t="s">
        <v>160</v>
      </c>
      <c r="G152" s="70" t="s">
        <v>1775</v>
      </c>
      <c r="H152" s="70" t="s">
        <v>1776</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1794</v>
      </c>
      <c r="B153" s="70">
        <v>85</v>
      </c>
      <c r="C153" s="70">
        <v>19</v>
      </c>
      <c r="D153" s="70">
        <v>5</v>
      </c>
      <c r="E153" s="70">
        <v>2022</v>
      </c>
      <c r="F153" s="70" t="s">
        <v>161</v>
      </c>
      <c r="G153" s="70" t="s">
        <v>1775</v>
      </c>
      <c r="H153" s="70" t="s">
        <v>1776</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85</v>
      </c>
      <c r="C154" s="70">
        <v>20</v>
      </c>
      <c r="D154" s="70">
        <v>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85</v>
      </c>
      <c r="C155" s="70">
        <v>21</v>
      </c>
      <c r="D155" s="70">
        <v>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86</v>
      </c>
      <c r="C156" s="70">
        <v>1</v>
      </c>
      <c r="D156" s="70">
        <v>6</v>
      </c>
      <c r="E156" s="70">
        <v>1990</v>
      </c>
      <c r="F156" s="70" t="s">
        <v>787</v>
      </c>
      <c r="G156" s="70" t="s">
        <v>1798</v>
      </c>
      <c r="H156" s="70" t="s">
        <v>1799</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87</v>
      </c>
      <c r="C157" s="70">
        <v>2</v>
      </c>
      <c r="D157" s="70">
        <v>6</v>
      </c>
      <c r="E157" s="70">
        <v>2005</v>
      </c>
      <c r="F157" s="70" t="s">
        <v>789</v>
      </c>
      <c r="G157" s="70" t="s">
        <v>1798</v>
      </c>
      <c r="H157" s="70" t="s">
        <v>1799</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88</v>
      </c>
      <c r="C158" s="70">
        <v>3</v>
      </c>
      <c r="D158" s="70">
        <v>6</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89</v>
      </c>
      <c r="C159" s="70">
        <v>4</v>
      </c>
      <c r="D159" s="70">
        <v>6</v>
      </c>
      <c r="E159" s="70">
        <v>2007</v>
      </c>
      <c r="F159" s="70" t="s">
        <v>791</v>
      </c>
      <c r="G159" s="1064" t="s">
        <v>1798</v>
      </c>
      <c r="H159" s="70" t="s">
        <v>1799</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90</v>
      </c>
      <c r="C160" s="70">
        <v>5</v>
      </c>
      <c r="D160" s="70">
        <v>6</v>
      </c>
      <c r="E160" s="70">
        <v>2008</v>
      </c>
      <c r="F160" s="70" t="s">
        <v>792</v>
      </c>
      <c r="G160" s="70" t="s">
        <v>1798</v>
      </c>
      <c r="H160" s="70" t="s">
        <v>1799</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91</v>
      </c>
      <c r="C161" s="70">
        <v>6</v>
      </c>
      <c r="D161" s="70">
        <v>6</v>
      </c>
      <c r="E161" s="70">
        <v>2009</v>
      </c>
      <c r="F161" s="70" t="s">
        <v>176</v>
      </c>
      <c r="G161" s="70" t="s">
        <v>1798</v>
      </c>
      <c r="H161" s="70" t="s">
        <v>1799</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1805</v>
      </c>
      <c r="B162" s="70">
        <v>92</v>
      </c>
      <c r="C162" s="70">
        <v>7</v>
      </c>
      <c r="D162" s="70">
        <v>6</v>
      </c>
      <c r="E162" s="70">
        <v>2010</v>
      </c>
      <c r="F162" s="70" t="s">
        <v>177</v>
      </c>
      <c r="G162" s="70" t="s">
        <v>1798</v>
      </c>
      <c r="H162" s="70" t="s">
        <v>1799</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1806</v>
      </c>
      <c r="B163" s="70">
        <v>93</v>
      </c>
      <c r="C163" s="70">
        <v>8</v>
      </c>
      <c r="D163" s="70">
        <v>6</v>
      </c>
      <c r="E163" s="70">
        <v>2011</v>
      </c>
      <c r="F163" s="70" t="s">
        <v>178</v>
      </c>
      <c r="G163" s="70" t="s">
        <v>1798</v>
      </c>
      <c r="H163" s="70" t="s">
        <v>1799</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1807</v>
      </c>
      <c r="B164" s="70">
        <v>94</v>
      </c>
      <c r="C164" s="70">
        <v>9</v>
      </c>
      <c r="D164" s="70">
        <v>6</v>
      </c>
      <c r="E164" s="70">
        <v>2012</v>
      </c>
      <c r="F164" s="70" t="s">
        <v>179</v>
      </c>
      <c r="G164" s="70" t="s">
        <v>1798</v>
      </c>
      <c r="H164" s="70" t="s">
        <v>1799</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1808</v>
      </c>
      <c r="B165" s="70">
        <v>95</v>
      </c>
      <c r="C165" s="70">
        <v>10</v>
      </c>
      <c r="D165" s="70">
        <v>6</v>
      </c>
      <c r="E165" s="70">
        <v>2013</v>
      </c>
      <c r="F165" s="70" t="s">
        <v>180</v>
      </c>
      <c r="G165" s="70" t="s">
        <v>1798</v>
      </c>
      <c r="H165" s="70" t="s">
        <v>1799</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1809</v>
      </c>
      <c r="B166" s="70">
        <v>96</v>
      </c>
      <c r="C166" s="70">
        <v>11</v>
      </c>
      <c r="D166" s="70">
        <v>6</v>
      </c>
      <c r="E166" s="70">
        <v>2014</v>
      </c>
      <c r="F166" s="70" t="s">
        <v>181</v>
      </c>
      <c r="G166" s="70" t="s">
        <v>1798</v>
      </c>
      <c r="H166" s="70" t="s">
        <v>1799</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1810</v>
      </c>
      <c r="B167" s="70">
        <v>97</v>
      </c>
      <c r="C167" s="70">
        <v>12</v>
      </c>
      <c r="D167" s="70">
        <v>6</v>
      </c>
      <c r="E167" s="70">
        <v>2015</v>
      </c>
      <c r="F167" s="70" t="s">
        <v>182</v>
      </c>
      <c r="G167" s="70" t="s">
        <v>1798</v>
      </c>
      <c r="H167" s="70" t="s">
        <v>1799</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1811</v>
      </c>
      <c r="B168" s="70">
        <v>98</v>
      </c>
      <c r="C168" s="70">
        <v>13</v>
      </c>
      <c r="D168" s="70">
        <v>6</v>
      </c>
      <c r="E168" s="70">
        <v>2016</v>
      </c>
      <c r="F168" s="70" t="s">
        <v>155</v>
      </c>
      <c r="G168" s="70" t="s">
        <v>1798</v>
      </c>
      <c r="H168" s="70" t="s">
        <v>1799</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1812</v>
      </c>
      <c r="B169" s="70">
        <v>99</v>
      </c>
      <c r="C169" s="70">
        <v>14</v>
      </c>
      <c r="D169" s="70">
        <v>6</v>
      </c>
      <c r="E169" s="70">
        <v>2017</v>
      </c>
      <c r="F169" s="70" t="s">
        <v>156</v>
      </c>
      <c r="G169" s="70" t="s">
        <v>1798</v>
      </c>
      <c r="H169" s="70" t="s">
        <v>1799</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1813</v>
      </c>
      <c r="B170" s="70">
        <v>100</v>
      </c>
      <c r="C170" s="70">
        <v>15</v>
      </c>
      <c r="D170" s="70">
        <v>6</v>
      </c>
      <c r="E170" s="70">
        <v>2018</v>
      </c>
      <c r="F170" s="70" t="s">
        <v>183</v>
      </c>
      <c r="G170" s="70" t="s">
        <v>1798</v>
      </c>
      <c r="H170" s="70" t="s">
        <v>1799</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1814</v>
      </c>
      <c r="B171" s="70">
        <v>101</v>
      </c>
      <c r="C171" s="70">
        <v>16</v>
      </c>
      <c r="D171" s="70">
        <v>6</v>
      </c>
      <c r="E171" s="70">
        <v>2019</v>
      </c>
      <c r="F171" s="70" t="s">
        <v>158</v>
      </c>
      <c r="G171" s="70" t="s">
        <v>1798</v>
      </c>
      <c r="H171" s="70" t="s">
        <v>1799</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1815</v>
      </c>
      <c r="B172" s="70">
        <v>102</v>
      </c>
      <c r="C172" s="70">
        <v>17</v>
      </c>
      <c r="D172" s="70">
        <v>6</v>
      </c>
      <c r="E172" s="70">
        <v>2020</v>
      </c>
      <c r="F172" s="70" t="s">
        <v>159</v>
      </c>
      <c r="G172" s="70" t="s">
        <v>1798</v>
      </c>
      <c r="H172" s="70" t="s">
        <v>1799</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1816</v>
      </c>
      <c r="B173" s="70">
        <v>102</v>
      </c>
      <c r="C173" s="70">
        <v>18</v>
      </c>
      <c r="D173" s="70">
        <v>6</v>
      </c>
      <c r="E173" s="70">
        <v>2021</v>
      </c>
      <c r="F173" s="70" t="s">
        <v>160</v>
      </c>
      <c r="G173" s="70" t="s">
        <v>1798</v>
      </c>
      <c r="H173" s="70" t="s">
        <v>1799</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1817</v>
      </c>
      <c r="B174" s="70">
        <v>102</v>
      </c>
      <c r="C174" s="70">
        <v>19</v>
      </c>
      <c r="D174" s="70">
        <v>6</v>
      </c>
      <c r="E174" s="70">
        <v>2022</v>
      </c>
      <c r="F174" s="70" t="s">
        <v>161</v>
      </c>
      <c r="G174" s="70" t="s">
        <v>1798</v>
      </c>
      <c r="H174" s="70" t="s">
        <v>1799</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102</v>
      </c>
      <c r="C175" s="70">
        <v>20</v>
      </c>
      <c r="D175" s="70">
        <v>6</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102</v>
      </c>
      <c r="C176" s="70">
        <v>21</v>
      </c>
      <c r="D176" s="70">
        <v>6</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137</v>
      </c>
      <c r="C177" s="70">
        <v>1</v>
      </c>
      <c r="D177" s="70">
        <v>9</v>
      </c>
      <c r="E177" s="70">
        <v>1990</v>
      </c>
      <c r="F177" s="70" t="s">
        <v>787</v>
      </c>
      <c r="G177" s="70" t="s">
        <v>1821</v>
      </c>
      <c r="H177" s="70" t="s">
        <v>1822</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138</v>
      </c>
      <c r="C178" s="70">
        <v>2</v>
      </c>
      <c r="D178" s="70">
        <v>9</v>
      </c>
      <c r="E178" s="70">
        <v>2005</v>
      </c>
      <c r="F178" s="70" t="s">
        <v>789</v>
      </c>
      <c r="G178" s="1064" t="s">
        <v>1821</v>
      </c>
      <c r="H178" s="70" t="s">
        <v>1822</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139</v>
      </c>
      <c r="C179" s="70">
        <v>3</v>
      </c>
      <c r="D179" s="70">
        <v>9</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140</v>
      </c>
      <c r="C180" s="70">
        <v>4</v>
      </c>
      <c r="D180" s="70">
        <v>9</v>
      </c>
      <c r="E180" s="70">
        <v>2007</v>
      </c>
      <c r="F180" s="70" t="s">
        <v>791</v>
      </c>
      <c r="G180" s="70" t="s">
        <v>1821</v>
      </c>
      <c r="H180" s="70" t="s">
        <v>1822</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141</v>
      </c>
      <c r="C181" s="70">
        <v>5</v>
      </c>
      <c r="D181" s="70">
        <v>9</v>
      </c>
      <c r="E181" s="70">
        <v>2008</v>
      </c>
      <c r="F181" s="70" t="s">
        <v>792</v>
      </c>
      <c r="G181" s="70" t="s">
        <v>1821</v>
      </c>
      <c r="H181" s="70" t="s">
        <v>1822</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142</v>
      </c>
      <c r="C182" s="70">
        <v>6</v>
      </c>
      <c r="D182" s="70">
        <v>9</v>
      </c>
      <c r="E182" s="70">
        <v>2009</v>
      </c>
      <c r="F182" s="70" t="s">
        <v>176</v>
      </c>
      <c r="G182" s="70" t="s">
        <v>1821</v>
      </c>
      <c r="H182" s="70" t="s">
        <v>1822</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1828</v>
      </c>
      <c r="B183" s="70">
        <v>143</v>
      </c>
      <c r="C183" s="70">
        <v>7</v>
      </c>
      <c r="D183" s="70">
        <v>9</v>
      </c>
      <c r="E183" s="70">
        <v>2010</v>
      </c>
      <c r="F183" s="70" t="s">
        <v>177</v>
      </c>
      <c r="G183" s="70" t="s">
        <v>1821</v>
      </c>
      <c r="H183" s="70" t="s">
        <v>1822</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1829</v>
      </c>
      <c r="B184" s="70">
        <v>144</v>
      </c>
      <c r="C184" s="70">
        <v>8</v>
      </c>
      <c r="D184" s="70">
        <v>9</v>
      </c>
      <c r="E184" s="70">
        <v>2011</v>
      </c>
      <c r="F184" s="70" t="s">
        <v>178</v>
      </c>
      <c r="G184" s="70" t="s">
        <v>1821</v>
      </c>
      <c r="H184" s="70" t="s">
        <v>1822</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1830</v>
      </c>
      <c r="B185" s="70">
        <v>145</v>
      </c>
      <c r="C185" s="70">
        <v>9</v>
      </c>
      <c r="D185" s="70">
        <v>9</v>
      </c>
      <c r="E185" s="70">
        <v>2012</v>
      </c>
      <c r="F185" s="70" t="s">
        <v>179</v>
      </c>
      <c r="G185" s="70" t="s">
        <v>1821</v>
      </c>
      <c r="H185" s="70" t="s">
        <v>1822</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1831</v>
      </c>
      <c r="B186" s="70">
        <v>146</v>
      </c>
      <c r="C186" s="70">
        <v>10</v>
      </c>
      <c r="D186" s="70">
        <v>9</v>
      </c>
      <c r="E186" s="70">
        <v>2013</v>
      </c>
      <c r="F186" s="70" t="s">
        <v>180</v>
      </c>
      <c r="G186" s="70" t="s">
        <v>1821</v>
      </c>
      <c r="H186" s="70" t="s">
        <v>1822</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1832</v>
      </c>
      <c r="B187" s="70">
        <v>147</v>
      </c>
      <c r="C187" s="70">
        <v>11</v>
      </c>
      <c r="D187" s="70">
        <v>9</v>
      </c>
      <c r="E187" s="70">
        <v>2014</v>
      </c>
      <c r="F187" s="70" t="s">
        <v>181</v>
      </c>
      <c r="G187" s="70" t="s">
        <v>1821</v>
      </c>
      <c r="H187" s="70" t="s">
        <v>1822</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1833</v>
      </c>
      <c r="B188" s="70">
        <v>148</v>
      </c>
      <c r="C188" s="70">
        <v>12</v>
      </c>
      <c r="D188" s="70">
        <v>9</v>
      </c>
      <c r="E188" s="70">
        <v>2015</v>
      </c>
      <c r="F188" s="70" t="s">
        <v>182</v>
      </c>
      <c r="G188" s="70" t="s">
        <v>1821</v>
      </c>
      <c r="H188" s="70" t="s">
        <v>1822</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1834</v>
      </c>
      <c r="B189" s="70">
        <v>149</v>
      </c>
      <c r="C189" s="70">
        <v>13</v>
      </c>
      <c r="D189" s="70">
        <v>9</v>
      </c>
      <c r="E189" s="70">
        <v>2016</v>
      </c>
      <c r="F189" s="70" t="s">
        <v>155</v>
      </c>
      <c r="G189" s="70" t="s">
        <v>1821</v>
      </c>
      <c r="H189" s="70" t="s">
        <v>1822</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1835</v>
      </c>
      <c r="B190" s="70">
        <v>150</v>
      </c>
      <c r="C190" s="70">
        <v>14</v>
      </c>
      <c r="D190" s="70">
        <v>9</v>
      </c>
      <c r="E190" s="70">
        <v>2017</v>
      </c>
      <c r="F190" s="70" t="s">
        <v>156</v>
      </c>
      <c r="G190" s="70" t="s">
        <v>1821</v>
      </c>
      <c r="H190" s="70" t="s">
        <v>1822</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1836</v>
      </c>
      <c r="B191" s="70">
        <v>151</v>
      </c>
      <c r="C191" s="70">
        <v>15</v>
      </c>
      <c r="D191" s="70">
        <v>9</v>
      </c>
      <c r="E191" s="70">
        <v>2018</v>
      </c>
      <c r="F191" s="70" t="s">
        <v>183</v>
      </c>
      <c r="G191" s="70" t="s">
        <v>1821</v>
      </c>
      <c r="H191" s="70" t="s">
        <v>1822</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1837</v>
      </c>
      <c r="B192" s="70">
        <v>152</v>
      </c>
      <c r="C192" s="70">
        <v>16</v>
      </c>
      <c r="D192" s="70">
        <v>9</v>
      </c>
      <c r="E192" s="70">
        <v>2019</v>
      </c>
      <c r="F192" s="70" t="s">
        <v>158</v>
      </c>
      <c r="G192" s="70" t="s">
        <v>1821</v>
      </c>
      <c r="H192" s="70" t="s">
        <v>1822</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1838</v>
      </c>
      <c r="B193" s="70">
        <v>153</v>
      </c>
      <c r="C193" s="70">
        <v>17</v>
      </c>
      <c r="D193" s="70">
        <v>9</v>
      </c>
      <c r="E193" s="70">
        <v>2020</v>
      </c>
      <c r="F193" s="70" t="s">
        <v>159</v>
      </c>
      <c r="G193" s="70" t="s">
        <v>1821</v>
      </c>
      <c r="H193" s="70" t="s">
        <v>1822</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1839</v>
      </c>
      <c r="B194" s="70">
        <v>153</v>
      </c>
      <c r="C194" s="70">
        <v>18</v>
      </c>
      <c r="D194" s="70">
        <v>9</v>
      </c>
      <c r="E194" s="70">
        <v>2021</v>
      </c>
      <c r="F194" s="70" t="s">
        <v>160</v>
      </c>
      <c r="G194" s="70" t="s">
        <v>1821</v>
      </c>
      <c r="H194" s="70" t="s">
        <v>1822</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1840</v>
      </c>
      <c r="B195" s="70">
        <v>153</v>
      </c>
      <c r="C195" s="70">
        <v>19</v>
      </c>
      <c r="D195" s="70">
        <v>9</v>
      </c>
      <c r="E195" s="70">
        <v>2022</v>
      </c>
      <c r="F195" s="70" t="s">
        <v>161</v>
      </c>
      <c r="G195" s="70" t="s">
        <v>1821</v>
      </c>
      <c r="H195" s="70" t="s">
        <v>1822</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153</v>
      </c>
      <c r="C196" s="70">
        <v>20</v>
      </c>
      <c r="D196" s="70">
        <v>9</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153</v>
      </c>
      <c r="C197" s="70">
        <v>21</v>
      </c>
      <c r="D197" s="70">
        <v>9</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154</v>
      </c>
      <c r="C198" s="70">
        <v>1</v>
      </c>
      <c r="D198" s="70">
        <v>10</v>
      </c>
      <c r="E198" s="70">
        <v>1990</v>
      </c>
      <c r="F198" s="70" t="s">
        <v>787</v>
      </c>
      <c r="G198" s="1064" t="s">
        <v>1844</v>
      </c>
      <c r="H198" s="70" t="s">
        <v>1845</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155</v>
      </c>
      <c r="C199" s="70">
        <v>2</v>
      </c>
      <c r="D199" s="70">
        <v>10</v>
      </c>
      <c r="E199" s="70">
        <v>2005</v>
      </c>
      <c r="F199" s="70" t="s">
        <v>789</v>
      </c>
      <c r="G199" s="70" t="s">
        <v>1844</v>
      </c>
      <c r="H199" s="70" t="s">
        <v>1845</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156</v>
      </c>
      <c r="C200" s="70">
        <v>3</v>
      </c>
      <c r="D200" s="70">
        <v>10</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157</v>
      </c>
      <c r="C201" s="70">
        <v>4</v>
      </c>
      <c r="D201" s="70">
        <v>10</v>
      </c>
      <c r="E201" s="70">
        <v>2007</v>
      </c>
      <c r="F201" s="70" t="s">
        <v>791</v>
      </c>
      <c r="G201" s="70" t="s">
        <v>1844</v>
      </c>
      <c r="H201" s="70" t="s">
        <v>1845</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158</v>
      </c>
      <c r="C202" s="70">
        <v>5</v>
      </c>
      <c r="D202" s="70">
        <v>10</v>
      </c>
      <c r="E202" s="70">
        <v>2008</v>
      </c>
      <c r="F202" s="70" t="s">
        <v>792</v>
      </c>
      <c r="G202" s="70" t="s">
        <v>1844</v>
      </c>
      <c r="H202" s="70" t="s">
        <v>1845</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159</v>
      </c>
      <c r="C203" s="70">
        <v>6</v>
      </c>
      <c r="D203" s="70">
        <v>10</v>
      </c>
      <c r="E203" s="70">
        <v>2009</v>
      </c>
      <c r="F203" s="70" t="s">
        <v>176</v>
      </c>
      <c r="G203" s="70" t="s">
        <v>1844</v>
      </c>
      <c r="H203" s="70" t="s">
        <v>1845</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1851</v>
      </c>
      <c r="B204" s="70">
        <v>160</v>
      </c>
      <c r="C204" s="70">
        <v>7</v>
      </c>
      <c r="D204" s="70">
        <v>10</v>
      </c>
      <c r="E204" s="70">
        <v>2010</v>
      </c>
      <c r="F204" s="70" t="s">
        <v>177</v>
      </c>
      <c r="G204" s="70" t="s">
        <v>1844</v>
      </c>
      <c r="H204" s="70" t="s">
        <v>1845</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1852</v>
      </c>
      <c r="B205" s="70">
        <v>161</v>
      </c>
      <c r="C205" s="70">
        <v>8</v>
      </c>
      <c r="D205" s="70">
        <v>10</v>
      </c>
      <c r="E205" s="70">
        <v>2011</v>
      </c>
      <c r="F205" s="70" t="s">
        <v>178</v>
      </c>
      <c r="G205" s="70" t="s">
        <v>1844</v>
      </c>
      <c r="H205" s="70" t="s">
        <v>1845</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1853</v>
      </c>
      <c r="B206" s="70">
        <v>162</v>
      </c>
      <c r="C206" s="70">
        <v>9</v>
      </c>
      <c r="D206" s="70">
        <v>10</v>
      </c>
      <c r="E206" s="70">
        <v>2012</v>
      </c>
      <c r="F206" s="70" t="s">
        <v>179</v>
      </c>
      <c r="G206" s="70" t="s">
        <v>1844</v>
      </c>
      <c r="H206" s="70" t="s">
        <v>1845</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1854</v>
      </c>
      <c r="B207" s="70">
        <v>163</v>
      </c>
      <c r="C207" s="70">
        <v>10</v>
      </c>
      <c r="D207" s="70">
        <v>10</v>
      </c>
      <c r="E207" s="70">
        <v>2013</v>
      </c>
      <c r="F207" s="70" t="s">
        <v>180</v>
      </c>
      <c r="G207" s="70" t="s">
        <v>1844</v>
      </c>
      <c r="H207" s="70" t="s">
        <v>1845</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1855</v>
      </c>
      <c r="B208" s="70">
        <v>164</v>
      </c>
      <c r="C208" s="70">
        <v>11</v>
      </c>
      <c r="D208" s="70">
        <v>10</v>
      </c>
      <c r="E208" s="70">
        <v>2014</v>
      </c>
      <c r="F208" s="70" t="s">
        <v>181</v>
      </c>
      <c r="G208" s="70" t="s">
        <v>1844</v>
      </c>
      <c r="H208" s="70" t="s">
        <v>1845</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1856</v>
      </c>
      <c r="B209" s="70">
        <v>165</v>
      </c>
      <c r="C209" s="70">
        <v>12</v>
      </c>
      <c r="D209" s="70">
        <v>10</v>
      </c>
      <c r="E209" s="70">
        <v>2015</v>
      </c>
      <c r="F209" s="70" t="s">
        <v>182</v>
      </c>
      <c r="G209" s="70" t="s">
        <v>1844</v>
      </c>
      <c r="H209" s="70" t="s">
        <v>1845</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1857</v>
      </c>
      <c r="B210" s="70">
        <v>166</v>
      </c>
      <c r="C210" s="70">
        <v>13</v>
      </c>
      <c r="D210" s="70">
        <v>10</v>
      </c>
      <c r="E210" s="70">
        <v>2016</v>
      </c>
      <c r="F210" s="70" t="s">
        <v>155</v>
      </c>
      <c r="G210" s="70" t="s">
        <v>1844</v>
      </c>
      <c r="H210" s="70" t="s">
        <v>1845</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1858</v>
      </c>
      <c r="B211" s="70">
        <v>167</v>
      </c>
      <c r="C211" s="70">
        <v>14</v>
      </c>
      <c r="D211" s="70">
        <v>10</v>
      </c>
      <c r="E211" s="70">
        <v>2017</v>
      </c>
      <c r="F211" s="70" t="s">
        <v>156</v>
      </c>
      <c r="G211" s="70" t="s">
        <v>1844</v>
      </c>
      <c r="H211" s="70" t="s">
        <v>1845</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1859</v>
      </c>
      <c r="B212" s="70">
        <v>168</v>
      </c>
      <c r="C212" s="70">
        <v>15</v>
      </c>
      <c r="D212" s="70">
        <v>10</v>
      </c>
      <c r="E212" s="70">
        <v>2018</v>
      </c>
      <c r="F212" s="70" t="s">
        <v>183</v>
      </c>
      <c r="G212" s="70" t="s">
        <v>1844</v>
      </c>
      <c r="H212" s="70" t="s">
        <v>1845</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1860</v>
      </c>
      <c r="B213" s="70">
        <v>169</v>
      </c>
      <c r="C213" s="70">
        <v>16</v>
      </c>
      <c r="D213" s="70">
        <v>10</v>
      </c>
      <c r="E213" s="70">
        <v>2019</v>
      </c>
      <c r="F213" s="70" t="s">
        <v>158</v>
      </c>
      <c r="G213" s="70" t="s">
        <v>1844</v>
      </c>
      <c r="H213" s="70" t="s">
        <v>1845</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1861</v>
      </c>
      <c r="B214" s="70">
        <v>170</v>
      </c>
      <c r="C214" s="70">
        <v>17</v>
      </c>
      <c r="D214" s="70">
        <v>10</v>
      </c>
      <c r="E214" s="70">
        <v>2020</v>
      </c>
      <c r="F214" s="70" t="s">
        <v>159</v>
      </c>
      <c r="G214" s="70" t="s">
        <v>1844</v>
      </c>
      <c r="H214" s="70" t="s">
        <v>1845</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1862</v>
      </c>
      <c r="B215" s="70">
        <v>170</v>
      </c>
      <c r="C215" s="70">
        <v>18</v>
      </c>
      <c r="D215" s="70">
        <v>10</v>
      </c>
      <c r="E215" s="70">
        <v>2021</v>
      </c>
      <c r="F215" s="70" t="s">
        <v>160</v>
      </c>
      <c r="G215" s="70" t="s">
        <v>1844</v>
      </c>
      <c r="H215" s="70" t="s">
        <v>1845</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1863</v>
      </c>
      <c r="B216" s="70">
        <v>170</v>
      </c>
      <c r="C216" s="70">
        <v>19</v>
      </c>
      <c r="D216" s="70">
        <v>10</v>
      </c>
      <c r="E216" s="70">
        <v>2022</v>
      </c>
      <c r="F216" s="70" t="s">
        <v>161</v>
      </c>
      <c r="G216" s="1064" t="s">
        <v>1844</v>
      </c>
      <c r="H216" s="70" t="s">
        <v>1845</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170</v>
      </c>
      <c r="C217" s="70">
        <v>20</v>
      </c>
      <c r="D217" s="70">
        <v>10</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170</v>
      </c>
      <c r="C218" s="70">
        <v>21</v>
      </c>
      <c r="D218" s="70">
        <v>10</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120</v>
      </c>
      <c r="C219" s="70">
        <v>1</v>
      </c>
      <c r="D219" s="70">
        <v>8</v>
      </c>
      <c r="E219" s="70">
        <v>1990</v>
      </c>
      <c r="F219" s="70" t="s">
        <v>787</v>
      </c>
      <c r="G219" s="70" t="s">
        <v>1867</v>
      </c>
      <c r="H219" s="70" t="s">
        <v>1868</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121</v>
      </c>
      <c r="C220" s="70">
        <v>2</v>
      </c>
      <c r="D220" s="70">
        <v>8</v>
      </c>
      <c r="E220" s="70">
        <v>2005</v>
      </c>
      <c r="F220" s="70" t="s">
        <v>789</v>
      </c>
      <c r="G220" s="70" t="s">
        <v>1867</v>
      </c>
      <c r="H220" s="70" t="s">
        <v>1868</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122</v>
      </c>
      <c r="C221" s="70">
        <v>3</v>
      </c>
      <c r="D221" s="70">
        <v>8</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123</v>
      </c>
      <c r="C222" s="70">
        <v>4</v>
      </c>
      <c r="D222" s="70">
        <v>8</v>
      </c>
      <c r="E222" s="70">
        <v>2007</v>
      </c>
      <c r="F222" s="70" t="s">
        <v>791</v>
      </c>
      <c r="G222" s="70" t="s">
        <v>1867</v>
      </c>
      <c r="H222" s="70" t="s">
        <v>1868</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124</v>
      </c>
      <c r="C223" s="70">
        <v>5</v>
      </c>
      <c r="D223" s="70">
        <v>8</v>
      </c>
      <c r="E223" s="70">
        <v>2008</v>
      </c>
      <c r="F223" s="70" t="s">
        <v>792</v>
      </c>
      <c r="G223" s="70" t="s">
        <v>1867</v>
      </c>
      <c r="H223" s="70" t="s">
        <v>1868</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125</v>
      </c>
      <c r="C224" s="70">
        <v>6</v>
      </c>
      <c r="D224" s="70">
        <v>8</v>
      </c>
      <c r="E224" s="70">
        <v>2009</v>
      </c>
      <c r="F224" s="70" t="s">
        <v>176</v>
      </c>
      <c r="G224" s="70" t="s">
        <v>1867</v>
      </c>
      <c r="H224" s="70" t="s">
        <v>1868</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1874</v>
      </c>
      <c r="B225" s="70">
        <v>126</v>
      </c>
      <c r="C225" s="70">
        <v>7</v>
      </c>
      <c r="D225" s="70">
        <v>8</v>
      </c>
      <c r="E225" s="70">
        <v>2010</v>
      </c>
      <c r="F225" s="70" t="s">
        <v>177</v>
      </c>
      <c r="G225" s="70" t="s">
        <v>1867</v>
      </c>
      <c r="H225" s="70" t="s">
        <v>1868</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1875</v>
      </c>
      <c r="B226" s="70">
        <v>127</v>
      </c>
      <c r="C226" s="70">
        <v>8</v>
      </c>
      <c r="D226" s="70">
        <v>8</v>
      </c>
      <c r="E226" s="70">
        <v>2011</v>
      </c>
      <c r="F226" s="70" t="s">
        <v>178</v>
      </c>
      <c r="G226" s="70" t="s">
        <v>1867</v>
      </c>
      <c r="H226" s="70" t="s">
        <v>1868</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1876</v>
      </c>
      <c r="B227" s="70">
        <v>128</v>
      </c>
      <c r="C227" s="70">
        <v>9</v>
      </c>
      <c r="D227" s="70">
        <v>8</v>
      </c>
      <c r="E227" s="70">
        <v>2012</v>
      </c>
      <c r="F227" s="70" t="s">
        <v>179</v>
      </c>
      <c r="G227" s="70" t="s">
        <v>1867</v>
      </c>
      <c r="H227" s="70" t="s">
        <v>1868</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1877</v>
      </c>
      <c r="B228" s="70">
        <v>129</v>
      </c>
      <c r="C228" s="70">
        <v>10</v>
      </c>
      <c r="D228" s="70">
        <v>8</v>
      </c>
      <c r="E228" s="70">
        <v>2013</v>
      </c>
      <c r="F228" s="70" t="s">
        <v>180</v>
      </c>
      <c r="G228" s="70" t="s">
        <v>1867</v>
      </c>
      <c r="H228" s="70" t="s">
        <v>1868</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1878</v>
      </c>
      <c r="B229" s="70">
        <v>130</v>
      </c>
      <c r="C229" s="70">
        <v>11</v>
      </c>
      <c r="D229" s="70">
        <v>8</v>
      </c>
      <c r="E229" s="70">
        <v>2014</v>
      </c>
      <c r="F229" s="70" t="s">
        <v>181</v>
      </c>
      <c r="G229" s="70" t="s">
        <v>1867</v>
      </c>
      <c r="H229" s="70" t="s">
        <v>1868</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1879</v>
      </c>
      <c r="B230" s="70">
        <v>131</v>
      </c>
      <c r="C230" s="70">
        <v>12</v>
      </c>
      <c r="D230" s="70">
        <v>8</v>
      </c>
      <c r="E230" s="70">
        <v>2015</v>
      </c>
      <c r="F230" s="70" t="s">
        <v>182</v>
      </c>
      <c r="G230" s="70" t="s">
        <v>1867</v>
      </c>
      <c r="H230" s="70" t="s">
        <v>1868</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1880</v>
      </c>
      <c r="B231" s="70">
        <v>132</v>
      </c>
      <c r="C231" s="70">
        <v>13</v>
      </c>
      <c r="D231" s="70">
        <v>8</v>
      </c>
      <c r="E231" s="70">
        <v>2016</v>
      </c>
      <c r="F231" s="70" t="s">
        <v>155</v>
      </c>
      <c r="G231" s="70" t="s">
        <v>1867</v>
      </c>
      <c r="H231" s="70" t="s">
        <v>1868</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1881</v>
      </c>
      <c r="B232" s="70">
        <v>133</v>
      </c>
      <c r="C232" s="70">
        <v>14</v>
      </c>
      <c r="D232" s="70">
        <v>8</v>
      </c>
      <c r="E232" s="70">
        <v>2017</v>
      </c>
      <c r="F232" s="70" t="s">
        <v>156</v>
      </c>
      <c r="G232" s="70" t="s">
        <v>1867</v>
      </c>
      <c r="H232" s="70" t="s">
        <v>1868</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1882</v>
      </c>
      <c r="B233" s="70">
        <v>134</v>
      </c>
      <c r="C233" s="70">
        <v>15</v>
      </c>
      <c r="D233" s="70">
        <v>8</v>
      </c>
      <c r="E233" s="70">
        <v>2018</v>
      </c>
      <c r="F233" s="70" t="s">
        <v>183</v>
      </c>
      <c r="G233" s="70" t="s">
        <v>1867</v>
      </c>
      <c r="H233" s="70" t="s">
        <v>1868</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1883</v>
      </c>
      <c r="B234" s="70">
        <v>135</v>
      </c>
      <c r="C234" s="70">
        <v>16</v>
      </c>
      <c r="D234" s="70">
        <v>8</v>
      </c>
      <c r="E234" s="70">
        <v>2019</v>
      </c>
      <c r="F234" s="70" t="s">
        <v>158</v>
      </c>
      <c r="G234" s="70" t="s">
        <v>1867</v>
      </c>
      <c r="H234" s="70" t="s">
        <v>1868</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1884</v>
      </c>
      <c r="B235" s="70">
        <v>136</v>
      </c>
      <c r="C235" s="70">
        <v>17</v>
      </c>
      <c r="D235" s="70">
        <v>8</v>
      </c>
      <c r="E235" s="70">
        <v>2020</v>
      </c>
      <c r="F235" s="70" t="s">
        <v>159</v>
      </c>
      <c r="G235" s="1064" t="s">
        <v>1867</v>
      </c>
      <c r="H235" s="70" t="s">
        <v>1868</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1885</v>
      </c>
      <c r="B236" s="70">
        <v>136</v>
      </c>
      <c r="C236" s="70">
        <v>18</v>
      </c>
      <c r="D236" s="70">
        <v>8</v>
      </c>
      <c r="E236" s="70">
        <v>2021</v>
      </c>
      <c r="F236" s="70" t="s">
        <v>160</v>
      </c>
      <c r="G236" s="1064" t="s">
        <v>1867</v>
      </c>
      <c r="H236" s="70" t="s">
        <v>1868</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1886</v>
      </c>
      <c r="B237" s="70">
        <v>136</v>
      </c>
      <c r="C237" s="70">
        <v>19</v>
      </c>
      <c r="D237" s="70">
        <v>8</v>
      </c>
      <c r="E237" s="70">
        <v>2022</v>
      </c>
      <c r="F237" s="70" t="s">
        <v>161</v>
      </c>
      <c r="G237" s="70" t="s">
        <v>1867</v>
      </c>
      <c r="H237" s="70" t="s">
        <v>1868</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136</v>
      </c>
      <c r="C238" s="70">
        <v>20</v>
      </c>
      <c r="D238" s="70">
        <v>8</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136</v>
      </c>
      <c r="C239" s="70">
        <v>21</v>
      </c>
      <c r="D239" s="70">
        <v>8</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307</v>
      </c>
      <c r="C240" s="70">
        <v>1</v>
      </c>
      <c r="D240" s="70">
        <v>19</v>
      </c>
      <c r="E240" s="70">
        <v>1990</v>
      </c>
      <c r="F240" s="70" t="s">
        <v>787</v>
      </c>
      <c r="G240" s="70" t="s">
        <v>1890</v>
      </c>
      <c r="H240" s="70" t="s">
        <v>1891</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308</v>
      </c>
      <c r="C241" s="70">
        <v>2</v>
      </c>
      <c r="D241" s="70">
        <v>19</v>
      </c>
      <c r="E241" s="70">
        <v>2005</v>
      </c>
      <c r="F241" s="70" t="s">
        <v>789</v>
      </c>
      <c r="G241" s="70" t="s">
        <v>1890</v>
      </c>
      <c r="H241" s="70" t="s">
        <v>1891</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309</v>
      </c>
      <c r="C242" s="70">
        <v>3</v>
      </c>
      <c r="D242" s="70">
        <v>19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310</v>
      </c>
      <c r="C243" s="70">
        <v>4</v>
      </c>
      <c r="D243" s="70">
        <v>19</v>
      </c>
      <c r="E243" s="70">
        <v>2007</v>
      </c>
      <c r="F243" s="70" t="s">
        <v>791</v>
      </c>
      <c r="G243" s="70" t="s">
        <v>1890</v>
      </c>
      <c r="H243" s="70" t="s">
        <v>1891</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311</v>
      </c>
      <c r="C244" s="70">
        <v>5</v>
      </c>
      <c r="D244" s="70">
        <v>19</v>
      </c>
      <c r="E244" s="70">
        <v>2008</v>
      </c>
      <c r="F244" s="70" t="s">
        <v>792</v>
      </c>
      <c r="G244" s="70" t="s">
        <v>1890</v>
      </c>
      <c r="H244" s="70" t="s">
        <v>1891</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312</v>
      </c>
      <c r="C245" s="70">
        <v>6</v>
      </c>
      <c r="D245" s="70">
        <v>19</v>
      </c>
      <c r="E245" s="70">
        <v>2009</v>
      </c>
      <c r="F245" s="70" t="s">
        <v>176</v>
      </c>
      <c r="G245" s="70" t="s">
        <v>1890</v>
      </c>
      <c r="H245" s="70" t="s">
        <v>1891</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1897</v>
      </c>
      <c r="B246" s="70">
        <v>313</v>
      </c>
      <c r="C246" s="70">
        <v>7</v>
      </c>
      <c r="D246" s="70">
        <v>19</v>
      </c>
      <c r="E246" s="70">
        <v>2010</v>
      </c>
      <c r="F246" s="70" t="s">
        <v>177</v>
      </c>
      <c r="G246" s="70" t="s">
        <v>1890</v>
      </c>
      <c r="H246" s="70" t="s">
        <v>1891</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1898</v>
      </c>
      <c r="B247" s="70">
        <v>314</v>
      </c>
      <c r="C247" s="70">
        <v>8</v>
      </c>
      <c r="D247" s="70">
        <v>19</v>
      </c>
      <c r="E247" s="70">
        <v>2011</v>
      </c>
      <c r="F247" s="70" t="s">
        <v>178</v>
      </c>
      <c r="G247" s="70" t="s">
        <v>1890</v>
      </c>
      <c r="H247" s="70" t="s">
        <v>1891</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1899</v>
      </c>
      <c r="B248" s="70">
        <v>315</v>
      </c>
      <c r="C248" s="70">
        <v>9</v>
      </c>
      <c r="D248" s="70">
        <v>19</v>
      </c>
      <c r="E248" s="70">
        <v>2012</v>
      </c>
      <c r="F248" s="70" t="s">
        <v>179</v>
      </c>
      <c r="G248" s="70" t="s">
        <v>1890</v>
      </c>
      <c r="H248" s="70" t="s">
        <v>1891</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1900</v>
      </c>
      <c r="B249" s="70">
        <v>316</v>
      </c>
      <c r="C249" s="70">
        <v>10</v>
      </c>
      <c r="D249" s="70">
        <v>19</v>
      </c>
      <c r="E249" s="70">
        <v>2013</v>
      </c>
      <c r="F249" s="70" t="s">
        <v>180</v>
      </c>
      <c r="G249" s="70" t="s">
        <v>1890</v>
      </c>
      <c r="H249" s="70" t="s">
        <v>1891</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1901</v>
      </c>
      <c r="B250" s="70">
        <v>317</v>
      </c>
      <c r="C250" s="70">
        <v>11</v>
      </c>
      <c r="D250" s="70">
        <v>19</v>
      </c>
      <c r="E250" s="70">
        <v>2014</v>
      </c>
      <c r="F250" s="70" t="s">
        <v>181</v>
      </c>
      <c r="G250" s="70" t="s">
        <v>1890</v>
      </c>
      <c r="H250" s="70" t="s">
        <v>1891</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1902</v>
      </c>
      <c r="B251" s="70">
        <v>318</v>
      </c>
      <c r="C251" s="70">
        <v>12</v>
      </c>
      <c r="D251" s="70">
        <v>19</v>
      </c>
      <c r="E251" s="70">
        <v>2015</v>
      </c>
      <c r="F251" s="70" t="s">
        <v>182</v>
      </c>
      <c r="G251" s="70" t="s">
        <v>1890</v>
      </c>
      <c r="H251" s="70" t="s">
        <v>1891</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1903</v>
      </c>
      <c r="B252" s="70">
        <v>319</v>
      </c>
      <c r="C252" s="70">
        <v>13</v>
      </c>
      <c r="D252" s="70">
        <v>19</v>
      </c>
      <c r="E252" s="70">
        <v>2016</v>
      </c>
      <c r="F252" s="70" t="s">
        <v>155</v>
      </c>
      <c r="G252" s="70" t="s">
        <v>1890</v>
      </c>
      <c r="H252" s="70" t="s">
        <v>1891</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1904</v>
      </c>
      <c r="B253" s="70">
        <v>320</v>
      </c>
      <c r="C253" s="70">
        <v>14</v>
      </c>
      <c r="D253" s="70">
        <v>19</v>
      </c>
      <c r="E253" s="70">
        <v>2017</v>
      </c>
      <c r="F253" s="70" t="s">
        <v>156</v>
      </c>
      <c r="G253" s="70" t="s">
        <v>1890</v>
      </c>
      <c r="H253" s="70" t="s">
        <v>1891</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1905</v>
      </c>
      <c r="B254" s="70">
        <v>321</v>
      </c>
      <c r="C254" s="70">
        <v>15</v>
      </c>
      <c r="D254" s="70">
        <v>19</v>
      </c>
      <c r="E254" s="70">
        <v>2018</v>
      </c>
      <c r="F254" s="70" t="s">
        <v>183</v>
      </c>
      <c r="G254" s="1064" t="s">
        <v>1890</v>
      </c>
      <c r="H254" s="70" t="s">
        <v>1891</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1906</v>
      </c>
      <c r="B255" s="70">
        <v>322</v>
      </c>
      <c r="C255" s="70">
        <v>16</v>
      </c>
      <c r="D255" s="70">
        <v>19</v>
      </c>
      <c r="E255" s="70">
        <v>2019</v>
      </c>
      <c r="F255" s="70" t="s">
        <v>158</v>
      </c>
      <c r="G255" s="1064" t="s">
        <v>1890</v>
      </c>
      <c r="H255" s="70" t="s">
        <v>1891</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1907</v>
      </c>
      <c r="B256" s="70">
        <v>323</v>
      </c>
      <c r="C256" s="70">
        <v>17</v>
      </c>
      <c r="D256" s="70">
        <v>19</v>
      </c>
      <c r="E256" s="70">
        <v>2020</v>
      </c>
      <c r="F256" s="70" t="s">
        <v>159</v>
      </c>
      <c r="G256" s="70" t="s">
        <v>1890</v>
      </c>
      <c r="H256" s="70" t="s">
        <v>1891</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1908</v>
      </c>
      <c r="B257" s="70">
        <v>323</v>
      </c>
      <c r="C257" s="70">
        <v>18</v>
      </c>
      <c r="D257" s="70">
        <v>19</v>
      </c>
      <c r="E257" s="70">
        <v>2021</v>
      </c>
      <c r="F257" s="70" t="s">
        <v>160</v>
      </c>
      <c r="G257" s="70" t="s">
        <v>1890</v>
      </c>
      <c r="H257" s="70" t="s">
        <v>1891</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1909</v>
      </c>
      <c r="B258" s="70">
        <v>323</v>
      </c>
      <c r="C258" s="70">
        <v>19</v>
      </c>
      <c r="D258" s="70">
        <v>19</v>
      </c>
      <c r="E258" s="70">
        <v>2022</v>
      </c>
      <c r="F258" s="70" t="s">
        <v>161</v>
      </c>
      <c r="G258" s="70" t="s">
        <v>1890</v>
      </c>
      <c r="H258" s="70" t="s">
        <v>1891</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323</v>
      </c>
      <c r="C259" s="70">
        <v>20</v>
      </c>
      <c r="D259" s="70">
        <v>19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323</v>
      </c>
      <c r="C260" s="70">
        <v>21</v>
      </c>
      <c r="D260" s="70">
        <v>19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375</v>
      </c>
      <c r="C261" s="70">
        <v>1</v>
      </c>
      <c r="D261" s="70">
        <v>23</v>
      </c>
      <c r="E261" s="70">
        <v>1990</v>
      </c>
      <c r="F261" s="70" t="s">
        <v>787</v>
      </c>
      <c r="G261" s="70" t="s">
        <v>1913</v>
      </c>
      <c r="H261" s="70" t="s">
        <v>1914</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376</v>
      </c>
      <c r="C262" s="70">
        <v>2</v>
      </c>
      <c r="D262" s="70">
        <v>23</v>
      </c>
      <c r="E262" s="70">
        <v>2005</v>
      </c>
      <c r="F262" s="70" t="s">
        <v>789</v>
      </c>
      <c r="G262" s="70" t="s">
        <v>1913</v>
      </c>
      <c r="H262" s="70" t="s">
        <v>1914</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377</v>
      </c>
      <c r="C263" s="70">
        <v>3</v>
      </c>
      <c r="D263" s="70">
        <v>23</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378</v>
      </c>
      <c r="C264" s="70">
        <v>4</v>
      </c>
      <c r="D264" s="70">
        <v>23</v>
      </c>
      <c r="E264" s="70">
        <v>2007</v>
      </c>
      <c r="F264" s="70" t="s">
        <v>791</v>
      </c>
      <c r="G264" s="70" t="s">
        <v>1913</v>
      </c>
      <c r="H264" s="70" t="s">
        <v>1914</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379</v>
      </c>
      <c r="C265" s="70">
        <v>5</v>
      </c>
      <c r="D265" s="70">
        <v>23</v>
      </c>
      <c r="E265" s="70">
        <v>2008</v>
      </c>
      <c r="F265" s="70" t="s">
        <v>792</v>
      </c>
      <c r="G265" s="70" t="s">
        <v>1913</v>
      </c>
      <c r="H265" s="70" t="s">
        <v>1914</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380</v>
      </c>
      <c r="C266" s="70">
        <v>6</v>
      </c>
      <c r="D266" s="70">
        <v>23</v>
      </c>
      <c r="E266" s="70">
        <v>2009</v>
      </c>
      <c r="F266" s="70" t="s">
        <v>176</v>
      </c>
      <c r="G266" s="70" t="s">
        <v>1913</v>
      </c>
      <c r="H266" s="70" t="s">
        <v>1914</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1920</v>
      </c>
      <c r="B267" s="70">
        <v>381</v>
      </c>
      <c r="C267" s="70">
        <v>7</v>
      </c>
      <c r="D267" s="70">
        <v>23</v>
      </c>
      <c r="E267" s="70">
        <v>2010</v>
      </c>
      <c r="F267" s="70" t="s">
        <v>177</v>
      </c>
      <c r="G267" s="70" t="s">
        <v>1913</v>
      </c>
      <c r="H267" s="70" t="s">
        <v>1914</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1921</v>
      </c>
      <c r="B268" s="70">
        <v>382</v>
      </c>
      <c r="C268" s="70">
        <v>8</v>
      </c>
      <c r="D268" s="70">
        <v>23</v>
      </c>
      <c r="E268" s="70">
        <v>2011</v>
      </c>
      <c r="F268" s="70" t="s">
        <v>178</v>
      </c>
      <c r="G268" s="70" t="s">
        <v>1913</v>
      </c>
      <c r="H268" s="70" t="s">
        <v>1914</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1922</v>
      </c>
      <c r="B269" s="70">
        <v>383</v>
      </c>
      <c r="C269" s="70">
        <v>9</v>
      </c>
      <c r="D269" s="70">
        <v>23</v>
      </c>
      <c r="E269" s="70">
        <v>2012</v>
      </c>
      <c r="F269" s="70" t="s">
        <v>179</v>
      </c>
      <c r="G269" s="70" t="s">
        <v>1913</v>
      </c>
      <c r="H269" s="70" t="s">
        <v>1914</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1923</v>
      </c>
      <c r="B270" s="70">
        <v>384</v>
      </c>
      <c r="C270" s="70">
        <v>10</v>
      </c>
      <c r="D270" s="70">
        <v>23</v>
      </c>
      <c r="E270" s="70">
        <v>2013</v>
      </c>
      <c r="F270" s="70" t="s">
        <v>180</v>
      </c>
      <c r="G270" s="70" t="s">
        <v>1913</v>
      </c>
      <c r="H270" s="70" t="s">
        <v>1914</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1924</v>
      </c>
      <c r="B271" s="70">
        <v>385</v>
      </c>
      <c r="C271" s="70">
        <v>11</v>
      </c>
      <c r="D271" s="70">
        <v>23</v>
      </c>
      <c r="E271" s="70">
        <v>2014</v>
      </c>
      <c r="F271" s="70" t="s">
        <v>181</v>
      </c>
      <c r="G271" s="70" t="s">
        <v>1913</v>
      </c>
      <c r="H271" s="70" t="s">
        <v>1914</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1925</v>
      </c>
      <c r="B272" s="70">
        <v>386</v>
      </c>
      <c r="C272" s="70">
        <v>12</v>
      </c>
      <c r="D272" s="70">
        <v>23</v>
      </c>
      <c r="E272" s="70">
        <v>2015</v>
      </c>
      <c r="F272" s="70" t="s">
        <v>182</v>
      </c>
      <c r="G272" s="70" t="s">
        <v>1913</v>
      </c>
      <c r="H272" s="70" t="s">
        <v>1914</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1926</v>
      </c>
      <c r="B273" s="70">
        <v>387</v>
      </c>
      <c r="C273" s="70">
        <v>13</v>
      </c>
      <c r="D273" s="70">
        <v>23</v>
      </c>
      <c r="E273" s="70">
        <v>2016</v>
      </c>
      <c r="F273" s="70" t="s">
        <v>155</v>
      </c>
      <c r="G273" s="1064" t="s">
        <v>1913</v>
      </c>
      <c r="H273" s="70" t="s">
        <v>1914</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1927</v>
      </c>
      <c r="B274" s="70">
        <v>388</v>
      </c>
      <c r="C274" s="70">
        <v>14</v>
      </c>
      <c r="D274" s="70">
        <v>23</v>
      </c>
      <c r="E274" s="70">
        <v>2017</v>
      </c>
      <c r="F274" s="70" t="s">
        <v>156</v>
      </c>
      <c r="G274" s="1064" t="s">
        <v>1913</v>
      </c>
      <c r="H274" s="70" t="s">
        <v>1914</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1928</v>
      </c>
      <c r="B275" s="70">
        <v>389</v>
      </c>
      <c r="C275" s="70">
        <v>15</v>
      </c>
      <c r="D275" s="70">
        <v>23</v>
      </c>
      <c r="E275" s="70">
        <v>2018</v>
      </c>
      <c r="F275" s="70" t="s">
        <v>183</v>
      </c>
      <c r="G275" s="70" t="s">
        <v>1913</v>
      </c>
      <c r="H275" s="70" t="s">
        <v>1914</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1929</v>
      </c>
      <c r="B276" s="70">
        <v>390</v>
      </c>
      <c r="C276" s="70">
        <v>16</v>
      </c>
      <c r="D276" s="70">
        <v>23</v>
      </c>
      <c r="E276" s="70">
        <v>2019</v>
      </c>
      <c r="F276" s="70" t="s">
        <v>158</v>
      </c>
      <c r="G276" s="70" t="s">
        <v>1913</v>
      </c>
      <c r="H276" s="70" t="s">
        <v>1914</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1930</v>
      </c>
      <c r="B277" s="70">
        <v>391</v>
      </c>
      <c r="C277" s="70">
        <v>17</v>
      </c>
      <c r="D277" s="70">
        <v>23</v>
      </c>
      <c r="E277" s="70">
        <v>2020</v>
      </c>
      <c r="F277" s="70" t="s">
        <v>159</v>
      </c>
      <c r="G277" s="70" t="s">
        <v>1913</v>
      </c>
      <c r="H277" s="70" t="s">
        <v>1914</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1931</v>
      </c>
      <c r="B278" s="70">
        <v>391</v>
      </c>
      <c r="C278" s="70">
        <v>18</v>
      </c>
      <c r="D278" s="70">
        <v>23</v>
      </c>
      <c r="E278" s="70">
        <v>2021</v>
      </c>
      <c r="F278" s="70" t="s">
        <v>160</v>
      </c>
      <c r="G278" s="70" t="s">
        <v>1913</v>
      </c>
      <c r="H278" s="70" t="s">
        <v>1914</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1932</v>
      </c>
      <c r="B279" s="70">
        <v>391</v>
      </c>
      <c r="C279" s="70">
        <v>19</v>
      </c>
      <c r="D279" s="70">
        <v>23</v>
      </c>
      <c r="E279" s="70">
        <v>2022</v>
      </c>
      <c r="F279" s="70" t="s">
        <v>161</v>
      </c>
      <c r="G279" s="70" t="s">
        <v>1913</v>
      </c>
      <c r="H279" s="70" t="s">
        <v>1914</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391</v>
      </c>
      <c r="C280" s="70">
        <v>20</v>
      </c>
      <c r="D280" s="70">
        <v>23</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391</v>
      </c>
      <c r="C281" s="70">
        <v>21</v>
      </c>
      <c r="D281" s="70">
        <v>23</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1</v>
      </c>
      <c r="C282" s="70">
        <v>1</v>
      </c>
      <c r="D282" s="70">
        <v>1</v>
      </c>
      <c r="E282" s="70">
        <v>1990</v>
      </c>
      <c r="F282" s="70" t="s">
        <v>787</v>
      </c>
      <c r="G282" s="70" t="s">
        <v>1936</v>
      </c>
      <c r="H282" s="70" t="s">
        <v>1937</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2</v>
      </c>
      <c r="C283" s="70">
        <v>2</v>
      </c>
      <c r="D283" s="70">
        <v>1</v>
      </c>
      <c r="E283" s="70">
        <v>2005</v>
      </c>
      <c r="F283" s="70" t="s">
        <v>789</v>
      </c>
      <c r="G283" s="70" t="s">
        <v>1936</v>
      </c>
      <c r="H283" s="70" t="s">
        <v>1937</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3</v>
      </c>
      <c r="C284" s="70">
        <v>3</v>
      </c>
      <c r="D284" s="70">
        <v>1</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4</v>
      </c>
      <c r="C285" s="70">
        <v>4</v>
      </c>
      <c r="D285" s="70">
        <v>1</v>
      </c>
      <c r="E285" s="70">
        <v>2007</v>
      </c>
      <c r="F285" s="70" t="s">
        <v>791</v>
      </c>
      <c r="G285" s="70" t="s">
        <v>1936</v>
      </c>
      <c r="H285" s="70" t="s">
        <v>1937</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5</v>
      </c>
      <c r="C286" s="70">
        <v>5</v>
      </c>
      <c r="D286" s="70">
        <v>1</v>
      </c>
      <c r="E286" s="70">
        <v>2008</v>
      </c>
      <c r="F286" s="70" t="s">
        <v>792</v>
      </c>
      <c r="G286" s="70" t="s">
        <v>1936</v>
      </c>
      <c r="H286" s="70" t="s">
        <v>1937</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6</v>
      </c>
      <c r="C287" s="70">
        <v>6</v>
      </c>
      <c r="D287" s="70">
        <v>1</v>
      </c>
      <c r="E287" s="70">
        <v>2009</v>
      </c>
      <c r="F287" s="70" t="s">
        <v>176</v>
      </c>
      <c r="G287" s="70" t="s">
        <v>1936</v>
      </c>
      <c r="H287" s="70" t="s">
        <v>1937</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1943</v>
      </c>
      <c r="B288" s="70">
        <v>7</v>
      </c>
      <c r="C288" s="70">
        <v>7</v>
      </c>
      <c r="D288" s="70">
        <v>1</v>
      </c>
      <c r="E288" s="70">
        <v>2010</v>
      </c>
      <c r="F288" s="70" t="s">
        <v>177</v>
      </c>
      <c r="G288" s="70" t="s">
        <v>1936</v>
      </c>
      <c r="H288" s="70" t="s">
        <v>1937</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1944</v>
      </c>
      <c r="B289" s="70">
        <v>8</v>
      </c>
      <c r="C289" s="70">
        <v>8</v>
      </c>
      <c r="D289" s="70">
        <v>1</v>
      </c>
      <c r="E289" s="70">
        <v>2011</v>
      </c>
      <c r="F289" s="70" t="s">
        <v>178</v>
      </c>
      <c r="G289" s="70" t="s">
        <v>1936</v>
      </c>
      <c r="H289" s="70" t="s">
        <v>1937</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1945</v>
      </c>
      <c r="B290" s="70">
        <v>9</v>
      </c>
      <c r="C290" s="70">
        <v>9</v>
      </c>
      <c r="D290" s="70">
        <v>1</v>
      </c>
      <c r="E290" s="70">
        <v>2012</v>
      </c>
      <c r="F290" s="70" t="s">
        <v>179</v>
      </c>
      <c r="G290" s="70" t="s">
        <v>1936</v>
      </c>
      <c r="H290" s="70" t="s">
        <v>1937</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1946</v>
      </c>
      <c r="B291" s="70">
        <v>10</v>
      </c>
      <c r="C291" s="70">
        <v>10</v>
      </c>
      <c r="D291" s="70">
        <v>1</v>
      </c>
      <c r="E291" s="70">
        <v>2013</v>
      </c>
      <c r="F291" s="70" t="s">
        <v>180</v>
      </c>
      <c r="G291" s="70" t="s">
        <v>1936</v>
      </c>
      <c r="H291" s="70" t="s">
        <v>1937</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1947</v>
      </c>
      <c r="B292" s="70">
        <v>11</v>
      </c>
      <c r="C292" s="70">
        <v>11</v>
      </c>
      <c r="D292" s="70">
        <v>1</v>
      </c>
      <c r="E292" s="70">
        <v>2014</v>
      </c>
      <c r="F292" s="70" t="s">
        <v>181</v>
      </c>
      <c r="G292" s="1064" t="s">
        <v>1936</v>
      </c>
      <c r="H292" s="70" t="s">
        <v>1937</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1948</v>
      </c>
      <c r="B293" s="70">
        <v>12</v>
      </c>
      <c r="C293" s="70">
        <v>12</v>
      </c>
      <c r="D293" s="70">
        <v>1</v>
      </c>
      <c r="E293" s="70">
        <v>2015</v>
      </c>
      <c r="F293" s="70" t="s">
        <v>182</v>
      </c>
      <c r="G293" s="1064" t="s">
        <v>1936</v>
      </c>
      <c r="H293" s="70" t="s">
        <v>1937</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1949</v>
      </c>
      <c r="B294" s="70">
        <v>13</v>
      </c>
      <c r="C294" s="70">
        <v>13</v>
      </c>
      <c r="D294" s="70">
        <v>1</v>
      </c>
      <c r="E294" s="70">
        <v>2016</v>
      </c>
      <c r="F294" s="70" t="s">
        <v>155</v>
      </c>
      <c r="G294" s="70" t="s">
        <v>1936</v>
      </c>
      <c r="H294" s="70" t="s">
        <v>1937</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1950</v>
      </c>
      <c r="B295" s="70">
        <v>14</v>
      </c>
      <c r="C295" s="70">
        <v>14</v>
      </c>
      <c r="D295" s="70">
        <v>1</v>
      </c>
      <c r="E295" s="70">
        <v>2017</v>
      </c>
      <c r="F295" s="70" t="s">
        <v>156</v>
      </c>
      <c r="G295" s="70" t="s">
        <v>1936</v>
      </c>
      <c r="H295" s="70" t="s">
        <v>1937</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1951</v>
      </c>
      <c r="B296" s="70">
        <v>15</v>
      </c>
      <c r="C296" s="70">
        <v>15</v>
      </c>
      <c r="D296" s="70">
        <v>1</v>
      </c>
      <c r="E296" s="70">
        <v>2018</v>
      </c>
      <c r="F296" s="70" t="s">
        <v>183</v>
      </c>
      <c r="G296" s="70" t="s">
        <v>1936</v>
      </c>
      <c r="H296" s="70" t="s">
        <v>1937</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1952</v>
      </c>
      <c r="B297" s="70">
        <v>16</v>
      </c>
      <c r="C297" s="70">
        <v>16</v>
      </c>
      <c r="D297" s="70">
        <v>1</v>
      </c>
      <c r="E297" s="70">
        <v>2019</v>
      </c>
      <c r="F297" s="70" t="s">
        <v>158</v>
      </c>
      <c r="G297" s="70" t="s">
        <v>1936</v>
      </c>
      <c r="H297" s="70" t="s">
        <v>1937</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1953</v>
      </c>
      <c r="B298" s="70">
        <v>17</v>
      </c>
      <c r="C298" s="70">
        <v>17</v>
      </c>
      <c r="D298" s="70">
        <v>1</v>
      </c>
      <c r="E298" s="70">
        <v>2020</v>
      </c>
      <c r="F298" s="70" t="s">
        <v>159</v>
      </c>
      <c r="G298" s="70" t="s">
        <v>1936</v>
      </c>
      <c r="H298" s="70" t="s">
        <v>1937</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1954</v>
      </c>
      <c r="B299" s="70">
        <v>17</v>
      </c>
      <c r="C299" s="70">
        <v>18</v>
      </c>
      <c r="D299" s="70">
        <v>1</v>
      </c>
      <c r="E299" s="70">
        <v>2021</v>
      </c>
      <c r="F299" s="70" t="s">
        <v>160</v>
      </c>
      <c r="G299" s="70" t="s">
        <v>1936</v>
      </c>
      <c r="H299" s="70" t="s">
        <v>1937</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1955</v>
      </c>
      <c r="B300" s="70">
        <v>17</v>
      </c>
      <c r="C300" s="70">
        <v>19</v>
      </c>
      <c r="D300" s="70">
        <v>1</v>
      </c>
      <c r="E300" s="70">
        <v>2022</v>
      </c>
      <c r="F300" s="70" t="s">
        <v>161</v>
      </c>
      <c r="G300" s="70" t="s">
        <v>1936</v>
      </c>
      <c r="H300" s="70" t="s">
        <v>1937</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17</v>
      </c>
      <c r="C301" s="70">
        <v>20</v>
      </c>
      <c r="D301" s="70">
        <v>1</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17</v>
      </c>
      <c r="C302" s="70">
        <v>21</v>
      </c>
      <c r="D302" s="70">
        <v>1</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239</v>
      </c>
      <c r="C303" s="70">
        <v>1</v>
      </c>
      <c r="D303" s="70">
        <v>15</v>
      </c>
      <c r="E303" s="70">
        <v>1990</v>
      </c>
      <c r="F303" s="70" t="s">
        <v>787</v>
      </c>
      <c r="G303" s="70" t="s">
        <v>1959</v>
      </c>
      <c r="H303" s="70" t="s">
        <v>1960</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240</v>
      </c>
      <c r="C304" s="70">
        <v>2</v>
      </c>
      <c r="D304" s="70">
        <v>15</v>
      </c>
      <c r="E304" s="70">
        <v>2005</v>
      </c>
      <c r="F304" s="70" t="s">
        <v>789</v>
      </c>
      <c r="G304" s="70" t="s">
        <v>1959</v>
      </c>
      <c r="H304" s="70" t="s">
        <v>1960</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241</v>
      </c>
      <c r="C305" s="70">
        <v>3</v>
      </c>
      <c r="D305" s="70">
        <v>15</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242</v>
      </c>
      <c r="C306" s="70">
        <v>4</v>
      </c>
      <c r="D306" s="70">
        <v>15</v>
      </c>
      <c r="E306" s="70">
        <v>2007</v>
      </c>
      <c r="F306" s="70" t="s">
        <v>791</v>
      </c>
      <c r="G306" s="70" t="s">
        <v>1959</v>
      </c>
      <c r="H306" s="70" t="s">
        <v>1960</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243</v>
      </c>
      <c r="C307" s="70">
        <v>5</v>
      </c>
      <c r="D307" s="70">
        <v>15</v>
      </c>
      <c r="E307" s="70">
        <v>2008</v>
      </c>
      <c r="F307" s="70" t="s">
        <v>792</v>
      </c>
      <c r="G307" s="70" t="s">
        <v>1959</v>
      </c>
      <c r="H307" s="70" t="s">
        <v>1960</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244</v>
      </c>
      <c r="C308" s="70">
        <v>6</v>
      </c>
      <c r="D308" s="70">
        <v>15</v>
      </c>
      <c r="E308" s="70">
        <v>2009</v>
      </c>
      <c r="F308" s="70" t="s">
        <v>176</v>
      </c>
      <c r="G308" s="70" t="s">
        <v>1959</v>
      </c>
      <c r="H308" s="70" t="s">
        <v>1960</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1966</v>
      </c>
      <c r="B309" s="70">
        <v>245</v>
      </c>
      <c r="C309" s="70">
        <v>7</v>
      </c>
      <c r="D309" s="70">
        <v>15</v>
      </c>
      <c r="E309" s="70">
        <v>2010</v>
      </c>
      <c r="F309" s="70" t="s">
        <v>177</v>
      </c>
      <c r="G309" s="70" t="s">
        <v>1959</v>
      </c>
      <c r="H309" s="70" t="s">
        <v>1960</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1967</v>
      </c>
      <c r="B310" s="70">
        <v>246</v>
      </c>
      <c r="C310" s="70">
        <v>8</v>
      </c>
      <c r="D310" s="70">
        <v>15</v>
      </c>
      <c r="E310" s="70">
        <v>2011</v>
      </c>
      <c r="F310" s="70" t="s">
        <v>178</v>
      </c>
      <c r="G310" s="70" t="s">
        <v>1959</v>
      </c>
      <c r="H310" s="70" t="s">
        <v>1960</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1968</v>
      </c>
      <c r="B311" s="70">
        <v>247</v>
      </c>
      <c r="C311" s="70">
        <v>9</v>
      </c>
      <c r="D311" s="70">
        <v>15</v>
      </c>
      <c r="E311" s="70">
        <v>2012</v>
      </c>
      <c r="F311" s="70" t="s">
        <v>179</v>
      </c>
      <c r="G311" s="1064" t="s">
        <v>1959</v>
      </c>
      <c r="H311" s="70" t="s">
        <v>1960</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1969</v>
      </c>
      <c r="B312" s="70">
        <v>248</v>
      </c>
      <c r="C312" s="70">
        <v>10</v>
      </c>
      <c r="D312" s="70">
        <v>15</v>
      </c>
      <c r="E312" s="70">
        <v>2013</v>
      </c>
      <c r="F312" s="70" t="s">
        <v>180</v>
      </c>
      <c r="G312" s="1064" t="s">
        <v>1959</v>
      </c>
      <c r="H312" s="70" t="s">
        <v>1960</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1970</v>
      </c>
      <c r="B313" s="70">
        <v>249</v>
      </c>
      <c r="C313" s="70">
        <v>11</v>
      </c>
      <c r="D313" s="70">
        <v>15</v>
      </c>
      <c r="E313" s="70">
        <v>2014</v>
      </c>
      <c r="F313" s="70" t="s">
        <v>181</v>
      </c>
      <c r="G313" s="70" t="s">
        <v>1959</v>
      </c>
      <c r="H313" s="70" t="s">
        <v>1960</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1971</v>
      </c>
      <c r="B314" s="70">
        <v>250</v>
      </c>
      <c r="C314" s="70">
        <v>12</v>
      </c>
      <c r="D314" s="70">
        <v>15</v>
      </c>
      <c r="E314" s="70">
        <v>2015</v>
      </c>
      <c r="F314" s="70" t="s">
        <v>182</v>
      </c>
      <c r="G314" s="70" t="s">
        <v>1959</v>
      </c>
      <c r="H314" s="70" t="s">
        <v>1960</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1972</v>
      </c>
      <c r="B315" s="70">
        <v>251</v>
      </c>
      <c r="C315" s="70">
        <v>13</v>
      </c>
      <c r="D315" s="70">
        <v>15</v>
      </c>
      <c r="E315" s="70">
        <v>2016</v>
      </c>
      <c r="F315" s="70" t="s">
        <v>155</v>
      </c>
      <c r="G315" s="70" t="s">
        <v>1959</v>
      </c>
      <c r="H315" s="70" t="s">
        <v>1960</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1973</v>
      </c>
      <c r="B316" s="70">
        <v>252</v>
      </c>
      <c r="C316" s="70">
        <v>14</v>
      </c>
      <c r="D316" s="70">
        <v>15</v>
      </c>
      <c r="E316" s="70">
        <v>2017</v>
      </c>
      <c r="F316" s="70" t="s">
        <v>156</v>
      </c>
      <c r="G316" s="70" t="s">
        <v>1959</v>
      </c>
      <c r="H316" s="70" t="s">
        <v>1960</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1974</v>
      </c>
      <c r="B317" s="70">
        <v>253</v>
      </c>
      <c r="C317" s="70">
        <v>15</v>
      </c>
      <c r="D317" s="70">
        <v>15</v>
      </c>
      <c r="E317" s="70">
        <v>2018</v>
      </c>
      <c r="F317" s="70" t="s">
        <v>183</v>
      </c>
      <c r="G317" s="70" t="s">
        <v>1959</v>
      </c>
      <c r="H317" s="70" t="s">
        <v>1960</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1975</v>
      </c>
      <c r="B318" s="70">
        <v>254</v>
      </c>
      <c r="C318" s="70">
        <v>16</v>
      </c>
      <c r="D318" s="70">
        <v>15</v>
      </c>
      <c r="E318" s="70">
        <v>2019</v>
      </c>
      <c r="F318" s="70" t="s">
        <v>158</v>
      </c>
      <c r="G318" s="70" t="s">
        <v>1959</v>
      </c>
      <c r="H318" s="70" t="s">
        <v>1960</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1976</v>
      </c>
      <c r="B319" s="70">
        <v>255</v>
      </c>
      <c r="C319" s="70">
        <v>17</v>
      </c>
      <c r="D319" s="70">
        <v>15</v>
      </c>
      <c r="E319" s="70">
        <v>2020</v>
      </c>
      <c r="F319" s="70" t="s">
        <v>159</v>
      </c>
      <c r="G319" s="70" t="s">
        <v>1959</v>
      </c>
      <c r="H319" s="70" t="s">
        <v>1960</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1977</v>
      </c>
      <c r="B320" s="70">
        <v>255</v>
      </c>
      <c r="C320" s="70">
        <v>18</v>
      </c>
      <c r="D320" s="70">
        <v>15</v>
      </c>
      <c r="E320" s="70">
        <v>2021</v>
      </c>
      <c r="F320" s="70" t="s">
        <v>160</v>
      </c>
      <c r="G320" s="70" t="s">
        <v>1959</v>
      </c>
      <c r="H320" s="70" t="s">
        <v>1960</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1978</v>
      </c>
      <c r="B321" s="70">
        <v>255</v>
      </c>
      <c r="C321" s="70">
        <v>19</v>
      </c>
      <c r="D321" s="70">
        <v>15</v>
      </c>
      <c r="E321" s="70">
        <v>2022</v>
      </c>
      <c r="F321" s="70" t="s">
        <v>161</v>
      </c>
      <c r="G321" s="70" t="s">
        <v>1959</v>
      </c>
      <c r="H321" s="70" t="s">
        <v>1960</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255</v>
      </c>
      <c r="C322" s="70">
        <v>20</v>
      </c>
      <c r="D322" s="70">
        <v>15</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255</v>
      </c>
      <c r="C323" s="70">
        <v>21</v>
      </c>
      <c r="D323" s="70">
        <v>15</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188</v>
      </c>
      <c r="C324" s="70">
        <v>1</v>
      </c>
      <c r="D324" s="70">
        <v>12</v>
      </c>
      <c r="E324" s="70">
        <v>1990</v>
      </c>
      <c r="F324" s="70" t="s">
        <v>787</v>
      </c>
      <c r="G324" s="70" t="s">
        <v>1982</v>
      </c>
      <c r="H324" s="70" t="s">
        <v>1983</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189</v>
      </c>
      <c r="C325" s="70">
        <v>2</v>
      </c>
      <c r="D325" s="70">
        <v>12</v>
      </c>
      <c r="E325" s="70">
        <v>2005</v>
      </c>
      <c r="F325" s="70" t="s">
        <v>789</v>
      </c>
      <c r="G325" s="70" t="s">
        <v>1982</v>
      </c>
      <c r="H325" s="70" t="s">
        <v>1983</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190</v>
      </c>
      <c r="C326" s="70">
        <v>3</v>
      </c>
      <c r="D326" s="70">
        <v>12</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191</v>
      </c>
      <c r="C327" s="70">
        <v>4</v>
      </c>
      <c r="D327" s="70">
        <v>12</v>
      </c>
      <c r="E327" s="70">
        <v>2007</v>
      </c>
      <c r="F327" s="70" t="s">
        <v>791</v>
      </c>
      <c r="G327" s="70" t="s">
        <v>1982</v>
      </c>
      <c r="H327" s="70" t="s">
        <v>1983</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192</v>
      </c>
      <c r="C328" s="70">
        <v>5</v>
      </c>
      <c r="D328" s="70">
        <v>12</v>
      </c>
      <c r="E328" s="70">
        <v>2008</v>
      </c>
      <c r="F328" s="70" t="s">
        <v>792</v>
      </c>
      <c r="G328" s="70" t="s">
        <v>1982</v>
      </c>
      <c r="H328" s="70" t="s">
        <v>1983</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193</v>
      </c>
      <c r="C329" s="70">
        <v>6</v>
      </c>
      <c r="D329" s="70">
        <v>12</v>
      </c>
      <c r="E329" s="70">
        <v>2009</v>
      </c>
      <c r="F329" s="70" t="s">
        <v>176</v>
      </c>
      <c r="G329" s="1064" t="s">
        <v>1982</v>
      </c>
      <c r="H329" s="70" t="s">
        <v>1983</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1989</v>
      </c>
      <c r="B330" s="70">
        <v>194</v>
      </c>
      <c r="C330" s="70">
        <v>7</v>
      </c>
      <c r="D330" s="70">
        <v>12</v>
      </c>
      <c r="E330" s="70">
        <v>2010</v>
      </c>
      <c r="F330" s="70" t="s">
        <v>177</v>
      </c>
      <c r="G330" s="1064" t="s">
        <v>1982</v>
      </c>
      <c r="H330" s="70" t="s">
        <v>1983</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1990</v>
      </c>
      <c r="B331" s="70">
        <v>195</v>
      </c>
      <c r="C331" s="70">
        <v>8</v>
      </c>
      <c r="D331" s="70">
        <v>12</v>
      </c>
      <c r="E331" s="70">
        <v>2011</v>
      </c>
      <c r="F331" s="70" t="s">
        <v>178</v>
      </c>
      <c r="G331" s="70" t="s">
        <v>1982</v>
      </c>
      <c r="H331" s="70" t="s">
        <v>1983</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1991</v>
      </c>
      <c r="B332" s="70">
        <v>196</v>
      </c>
      <c r="C332" s="70">
        <v>9</v>
      </c>
      <c r="D332" s="70">
        <v>12</v>
      </c>
      <c r="E332" s="70">
        <v>2012</v>
      </c>
      <c r="F332" s="70" t="s">
        <v>179</v>
      </c>
      <c r="G332" s="70" t="s">
        <v>1982</v>
      </c>
      <c r="H332" s="70" t="s">
        <v>1983</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1992</v>
      </c>
      <c r="B333" s="70">
        <v>197</v>
      </c>
      <c r="C333" s="70">
        <v>10</v>
      </c>
      <c r="D333" s="70">
        <v>12</v>
      </c>
      <c r="E333" s="70">
        <v>2013</v>
      </c>
      <c r="F333" s="70" t="s">
        <v>180</v>
      </c>
      <c r="G333" s="70" t="s">
        <v>1982</v>
      </c>
      <c r="H333" s="70" t="s">
        <v>1983</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1993</v>
      </c>
      <c r="B334" s="70">
        <v>198</v>
      </c>
      <c r="C334" s="70">
        <v>11</v>
      </c>
      <c r="D334" s="70">
        <v>12</v>
      </c>
      <c r="E334" s="70">
        <v>2014</v>
      </c>
      <c r="F334" s="70" t="s">
        <v>181</v>
      </c>
      <c r="G334" s="70" t="s">
        <v>1982</v>
      </c>
      <c r="H334" s="70" t="s">
        <v>1983</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1994</v>
      </c>
      <c r="B335" s="70">
        <v>199</v>
      </c>
      <c r="C335" s="70">
        <v>12</v>
      </c>
      <c r="D335" s="70">
        <v>12</v>
      </c>
      <c r="E335" s="70">
        <v>2015</v>
      </c>
      <c r="F335" s="70" t="s">
        <v>182</v>
      </c>
      <c r="G335" s="70" t="s">
        <v>1982</v>
      </c>
      <c r="H335" s="70" t="s">
        <v>1983</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1995</v>
      </c>
      <c r="B336" s="70">
        <v>200</v>
      </c>
      <c r="C336" s="70">
        <v>13</v>
      </c>
      <c r="D336" s="70">
        <v>12</v>
      </c>
      <c r="E336" s="70">
        <v>2016</v>
      </c>
      <c r="F336" s="70" t="s">
        <v>155</v>
      </c>
      <c r="G336" s="70" t="s">
        <v>1982</v>
      </c>
      <c r="H336" s="70" t="s">
        <v>1983</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1996</v>
      </c>
      <c r="B337" s="70">
        <v>201</v>
      </c>
      <c r="C337" s="70">
        <v>14</v>
      </c>
      <c r="D337" s="70">
        <v>12</v>
      </c>
      <c r="E337" s="70">
        <v>2017</v>
      </c>
      <c r="F337" s="70" t="s">
        <v>156</v>
      </c>
      <c r="G337" s="70" t="s">
        <v>1982</v>
      </c>
      <c r="H337" s="70" t="s">
        <v>1983</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1997</v>
      </c>
      <c r="B338" s="70">
        <v>202</v>
      </c>
      <c r="C338" s="70">
        <v>15</v>
      </c>
      <c r="D338" s="70">
        <v>12</v>
      </c>
      <c r="E338" s="70">
        <v>2018</v>
      </c>
      <c r="F338" s="70" t="s">
        <v>183</v>
      </c>
      <c r="G338" s="70" t="s">
        <v>1982</v>
      </c>
      <c r="H338" s="70" t="s">
        <v>1983</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1998</v>
      </c>
      <c r="B339" s="70">
        <v>203</v>
      </c>
      <c r="C339" s="70">
        <v>16</v>
      </c>
      <c r="D339" s="70">
        <v>12</v>
      </c>
      <c r="E339" s="70">
        <v>2019</v>
      </c>
      <c r="F339" s="70" t="s">
        <v>158</v>
      </c>
      <c r="G339" s="70" t="s">
        <v>1982</v>
      </c>
      <c r="H339" s="70" t="s">
        <v>1983</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1999</v>
      </c>
      <c r="B340" s="70">
        <v>204</v>
      </c>
      <c r="C340" s="70">
        <v>17</v>
      </c>
      <c r="D340" s="70">
        <v>12</v>
      </c>
      <c r="E340" s="70">
        <v>2020</v>
      </c>
      <c r="F340" s="70" t="s">
        <v>159</v>
      </c>
      <c r="G340" s="70" t="s">
        <v>1982</v>
      </c>
      <c r="H340" s="70" t="s">
        <v>1983</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2000</v>
      </c>
      <c r="B341" s="70">
        <v>204</v>
      </c>
      <c r="C341" s="70">
        <v>18</v>
      </c>
      <c r="D341" s="70">
        <v>12</v>
      </c>
      <c r="E341" s="70">
        <v>2021</v>
      </c>
      <c r="F341" s="70" t="s">
        <v>160</v>
      </c>
      <c r="G341" s="70" t="s">
        <v>1982</v>
      </c>
      <c r="H341" s="70" t="s">
        <v>1983</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2001</v>
      </c>
      <c r="B342" s="70">
        <v>204</v>
      </c>
      <c r="C342" s="70">
        <v>19</v>
      </c>
      <c r="D342" s="70">
        <v>12</v>
      </c>
      <c r="E342" s="70">
        <v>2022</v>
      </c>
      <c r="F342" s="70" t="s">
        <v>161</v>
      </c>
      <c r="G342" s="70" t="s">
        <v>1982</v>
      </c>
      <c r="H342" s="70" t="s">
        <v>1983</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204</v>
      </c>
      <c r="C343" s="70">
        <v>20</v>
      </c>
      <c r="D343" s="70">
        <v>12</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204</v>
      </c>
      <c r="C344" s="70">
        <v>21</v>
      </c>
      <c r="D344" s="70">
        <v>12</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477</v>
      </c>
      <c r="C345" s="70">
        <v>1</v>
      </c>
      <c r="D345" s="70">
        <v>29</v>
      </c>
      <c r="E345" s="70">
        <v>1990</v>
      </c>
      <c r="F345" s="70" t="s">
        <v>787</v>
      </c>
      <c r="G345" s="70" t="s">
        <v>2005</v>
      </c>
      <c r="H345" s="70" t="s">
        <v>2006</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478</v>
      </c>
      <c r="C346" s="70">
        <v>2</v>
      </c>
      <c r="D346" s="70">
        <v>29</v>
      </c>
      <c r="E346" s="70">
        <v>2005</v>
      </c>
      <c r="F346" s="70" t="s">
        <v>789</v>
      </c>
      <c r="G346" s="70" t="s">
        <v>2005</v>
      </c>
      <c r="H346" s="70" t="s">
        <v>2006</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479</v>
      </c>
      <c r="C347" s="70">
        <v>3</v>
      </c>
      <c r="D347" s="70">
        <v>29</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480</v>
      </c>
      <c r="C348" s="70">
        <v>4</v>
      </c>
      <c r="D348" s="70">
        <v>29</v>
      </c>
      <c r="E348" s="70">
        <v>2007</v>
      </c>
      <c r="F348" s="70" t="s">
        <v>791</v>
      </c>
      <c r="G348" s="70" t="s">
        <v>2005</v>
      </c>
      <c r="H348" s="70" t="s">
        <v>2006</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481</v>
      </c>
      <c r="C349" s="70">
        <v>5</v>
      </c>
      <c r="D349" s="70">
        <v>29</v>
      </c>
      <c r="E349" s="70">
        <v>2008</v>
      </c>
      <c r="F349" s="70" t="s">
        <v>792</v>
      </c>
      <c r="G349" s="1064" t="s">
        <v>2005</v>
      </c>
      <c r="H349" s="70" t="s">
        <v>2006</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482</v>
      </c>
      <c r="C350" s="70">
        <v>6</v>
      </c>
      <c r="D350" s="70">
        <v>29</v>
      </c>
      <c r="E350" s="70">
        <v>2009</v>
      </c>
      <c r="F350" s="70" t="s">
        <v>176</v>
      </c>
      <c r="G350" s="1064" t="s">
        <v>2005</v>
      </c>
      <c r="H350" s="70" t="s">
        <v>2006</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2012</v>
      </c>
      <c r="B351" s="70">
        <v>483</v>
      </c>
      <c r="C351" s="70">
        <v>7</v>
      </c>
      <c r="D351" s="70">
        <v>29</v>
      </c>
      <c r="E351" s="70">
        <v>2010</v>
      </c>
      <c r="F351" s="70" t="s">
        <v>177</v>
      </c>
      <c r="G351" s="70" t="s">
        <v>2005</v>
      </c>
      <c r="H351" s="70" t="s">
        <v>2006</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2013</v>
      </c>
      <c r="B352" s="70">
        <v>484</v>
      </c>
      <c r="C352" s="70">
        <v>8</v>
      </c>
      <c r="D352" s="70">
        <v>29</v>
      </c>
      <c r="E352" s="70">
        <v>2011</v>
      </c>
      <c r="F352" s="70" t="s">
        <v>178</v>
      </c>
      <c r="G352" s="70" t="s">
        <v>2005</v>
      </c>
      <c r="H352" s="70" t="s">
        <v>2006</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2014</v>
      </c>
      <c r="B353" s="70">
        <v>485</v>
      </c>
      <c r="C353" s="70">
        <v>9</v>
      </c>
      <c r="D353" s="70">
        <v>29</v>
      </c>
      <c r="E353" s="70">
        <v>2012</v>
      </c>
      <c r="F353" s="70" t="s">
        <v>179</v>
      </c>
      <c r="G353" s="70" t="s">
        <v>2005</v>
      </c>
      <c r="H353" s="70" t="s">
        <v>2006</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2015</v>
      </c>
      <c r="B354" s="70">
        <v>486</v>
      </c>
      <c r="C354" s="70">
        <v>10</v>
      </c>
      <c r="D354" s="70">
        <v>29</v>
      </c>
      <c r="E354" s="70">
        <v>2013</v>
      </c>
      <c r="F354" s="70" t="s">
        <v>180</v>
      </c>
      <c r="G354" s="70" t="s">
        <v>2005</v>
      </c>
      <c r="H354" s="70" t="s">
        <v>2006</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2016</v>
      </c>
      <c r="B355" s="70">
        <v>487</v>
      </c>
      <c r="C355" s="70">
        <v>11</v>
      </c>
      <c r="D355" s="70">
        <v>29</v>
      </c>
      <c r="E355" s="70">
        <v>2014</v>
      </c>
      <c r="F355" s="70" t="s">
        <v>181</v>
      </c>
      <c r="G355" s="70" t="s">
        <v>2005</v>
      </c>
      <c r="H355" s="70" t="s">
        <v>2006</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2017</v>
      </c>
      <c r="B356" s="70">
        <v>488</v>
      </c>
      <c r="C356" s="70">
        <v>12</v>
      </c>
      <c r="D356" s="70">
        <v>29</v>
      </c>
      <c r="E356" s="70">
        <v>2015</v>
      </c>
      <c r="F356" s="70" t="s">
        <v>182</v>
      </c>
      <c r="G356" s="70" t="s">
        <v>2005</v>
      </c>
      <c r="H356" s="70" t="s">
        <v>2006</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2018</v>
      </c>
      <c r="B357" s="70">
        <v>489</v>
      </c>
      <c r="C357" s="70">
        <v>13</v>
      </c>
      <c r="D357" s="70">
        <v>29</v>
      </c>
      <c r="E357" s="70">
        <v>2016</v>
      </c>
      <c r="F357" s="70" t="s">
        <v>155</v>
      </c>
      <c r="G357" s="70" t="s">
        <v>2005</v>
      </c>
      <c r="H357" s="70" t="s">
        <v>2006</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2019</v>
      </c>
      <c r="B358" s="70">
        <v>490</v>
      </c>
      <c r="C358" s="70">
        <v>14</v>
      </c>
      <c r="D358" s="70">
        <v>29</v>
      </c>
      <c r="E358" s="70">
        <v>2017</v>
      </c>
      <c r="F358" s="70" t="s">
        <v>156</v>
      </c>
      <c r="G358" s="70" t="s">
        <v>2005</v>
      </c>
      <c r="H358" s="70" t="s">
        <v>2006</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2020</v>
      </c>
      <c r="B359" s="70">
        <v>491</v>
      </c>
      <c r="C359" s="70">
        <v>15</v>
      </c>
      <c r="D359" s="70">
        <v>29</v>
      </c>
      <c r="E359" s="70">
        <v>2018</v>
      </c>
      <c r="F359" s="70" t="s">
        <v>183</v>
      </c>
      <c r="G359" s="70" t="s">
        <v>2005</v>
      </c>
      <c r="H359" s="70" t="s">
        <v>2006</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2021</v>
      </c>
      <c r="B360" s="70">
        <v>492</v>
      </c>
      <c r="C360" s="70">
        <v>16</v>
      </c>
      <c r="D360" s="70">
        <v>29</v>
      </c>
      <c r="E360" s="70">
        <v>2019</v>
      </c>
      <c r="F360" s="70" t="s">
        <v>158</v>
      </c>
      <c r="G360" s="70" t="s">
        <v>2005</v>
      </c>
      <c r="H360" s="70" t="s">
        <v>2006</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2022</v>
      </c>
      <c r="B361" s="70">
        <v>493</v>
      </c>
      <c r="C361" s="70">
        <v>17</v>
      </c>
      <c r="D361" s="70">
        <v>29</v>
      </c>
      <c r="E361" s="70">
        <v>2020</v>
      </c>
      <c r="F361" s="70" t="s">
        <v>159</v>
      </c>
      <c r="G361" s="70" t="s">
        <v>2005</v>
      </c>
      <c r="H361" s="70" t="s">
        <v>2006</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2023</v>
      </c>
      <c r="B362" s="70">
        <v>493</v>
      </c>
      <c r="C362" s="70">
        <v>18</v>
      </c>
      <c r="D362" s="70">
        <v>29</v>
      </c>
      <c r="E362" s="70">
        <v>2021</v>
      </c>
      <c r="F362" s="70" t="s">
        <v>160</v>
      </c>
      <c r="G362" s="70" t="s">
        <v>2005</v>
      </c>
      <c r="H362" s="70" t="s">
        <v>2006</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2024</v>
      </c>
      <c r="B363" s="70">
        <v>493</v>
      </c>
      <c r="C363" s="70">
        <v>19</v>
      </c>
      <c r="D363" s="70">
        <v>29</v>
      </c>
      <c r="E363" s="70">
        <v>2022</v>
      </c>
      <c r="F363" s="70" t="s">
        <v>161</v>
      </c>
      <c r="G363" s="70" t="s">
        <v>2005</v>
      </c>
      <c r="H363" s="70" t="s">
        <v>2006</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493</v>
      </c>
      <c r="C364" s="70">
        <v>20</v>
      </c>
      <c r="D364" s="70">
        <v>29</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493</v>
      </c>
      <c r="C365" s="70">
        <v>21</v>
      </c>
      <c r="D365" s="70">
        <v>29</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273</v>
      </c>
      <c r="C366" s="70">
        <v>1</v>
      </c>
      <c r="D366" s="70">
        <v>17</v>
      </c>
      <c r="E366" s="70">
        <v>1990</v>
      </c>
      <c r="F366" s="70" t="s">
        <v>787</v>
      </c>
      <c r="G366" s="70" t="s">
        <v>2028</v>
      </c>
      <c r="H366" s="70" t="s">
        <v>2029</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274</v>
      </c>
      <c r="C367" s="70">
        <v>2</v>
      </c>
      <c r="D367" s="70">
        <v>17</v>
      </c>
      <c r="E367" s="70">
        <v>2005</v>
      </c>
      <c r="F367" s="70" t="s">
        <v>789</v>
      </c>
      <c r="G367" s="70" t="s">
        <v>2028</v>
      </c>
      <c r="H367" s="70" t="s">
        <v>2029</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275</v>
      </c>
      <c r="C368" s="70">
        <v>3</v>
      </c>
      <c r="D368" s="70">
        <v>17</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276</v>
      </c>
      <c r="C369" s="70">
        <v>4</v>
      </c>
      <c r="D369" s="70">
        <v>17</v>
      </c>
      <c r="E369" s="70">
        <v>2007</v>
      </c>
      <c r="F369" s="70" t="s">
        <v>791</v>
      </c>
      <c r="G369" s="1064" t="s">
        <v>2028</v>
      </c>
      <c r="H369" s="70" t="s">
        <v>2029</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277</v>
      </c>
      <c r="C370" s="70">
        <v>5</v>
      </c>
      <c r="D370" s="70">
        <v>17</v>
      </c>
      <c r="E370" s="70">
        <v>2008</v>
      </c>
      <c r="F370" s="70" t="s">
        <v>792</v>
      </c>
      <c r="G370" s="70" t="s">
        <v>2028</v>
      </c>
      <c r="H370" s="70" t="s">
        <v>2029</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278</v>
      </c>
      <c r="C371" s="70">
        <v>6</v>
      </c>
      <c r="D371" s="70">
        <v>17</v>
      </c>
      <c r="E371" s="70">
        <v>2009</v>
      </c>
      <c r="F371" s="70" t="s">
        <v>176</v>
      </c>
      <c r="G371" s="70" t="s">
        <v>2028</v>
      </c>
      <c r="H371" s="70" t="s">
        <v>2029</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2035</v>
      </c>
      <c r="B372" s="70">
        <v>279</v>
      </c>
      <c r="C372" s="70">
        <v>7</v>
      </c>
      <c r="D372" s="70">
        <v>17</v>
      </c>
      <c r="E372" s="70">
        <v>2010</v>
      </c>
      <c r="F372" s="70" t="s">
        <v>177</v>
      </c>
      <c r="G372" s="70" t="s">
        <v>2028</v>
      </c>
      <c r="H372" s="70" t="s">
        <v>2029</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2036</v>
      </c>
      <c r="B373" s="70">
        <v>280</v>
      </c>
      <c r="C373" s="70">
        <v>8</v>
      </c>
      <c r="D373" s="70">
        <v>17</v>
      </c>
      <c r="E373" s="70">
        <v>2011</v>
      </c>
      <c r="F373" s="70" t="s">
        <v>178</v>
      </c>
      <c r="G373" s="70" t="s">
        <v>2028</v>
      </c>
      <c r="H373" s="70" t="s">
        <v>2029</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2037</v>
      </c>
      <c r="B374" s="70">
        <v>281</v>
      </c>
      <c r="C374" s="70">
        <v>9</v>
      </c>
      <c r="D374" s="70">
        <v>17</v>
      </c>
      <c r="E374" s="70">
        <v>2012</v>
      </c>
      <c r="F374" s="70" t="s">
        <v>179</v>
      </c>
      <c r="G374" s="70" t="s">
        <v>2028</v>
      </c>
      <c r="H374" s="70" t="s">
        <v>2029</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2038</v>
      </c>
      <c r="B375" s="70">
        <v>282</v>
      </c>
      <c r="C375" s="70">
        <v>10</v>
      </c>
      <c r="D375" s="70">
        <v>17</v>
      </c>
      <c r="E375" s="70">
        <v>2013</v>
      </c>
      <c r="F375" s="70" t="s">
        <v>180</v>
      </c>
      <c r="G375" s="70" t="s">
        <v>2028</v>
      </c>
      <c r="H375" s="70" t="s">
        <v>2029</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2039</v>
      </c>
      <c r="B376" s="70">
        <v>283</v>
      </c>
      <c r="C376" s="70">
        <v>11</v>
      </c>
      <c r="D376" s="70">
        <v>17</v>
      </c>
      <c r="E376" s="70">
        <v>2014</v>
      </c>
      <c r="F376" s="70" t="s">
        <v>181</v>
      </c>
      <c r="G376" s="70" t="s">
        <v>2028</v>
      </c>
      <c r="H376" s="70" t="s">
        <v>2029</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2040</v>
      </c>
      <c r="B377" s="70">
        <v>284</v>
      </c>
      <c r="C377" s="70">
        <v>12</v>
      </c>
      <c r="D377" s="70">
        <v>17</v>
      </c>
      <c r="E377" s="70">
        <v>2015</v>
      </c>
      <c r="F377" s="70" t="s">
        <v>182</v>
      </c>
      <c r="G377" s="70" t="s">
        <v>2028</v>
      </c>
      <c r="H377" s="70" t="s">
        <v>2029</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2041</v>
      </c>
      <c r="B378" s="70">
        <v>285</v>
      </c>
      <c r="C378" s="70">
        <v>13</v>
      </c>
      <c r="D378" s="70">
        <v>17</v>
      </c>
      <c r="E378" s="70">
        <v>2016</v>
      </c>
      <c r="F378" s="70" t="s">
        <v>155</v>
      </c>
      <c r="G378" s="70" t="s">
        <v>2028</v>
      </c>
      <c r="H378" s="70" t="s">
        <v>2029</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2042</v>
      </c>
      <c r="B379" s="70">
        <v>286</v>
      </c>
      <c r="C379" s="70">
        <v>14</v>
      </c>
      <c r="D379" s="70">
        <v>17</v>
      </c>
      <c r="E379" s="70">
        <v>2017</v>
      </c>
      <c r="F379" s="70" t="s">
        <v>156</v>
      </c>
      <c r="G379" s="70" t="s">
        <v>2028</v>
      </c>
      <c r="H379" s="70" t="s">
        <v>2029</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2043</v>
      </c>
      <c r="B380" s="70">
        <v>287</v>
      </c>
      <c r="C380" s="70">
        <v>15</v>
      </c>
      <c r="D380" s="70">
        <v>17</v>
      </c>
      <c r="E380" s="70">
        <v>2018</v>
      </c>
      <c r="F380" s="70" t="s">
        <v>183</v>
      </c>
      <c r="G380" s="70" t="s">
        <v>2028</v>
      </c>
      <c r="H380" s="70" t="s">
        <v>2029</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2044</v>
      </c>
      <c r="B381" s="70">
        <v>288</v>
      </c>
      <c r="C381" s="70">
        <v>16</v>
      </c>
      <c r="D381" s="70">
        <v>17</v>
      </c>
      <c r="E381" s="70">
        <v>2019</v>
      </c>
      <c r="F381" s="70" t="s">
        <v>158</v>
      </c>
      <c r="G381" s="70" t="s">
        <v>2028</v>
      </c>
      <c r="H381" s="70" t="s">
        <v>2029</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2045</v>
      </c>
      <c r="B382" s="70">
        <v>289</v>
      </c>
      <c r="C382" s="70">
        <v>17</v>
      </c>
      <c r="D382" s="70">
        <v>17</v>
      </c>
      <c r="E382" s="70">
        <v>2020</v>
      </c>
      <c r="F382" s="70" t="s">
        <v>159</v>
      </c>
      <c r="G382" s="70" t="s">
        <v>2028</v>
      </c>
      <c r="H382" s="70" t="s">
        <v>2029</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2046</v>
      </c>
      <c r="B383" s="70">
        <v>289</v>
      </c>
      <c r="C383" s="70">
        <v>18</v>
      </c>
      <c r="D383" s="70">
        <v>17</v>
      </c>
      <c r="E383" s="70">
        <v>2021</v>
      </c>
      <c r="F383" s="70" t="s">
        <v>160</v>
      </c>
      <c r="G383" s="70" t="s">
        <v>2028</v>
      </c>
      <c r="H383" s="70" t="s">
        <v>2029</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2047</v>
      </c>
      <c r="B384" s="70">
        <v>289</v>
      </c>
      <c r="C384" s="70">
        <v>19</v>
      </c>
      <c r="D384" s="70">
        <v>17</v>
      </c>
      <c r="E384" s="70">
        <v>2022</v>
      </c>
      <c r="F384" s="70" t="s">
        <v>161</v>
      </c>
      <c r="G384" s="70" t="s">
        <v>2028</v>
      </c>
      <c r="H384" s="70" t="s">
        <v>2029</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289</v>
      </c>
      <c r="C385" s="70">
        <v>20</v>
      </c>
      <c r="D385" s="70">
        <v>17</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289</v>
      </c>
      <c r="C386" s="70">
        <v>21</v>
      </c>
      <c r="D386" s="70">
        <v>17</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392</v>
      </c>
      <c r="C387" s="70">
        <v>1</v>
      </c>
      <c r="D387" s="70">
        <v>24</v>
      </c>
      <c r="E387" s="70">
        <v>1990</v>
      </c>
      <c r="F387" s="70" t="s">
        <v>787</v>
      </c>
      <c r="G387" s="1064" t="s">
        <v>2051</v>
      </c>
      <c r="H387" s="70" t="s">
        <v>2052</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393</v>
      </c>
      <c r="C388" s="70">
        <v>2</v>
      </c>
      <c r="D388" s="70">
        <v>24</v>
      </c>
      <c r="E388" s="70">
        <v>2005</v>
      </c>
      <c r="F388" s="70" t="s">
        <v>789</v>
      </c>
      <c r="G388" s="70" t="s">
        <v>2051</v>
      </c>
      <c r="H388" s="70" t="s">
        <v>2052</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394</v>
      </c>
      <c r="C389" s="70">
        <v>3</v>
      </c>
      <c r="D389" s="70">
        <v>24</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395</v>
      </c>
      <c r="C390" s="70">
        <v>4</v>
      </c>
      <c r="D390" s="70">
        <v>24</v>
      </c>
      <c r="E390" s="70">
        <v>2007</v>
      </c>
      <c r="F390" s="70" t="s">
        <v>791</v>
      </c>
      <c r="G390" s="70" t="s">
        <v>2051</v>
      </c>
      <c r="H390" s="70" t="s">
        <v>2052</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396</v>
      </c>
      <c r="C391" s="70">
        <v>5</v>
      </c>
      <c r="D391" s="70">
        <v>24</v>
      </c>
      <c r="E391" s="70">
        <v>2008</v>
      </c>
      <c r="F391" s="70" t="s">
        <v>792</v>
      </c>
      <c r="G391" s="70" t="s">
        <v>2051</v>
      </c>
      <c r="H391" s="70" t="s">
        <v>2052</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397</v>
      </c>
      <c r="C392" s="70">
        <v>6</v>
      </c>
      <c r="D392" s="70">
        <v>24</v>
      </c>
      <c r="E392" s="70">
        <v>2009</v>
      </c>
      <c r="F392" s="70" t="s">
        <v>176</v>
      </c>
      <c r="G392" s="70" t="s">
        <v>2051</v>
      </c>
      <c r="H392" s="70" t="s">
        <v>2052</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2058</v>
      </c>
      <c r="B393" s="70">
        <v>398</v>
      </c>
      <c r="C393" s="70">
        <v>7</v>
      </c>
      <c r="D393" s="70">
        <v>24</v>
      </c>
      <c r="E393" s="70">
        <v>2010</v>
      </c>
      <c r="F393" s="70" t="s">
        <v>177</v>
      </c>
      <c r="G393" s="70" t="s">
        <v>2051</v>
      </c>
      <c r="H393" s="70" t="s">
        <v>2052</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2059</v>
      </c>
      <c r="B394" s="70">
        <v>399</v>
      </c>
      <c r="C394" s="70">
        <v>8</v>
      </c>
      <c r="D394" s="70">
        <v>24</v>
      </c>
      <c r="E394" s="70">
        <v>2011</v>
      </c>
      <c r="F394" s="70" t="s">
        <v>178</v>
      </c>
      <c r="G394" s="70" t="s">
        <v>2051</v>
      </c>
      <c r="H394" s="70" t="s">
        <v>2052</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2060</v>
      </c>
      <c r="B395" s="70">
        <v>400</v>
      </c>
      <c r="C395" s="70">
        <v>9</v>
      </c>
      <c r="D395" s="70">
        <v>24</v>
      </c>
      <c r="E395" s="70">
        <v>2012</v>
      </c>
      <c r="F395" s="70" t="s">
        <v>179</v>
      </c>
      <c r="G395" s="70" t="s">
        <v>2051</v>
      </c>
      <c r="H395" s="70" t="s">
        <v>2052</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2061</v>
      </c>
      <c r="B396" s="70">
        <v>401</v>
      </c>
      <c r="C396" s="70">
        <v>10</v>
      </c>
      <c r="D396" s="70">
        <v>24</v>
      </c>
      <c r="E396" s="70">
        <v>2013</v>
      </c>
      <c r="F396" s="70" t="s">
        <v>180</v>
      </c>
      <c r="G396" s="70" t="s">
        <v>2051</v>
      </c>
      <c r="H396" s="70" t="s">
        <v>2052</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2062</v>
      </c>
      <c r="B397" s="70">
        <v>402</v>
      </c>
      <c r="C397" s="70">
        <v>11</v>
      </c>
      <c r="D397" s="70">
        <v>24</v>
      </c>
      <c r="E397" s="70">
        <v>2014</v>
      </c>
      <c r="F397" s="70" t="s">
        <v>181</v>
      </c>
      <c r="G397" s="70" t="s">
        <v>2051</v>
      </c>
      <c r="H397" s="70" t="s">
        <v>2052</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2063</v>
      </c>
      <c r="B398" s="70">
        <v>403</v>
      </c>
      <c r="C398" s="70">
        <v>12</v>
      </c>
      <c r="D398" s="70">
        <v>24</v>
      </c>
      <c r="E398" s="70">
        <v>2015</v>
      </c>
      <c r="F398" s="70" t="s">
        <v>182</v>
      </c>
      <c r="G398" s="70" t="s">
        <v>2051</v>
      </c>
      <c r="H398" s="70" t="s">
        <v>2052</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2064</v>
      </c>
      <c r="B399" s="70">
        <v>404</v>
      </c>
      <c r="C399" s="70">
        <v>13</v>
      </c>
      <c r="D399" s="70">
        <v>24</v>
      </c>
      <c r="E399" s="70">
        <v>2016</v>
      </c>
      <c r="F399" s="70" t="s">
        <v>155</v>
      </c>
      <c r="G399" s="70" t="s">
        <v>2051</v>
      </c>
      <c r="H399" s="70" t="s">
        <v>2052</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2065</v>
      </c>
      <c r="B400" s="70">
        <v>405</v>
      </c>
      <c r="C400" s="70">
        <v>14</v>
      </c>
      <c r="D400" s="70">
        <v>24</v>
      </c>
      <c r="E400" s="70">
        <v>2017</v>
      </c>
      <c r="F400" s="70" t="s">
        <v>156</v>
      </c>
      <c r="G400" s="70" t="s">
        <v>2051</v>
      </c>
      <c r="H400" s="70" t="s">
        <v>2052</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2066</v>
      </c>
      <c r="B401" s="70">
        <v>406</v>
      </c>
      <c r="C401" s="70">
        <v>15</v>
      </c>
      <c r="D401" s="70">
        <v>24</v>
      </c>
      <c r="E401" s="70">
        <v>2018</v>
      </c>
      <c r="F401" s="70" t="s">
        <v>183</v>
      </c>
      <c r="G401" s="70" t="s">
        <v>2051</v>
      </c>
      <c r="H401" s="70" t="s">
        <v>2052</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2067</v>
      </c>
      <c r="B402" s="70">
        <v>407</v>
      </c>
      <c r="C402" s="70">
        <v>16</v>
      </c>
      <c r="D402" s="70">
        <v>24</v>
      </c>
      <c r="E402" s="70">
        <v>2019</v>
      </c>
      <c r="F402" s="70" t="s">
        <v>158</v>
      </c>
      <c r="G402" s="70" t="s">
        <v>2051</v>
      </c>
      <c r="H402" s="70" t="s">
        <v>2052</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2068</v>
      </c>
      <c r="B403" s="70">
        <v>408</v>
      </c>
      <c r="C403" s="70">
        <v>17</v>
      </c>
      <c r="D403" s="70">
        <v>24</v>
      </c>
      <c r="E403" s="70">
        <v>2020</v>
      </c>
      <c r="F403" s="70" t="s">
        <v>159</v>
      </c>
      <c r="G403" s="70" t="s">
        <v>2051</v>
      </c>
      <c r="H403" s="70" t="s">
        <v>2052</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2069</v>
      </c>
      <c r="B404" s="70">
        <v>408</v>
      </c>
      <c r="C404" s="70">
        <v>18</v>
      </c>
      <c r="D404" s="70">
        <v>24</v>
      </c>
      <c r="E404" s="70">
        <v>2021</v>
      </c>
      <c r="F404" s="70" t="s">
        <v>160</v>
      </c>
      <c r="G404" s="70" t="s">
        <v>2051</v>
      </c>
      <c r="H404" s="70" t="s">
        <v>2052</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2070</v>
      </c>
      <c r="B405" s="70">
        <v>408</v>
      </c>
      <c r="C405" s="70">
        <v>19</v>
      </c>
      <c r="D405" s="70">
        <v>24</v>
      </c>
      <c r="E405" s="70">
        <v>2022</v>
      </c>
      <c r="F405" s="70" t="s">
        <v>161</v>
      </c>
      <c r="G405" s="70" t="s">
        <v>2051</v>
      </c>
      <c r="H405" s="70" t="s">
        <v>2052</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408</v>
      </c>
      <c r="C406" s="70">
        <v>20</v>
      </c>
      <c r="D406" s="70">
        <v>24</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408</v>
      </c>
      <c r="C407" s="70">
        <v>21</v>
      </c>
      <c r="D407" s="70">
        <v>24</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222</v>
      </c>
      <c r="C408" s="70">
        <v>1</v>
      </c>
      <c r="D408" s="70">
        <v>14</v>
      </c>
      <c r="E408" s="70">
        <v>1990</v>
      </c>
      <c r="F408" s="70" t="s">
        <v>787</v>
      </c>
      <c r="G408" s="70" t="s">
        <v>2074</v>
      </c>
      <c r="H408" s="70" t="s">
        <v>2075</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223</v>
      </c>
      <c r="C409" s="70">
        <v>2</v>
      </c>
      <c r="D409" s="70">
        <v>14</v>
      </c>
      <c r="E409" s="70">
        <v>2005</v>
      </c>
      <c r="F409" s="70" t="s">
        <v>789</v>
      </c>
      <c r="G409" s="70" t="s">
        <v>2074</v>
      </c>
      <c r="H409" s="70" t="s">
        <v>2075</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224</v>
      </c>
      <c r="C410" s="70">
        <v>3</v>
      </c>
      <c r="D410" s="70">
        <v>14</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225</v>
      </c>
      <c r="C411" s="70">
        <v>4</v>
      </c>
      <c r="D411" s="70">
        <v>14</v>
      </c>
      <c r="E411" s="70">
        <v>2007</v>
      </c>
      <c r="F411" s="70" t="s">
        <v>791</v>
      </c>
      <c r="G411" s="70" t="s">
        <v>2074</v>
      </c>
      <c r="H411" s="70" t="s">
        <v>2075</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226</v>
      </c>
      <c r="C412" s="70">
        <v>5</v>
      </c>
      <c r="D412" s="70">
        <v>14</v>
      </c>
      <c r="E412" s="70">
        <v>2008</v>
      </c>
      <c r="F412" s="70" t="s">
        <v>792</v>
      </c>
      <c r="G412" s="70" t="s">
        <v>2074</v>
      </c>
      <c r="H412" s="70" t="s">
        <v>2075</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227</v>
      </c>
      <c r="C413" s="70">
        <v>6</v>
      </c>
      <c r="D413" s="70">
        <v>14</v>
      </c>
      <c r="E413" s="70">
        <v>2009</v>
      </c>
      <c r="F413" s="70" t="s">
        <v>176</v>
      </c>
      <c r="G413" s="70" t="s">
        <v>2074</v>
      </c>
      <c r="H413" s="70" t="s">
        <v>2075</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2081</v>
      </c>
      <c r="B414" s="70">
        <v>228</v>
      </c>
      <c r="C414" s="70">
        <v>7</v>
      </c>
      <c r="D414" s="70">
        <v>14</v>
      </c>
      <c r="E414" s="70">
        <v>2010</v>
      </c>
      <c r="F414" s="70" t="s">
        <v>177</v>
      </c>
      <c r="G414" s="70" t="s">
        <v>2074</v>
      </c>
      <c r="H414" s="70" t="s">
        <v>2075</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2082</v>
      </c>
      <c r="B415" s="70">
        <v>229</v>
      </c>
      <c r="C415" s="70">
        <v>8</v>
      </c>
      <c r="D415" s="70">
        <v>14</v>
      </c>
      <c r="E415" s="70">
        <v>2011</v>
      </c>
      <c r="F415" s="70" t="s">
        <v>178</v>
      </c>
      <c r="G415" s="70" t="s">
        <v>2074</v>
      </c>
      <c r="H415" s="70" t="s">
        <v>2075</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2083</v>
      </c>
      <c r="B416" s="70">
        <v>230</v>
      </c>
      <c r="C416" s="70">
        <v>9</v>
      </c>
      <c r="D416" s="70">
        <v>14</v>
      </c>
      <c r="E416" s="70">
        <v>2012</v>
      </c>
      <c r="F416" s="70" t="s">
        <v>179</v>
      </c>
      <c r="G416" s="70" t="s">
        <v>2074</v>
      </c>
      <c r="H416" s="70" t="s">
        <v>2075</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2084</v>
      </c>
      <c r="B417" s="70">
        <v>231</v>
      </c>
      <c r="C417" s="70">
        <v>10</v>
      </c>
      <c r="D417" s="70">
        <v>14</v>
      </c>
      <c r="E417" s="70">
        <v>2013</v>
      </c>
      <c r="F417" s="70" t="s">
        <v>180</v>
      </c>
      <c r="G417" s="70" t="s">
        <v>2074</v>
      </c>
      <c r="H417" s="70" t="s">
        <v>2075</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2085</v>
      </c>
      <c r="B418" s="70">
        <v>232</v>
      </c>
      <c r="C418" s="70">
        <v>11</v>
      </c>
      <c r="D418" s="70">
        <v>14</v>
      </c>
      <c r="E418" s="70">
        <v>2014</v>
      </c>
      <c r="F418" s="70" t="s">
        <v>181</v>
      </c>
      <c r="G418" s="70" t="s">
        <v>2074</v>
      </c>
      <c r="H418" s="70" t="s">
        <v>2075</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2086</v>
      </c>
      <c r="B419" s="70">
        <v>233</v>
      </c>
      <c r="C419" s="70">
        <v>12</v>
      </c>
      <c r="D419" s="70">
        <v>14</v>
      </c>
      <c r="E419" s="70">
        <v>2015</v>
      </c>
      <c r="F419" s="70" t="s">
        <v>182</v>
      </c>
      <c r="G419" s="70" t="s">
        <v>2074</v>
      </c>
      <c r="H419" s="70" t="s">
        <v>2075</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2087</v>
      </c>
      <c r="B420" s="70">
        <v>234</v>
      </c>
      <c r="C420" s="70">
        <v>13</v>
      </c>
      <c r="D420" s="70">
        <v>14</v>
      </c>
      <c r="E420" s="70">
        <v>2016</v>
      </c>
      <c r="F420" s="70" t="s">
        <v>155</v>
      </c>
      <c r="G420" s="70" t="s">
        <v>2074</v>
      </c>
      <c r="H420" s="70" t="s">
        <v>2075</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2088</v>
      </c>
      <c r="B421" s="70">
        <v>235</v>
      </c>
      <c r="C421" s="70">
        <v>14</v>
      </c>
      <c r="D421" s="70">
        <v>14</v>
      </c>
      <c r="E421" s="70">
        <v>2017</v>
      </c>
      <c r="F421" s="70" t="s">
        <v>156</v>
      </c>
      <c r="G421" s="70" t="s">
        <v>2074</v>
      </c>
      <c r="H421" s="70" t="s">
        <v>2075</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2089</v>
      </c>
      <c r="B422" s="70">
        <v>236</v>
      </c>
      <c r="C422" s="70">
        <v>15</v>
      </c>
      <c r="D422" s="70">
        <v>14</v>
      </c>
      <c r="E422" s="70">
        <v>2018</v>
      </c>
      <c r="F422" s="70" t="s">
        <v>183</v>
      </c>
      <c r="G422" s="70" t="s">
        <v>2074</v>
      </c>
      <c r="H422" s="70" t="s">
        <v>2075</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2090</v>
      </c>
      <c r="B423" s="70">
        <v>237</v>
      </c>
      <c r="C423" s="70">
        <v>16</v>
      </c>
      <c r="D423" s="70">
        <v>14</v>
      </c>
      <c r="E423" s="70">
        <v>2019</v>
      </c>
      <c r="F423" s="70" t="s">
        <v>158</v>
      </c>
      <c r="G423" s="70" t="s">
        <v>2074</v>
      </c>
      <c r="H423" s="70" t="s">
        <v>2075</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2091</v>
      </c>
      <c r="B424" s="70">
        <v>238</v>
      </c>
      <c r="C424" s="70">
        <v>17</v>
      </c>
      <c r="D424" s="70">
        <v>14</v>
      </c>
      <c r="E424" s="70">
        <v>2020</v>
      </c>
      <c r="F424" s="70" t="s">
        <v>159</v>
      </c>
      <c r="G424" s="70" t="s">
        <v>2074</v>
      </c>
      <c r="H424" s="70" t="s">
        <v>2075</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2092</v>
      </c>
      <c r="B425" s="70">
        <v>238</v>
      </c>
      <c r="C425" s="70">
        <v>18</v>
      </c>
      <c r="D425" s="70">
        <v>14</v>
      </c>
      <c r="E425" s="70">
        <v>2021</v>
      </c>
      <c r="F425" s="70" t="s">
        <v>160</v>
      </c>
      <c r="G425" s="1064" t="s">
        <v>2074</v>
      </c>
      <c r="H425" s="70" t="s">
        <v>2075</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2093</v>
      </c>
      <c r="B426" s="70">
        <v>238</v>
      </c>
      <c r="C426" s="70">
        <v>19</v>
      </c>
      <c r="D426" s="70">
        <v>14</v>
      </c>
      <c r="E426" s="70">
        <v>2022</v>
      </c>
      <c r="F426" s="70" t="s">
        <v>161</v>
      </c>
      <c r="G426" s="1064" t="s">
        <v>2074</v>
      </c>
      <c r="H426" s="70" t="s">
        <v>2075</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238</v>
      </c>
      <c r="C427" s="70">
        <v>20</v>
      </c>
      <c r="D427" s="70">
        <v>14</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238</v>
      </c>
      <c r="C428" s="70">
        <v>21</v>
      </c>
      <c r="D428" s="70">
        <v>14</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358</v>
      </c>
      <c r="C429" s="70">
        <v>1</v>
      </c>
      <c r="D429" s="70">
        <v>22</v>
      </c>
      <c r="E429" s="70">
        <v>1990</v>
      </c>
      <c r="F429" s="70" t="s">
        <v>787</v>
      </c>
      <c r="G429" s="70" t="s">
        <v>2097</v>
      </c>
      <c r="H429" s="70" t="s">
        <v>2098</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359</v>
      </c>
      <c r="C430" s="70">
        <v>2</v>
      </c>
      <c r="D430" s="70">
        <v>22</v>
      </c>
      <c r="E430" s="70">
        <v>2005</v>
      </c>
      <c r="F430" s="70" t="s">
        <v>789</v>
      </c>
      <c r="G430" s="70" t="s">
        <v>2097</v>
      </c>
      <c r="H430" s="70" t="s">
        <v>2098</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360</v>
      </c>
      <c r="C431" s="70">
        <v>3</v>
      </c>
      <c r="D431" s="70">
        <v>22</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361</v>
      </c>
      <c r="C432" s="70">
        <v>4</v>
      </c>
      <c r="D432" s="70">
        <v>22</v>
      </c>
      <c r="E432" s="70">
        <v>2007</v>
      </c>
      <c r="F432" s="70" t="s">
        <v>791</v>
      </c>
      <c r="G432" s="70" t="s">
        <v>2097</v>
      </c>
      <c r="H432" s="70" t="s">
        <v>2098</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362</v>
      </c>
      <c r="C433" s="70">
        <v>5</v>
      </c>
      <c r="D433" s="70">
        <v>22</v>
      </c>
      <c r="E433" s="70">
        <v>2008</v>
      </c>
      <c r="F433" s="70" t="s">
        <v>792</v>
      </c>
      <c r="G433" s="70" t="s">
        <v>2097</v>
      </c>
      <c r="H433" s="70" t="s">
        <v>2098</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363</v>
      </c>
      <c r="C434" s="70">
        <v>6</v>
      </c>
      <c r="D434" s="70">
        <v>22</v>
      </c>
      <c r="E434" s="70">
        <v>2009</v>
      </c>
      <c r="F434" s="70" t="s">
        <v>176</v>
      </c>
      <c r="G434" s="70" t="s">
        <v>2097</v>
      </c>
      <c r="H434" s="70" t="s">
        <v>2098</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2104</v>
      </c>
      <c r="B435" s="70">
        <v>364</v>
      </c>
      <c r="C435" s="70">
        <v>7</v>
      </c>
      <c r="D435" s="70">
        <v>22</v>
      </c>
      <c r="E435" s="70">
        <v>2010</v>
      </c>
      <c r="F435" s="70" t="s">
        <v>177</v>
      </c>
      <c r="G435" s="70" t="s">
        <v>2097</v>
      </c>
      <c r="H435" s="70" t="s">
        <v>2098</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2105</v>
      </c>
      <c r="B436" s="70">
        <v>365</v>
      </c>
      <c r="C436" s="70">
        <v>8</v>
      </c>
      <c r="D436" s="70">
        <v>22</v>
      </c>
      <c r="E436" s="70">
        <v>2011</v>
      </c>
      <c r="F436" s="70" t="s">
        <v>178</v>
      </c>
      <c r="G436" s="70" t="s">
        <v>2097</v>
      </c>
      <c r="H436" s="70" t="s">
        <v>2098</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2106</v>
      </c>
      <c r="B437" s="70">
        <v>366</v>
      </c>
      <c r="C437" s="70">
        <v>9</v>
      </c>
      <c r="D437" s="70">
        <v>22</v>
      </c>
      <c r="E437" s="70">
        <v>2012</v>
      </c>
      <c r="F437" s="70" t="s">
        <v>179</v>
      </c>
      <c r="G437" s="70" t="s">
        <v>2097</v>
      </c>
      <c r="H437" s="70" t="s">
        <v>2098</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2107</v>
      </c>
      <c r="B438" s="70">
        <v>367</v>
      </c>
      <c r="C438" s="70">
        <v>10</v>
      </c>
      <c r="D438" s="70">
        <v>22</v>
      </c>
      <c r="E438" s="70">
        <v>2013</v>
      </c>
      <c r="F438" s="70" t="s">
        <v>180</v>
      </c>
      <c r="G438" s="70" t="s">
        <v>2097</v>
      </c>
      <c r="H438" s="70" t="s">
        <v>2098</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2108</v>
      </c>
      <c r="B439" s="70">
        <v>368</v>
      </c>
      <c r="C439" s="70">
        <v>11</v>
      </c>
      <c r="D439" s="70">
        <v>22</v>
      </c>
      <c r="E439" s="70">
        <v>2014</v>
      </c>
      <c r="F439" s="70" t="s">
        <v>181</v>
      </c>
      <c r="G439" s="70" t="s">
        <v>2097</v>
      </c>
      <c r="H439" s="70" t="s">
        <v>2098</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2109</v>
      </c>
      <c r="B440" s="70">
        <v>369</v>
      </c>
      <c r="C440" s="70">
        <v>12</v>
      </c>
      <c r="D440" s="70">
        <v>22</v>
      </c>
      <c r="E440" s="70">
        <v>2015</v>
      </c>
      <c r="F440" s="70" t="s">
        <v>182</v>
      </c>
      <c r="G440" s="70" t="s">
        <v>2097</v>
      </c>
      <c r="H440" s="70" t="s">
        <v>2098</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2110</v>
      </c>
      <c r="B441" s="70">
        <v>370</v>
      </c>
      <c r="C441" s="70">
        <v>13</v>
      </c>
      <c r="D441" s="70">
        <v>22</v>
      </c>
      <c r="E441" s="70">
        <v>2016</v>
      </c>
      <c r="F441" s="70" t="s">
        <v>155</v>
      </c>
      <c r="G441" s="70" t="s">
        <v>2097</v>
      </c>
      <c r="H441" s="70" t="s">
        <v>2098</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2111</v>
      </c>
      <c r="B442" s="70">
        <v>371</v>
      </c>
      <c r="C442" s="70">
        <v>14</v>
      </c>
      <c r="D442" s="70">
        <v>22</v>
      </c>
      <c r="E442" s="70">
        <v>2017</v>
      </c>
      <c r="F442" s="70" t="s">
        <v>156</v>
      </c>
      <c r="G442" s="70" t="s">
        <v>2097</v>
      </c>
      <c r="H442" s="70" t="s">
        <v>2098</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2112</v>
      </c>
      <c r="B443" s="70">
        <v>372</v>
      </c>
      <c r="C443" s="70">
        <v>15</v>
      </c>
      <c r="D443" s="70">
        <v>22</v>
      </c>
      <c r="E443" s="70">
        <v>2018</v>
      </c>
      <c r="F443" s="70" t="s">
        <v>183</v>
      </c>
      <c r="G443" s="70" t="s">
        <v>2097</v>
      </c>
      <c r="H443" s="70" t="s">
        <v>2098</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2113</v>
      </c>
      <c r="B444" s="70">
        <v>373</v>
      </c>
      <c r="C444" s="70">
        <v>16</v>
      </c>
      <c r="D444" s="70">
        <v>22</v>
      </c>
      <c r="E444" s="70">
        <v>2019</v>
      </c>
      <c r="F444" s="70" t="s">
        <v>158</v>
      </c>
      <c r="G444" s="1064" t="s">
        <v>2097</v>
      </c>
      <c r="H444" s="70" t="s">
        <v>2098</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2114</v>
      </c>
      <c r="B445" s="70">
        <v>374</v>
      </c>
      <c r="C445" s="70">
        <v>17</v>
      </c>
      <c r="D445" s="70">
        <v>22</v>
      </c>
      <c r="E445" s="70">
        <v>2020</v>
      </c>
      <c r="F445" s="70" t="s">
        <v>159</v>
      </c>
      <c r="G445" s="1064" t="s">
        <v>2097</v>
      </c>
      <c r="H445" s="70" t="s">
        <v>2098</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2115</v>
      </c>
      <c r="B446" s="70">
        <v>374</v>
      </c>
      <c r="C446" s="70">
        <v>18</v>
      </c>
      <c r="D446" s="70">
        <v>22</v>
      </c>
      <c r="E446" s="70">
        <v>2021</v>
      </c>
      <c r="F446" s="70" t="s">
        <v>160</v>
      </c>
      <c r="G446" s="70" t="s">
        <v>2097</v>
      </c>
      <c r="H446" s="70" t="s">
        <v>2098</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2116</v>
      </c>
      <c r="B447" s="70">
        <v>374</v>
      </c>
      <c r="C447" s="70">
        <v>19</v>
      </c>
      <c r="D447" s="70">
        <v>22</v>
      </c>
      <c r="E447" s="70">
        <v>2022</v>
      </c>
      <c r="F447" s="70" t="s">
        <v>161</v>
      </c>
      <c r="G447" s="70" t="s">
        <v>2097</v>
      </c>
      <c r="H447" s="70" t="s">
        <v>2098</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374</v>
      </c>
      <c r="C448" s="70">
        <v>20</v>
      </c>
      <c r="D448" s="70">
        <v>22</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374</v>
      </c>
      <c r="C449" s="70">
        <v>21</v>
      </c>
      <c r="D449" s="70">
        <v>22</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171</v>
      </c>
      <c r="C450" s="70">
        <v>1</v>
      </c>
      <c r="D450" s="70">
        <v>11</v>
      </c>
      <c r="E450" s="70">
        <v>1990</v>
      </c>
      <c r="F450" s="70" t="s">
        <v>787</v>
      </c>
      <c r="G450" s="70" t="s">
        <v>2120</v>
      </c>
      <c r="H450" s="70" t="s">
        <v>2121</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172</v>
      </c>
      <c r="C451" s="70">
        <v>2</v>
      </c>
      <c r="D451" s="70">
        <v>11</v>
      </c>
      <c r="E451" s="70">
        <v>2005</v>
      </c>
      <c r="F451" s="70" t="s">
        <v>789</v>
      </c>
      <c r="G451" s="70" t="s">
        <v>2120</v>
      </c>
      <c r="H451" s="70" t="s">
        <v>2121</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173</v>
      </c>
      <c r="C452" s="70">
        <v>3</v>
      </c>
      <c r="D452" s="70">
        <v>11</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174</v>
      </c>
      <c r="C453" s="70">
        <v>4</v>
      </c>
      <c r="D453" s="70">
        <v>11</v>
      </c>
      <c r="E453" s="70">
        <v>2007</v>
      </c>
      <c r="F453" s="70" t="s">
        <v>791</v>
      </c>
      <c r="G453" s="70" t="s">
        <v>2120</v>
      </c>
      <c r="H453" s="70" t="s">
        <v>2121</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175</v>
      </c>
      <c r="C454" s="70">
        <v>5</v>
      </c>
      <c r="D454" s="70">
        <v>11</v>
      </c>
      <c r="E454" s="70">
        <v>2008</v>
      </c>
      <c r="F454" s="70" t="s">
        <v>792</v>
      </c>
      <c r="G454" s="70" t="s">
        <v>2120</v>
      </c>
      <c r="H454" s="70" t="s">
        <v>2121</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176</v>
      </c>
      <c r="C455" s="70">
        <v>6</v>
      </c>
      <c r="D455" s="70">
        <v>11</v>
      </c>
      <c r="E455" s="70">
        <v>2009</v>
      </c>
      <c r="F455" s="70" t="s">
        <v>176</v>
      </c>
      <c r="G455" s="70" t="s">
        <v>2120</v>
      </c>
      <c r="H455" s="70" t="s">
        <v>2121</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2127</v>
      </c>
      <c r="B456" s="70">
        <v>177</v>
      </c>
      <c r="C456" s="70">
        <v>7</v>
      </c>
      <c r="D456" s="70">
        <v>11</v>
      </c>
      <c r="E456" s="70">
        <v>2010</v>
      </c>
      <c r="F456" s="70" t="s">
        <v>177</v>
      </c>
      <c r="G456" s="70" t="s">
        <v>2120</v>
      </c>
      <c r="H456" s="70" t="s">
        <v>2121</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2128</v>
      </c>
      <c r="B457" s="70">
        <v>178</v>
      </c>
      <c r="C457" s="70">
        <v>8</v>
      </c>
      <c r="D457" s="70">
        <v>11</v>
      </c>
      <c r="E457" s="70">
        <v>2011</v>
      </c>
      <c r="F457" s="70" t="s">
        <v>178</v>
      </c>
      <c r="G457" s="70" t="s">
        <v>2120</v>
      </c>
      <c r="H457" s="70" t="s">
        <v>2121</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2129</v>
      </c>
      <c r="B458" s="70">
        <v>179</v>
      </c>
      <c r="C458" s="70">
        <v>9</v>
      </c>
      <c r="D458" s="70">
        <v>11</v>
      </c>
      <c r="E458" s="70">
        <v>2012</v>
      </c>
      <c r="F458" s="70" t="s">
        <v>179</v>
      </c>
      <c r="G458" s="70" t="s">
        <v>2120</v>
      </c>
      <c r="H458" s="70" t="s">
        <v>2121</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2130</v>
      </c>
      <c r="B459" s="70">
        <v>180</v>
      </c>
      <c r="C459" s="70">
        <v>10</v>
      </c>
      <c r="D459" s="70">
        <v>11</v>
      </c>
      <c r="E459" s="70">
        <v>2013</v>
      </c>
      <c r="F459" s="70" t="s">
        <v>180</v>
      </c>
      <c r="G459" s="70" t="s">
        <v>2120</v>
      </c>
      <c r="H459" s="70" t="s">
        <v>2121</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2131</v>
      </c>
      <c r="B460" s="70">
        <v>181</v>
      </c>
      <c r="C460" s="70">
        <v>11</v>
      </c>
      <c r="D460" s="70">
        <v>11</v>
      </c>
      <c r="E460" s="70">
        <v>2014</v>
      </c>
      <c r="F460" s="70" t="s">
        <v>181</v>
      </c>
      <c r="G460" s="70" t="s">
        <v>2120</v>
      </c>
      <c r="H460" s="70" t="s">
        <v>2121</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2132</v>
      </c>
      <c r="B461" s="70">
        <v>182</v>
      </c>
      <c r="C461" s="70">
        <v>12</v>
      </c>
      <c r="D461" s="70">
        <v>11</v>
      </c>
      <c r="E461" s="70">
        <v>2015</v>
      </c>
      <c r="F461" s="70" t="s">
        <v>182</v>
      </c>
      <c r="G461" s="70" t="s">
        <v>2120</v>
      </c>
      <c r="H461" s="70" t="s">
        <v>2121</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2133</v>
      </c>
      <c r="B462" s="70">
        <v>183</v>
      </c>
      <c r="C462" s="70">
        <v>13</v>
      </c>
      <c r="D462" s="70">
        <v>11</v>
      </c>
      <c r="E462" s="70">
        <v>2016</v>
      </c>
      <c r="F462" s="70" t="s">
        <v>155</v>
      </c>
      <c r="G462" s="1064" t="s">
        <v>2120</v>
      </c>
      <c r="H462" s="70" t="s">
        <v>2121</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2134</v>
      </c>
      <c r="B463" s="70">
        <v>184</v>
      </c>
      <c r="C463" s="70">
        <v>14</v>
      </c>
      <c r="D463" s="70">
        <v>11</v>
      </c>
      <c r="E463" s="70">
        <v>2017</v>
      </c>
      <c r="F463" s="70" t="s">
        <v>156</v>
      </c>
      <c r="G463" s="1064" t="s">
        <v>2120</v>
      </c>
      <c r="H463" s="70" t="s">
        <v>2121</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2135</v>
      </c>
      <c r="B464" s="70">
        <v>185</v>
      </c>
      <c r="C464" s="70">
        <v>15</v>
      </c>
      <c r="D464" s="70">
        <v>11</v>
      </c>
      <c r="E464" s="70">
        <v>2018</v>
      </c>
      <c r="F464" s="70" t="s">
        <v>183</v>
      </c>
      <c r="G464" s="70" t="s">
        <v>2120</v>
      </c>
      <c r="H464" s="70" t="s">
        <v>2121</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2136</v>
      </c>
      <c r="B465" s="70">
        <v>186</v>
      </c>
      <c r="C465" s="70">
        <v>16</v>
      </c>
      <c r="D465" s="70">
        <v>11</v>
      </c>
      <c r="E465" s="70">
        <v>2019</v>
      </c>
      <c r="F465" s="70" t="s">
        <v>158</v>
      </c>
      <c r="G465" s="70" t="s">
        <v>2120</v>
      </c>
      <c r="H465" s="70" t="s">
        <v>2121</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2137</v>
      </c>
      <c r="B466" s="70">
        <v>187</v>
      </c>
      <c r="C466" s="70">
        <v>17</v>
      </c>
      <c r="D466" s="70">
        <v>11</v>
      </c>
      <c r="E466" s="70">
        <v>2020</v>
      </c>
      <c r="F466" s="70" t="s">
        <v>159</v>
      </c>
      <c r="G466" s="70" t="s">
        <v>2120</v>
      </c>
      <c r="H466" s="70" t="s">
        <v>2121</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2138</v>
      </c>
      <c r="B467" s="70">
        <v>187</v>
      </c>
      <c r="C467" s="70">
        <v>18</v>
      </c>
      <c r="D467" s="70">
        <v>11</v>
      </c>
      <c r="E467" s="70">
        <v>2021</v>
      </c>
      <c r="F467" s="70" t="s">
        <v>160</v>
      </c>
      <c r="G467" s="70" t="s">
        <v>2120</v>
      </c>
      <c r="H467" s="70" t="s">
        <v>2121</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2139</v>
      </c>
      <c r="B468" s="70">
        <v>187</v>
      </c>
      <c r="C468" s="70">
        <v>19</v>
      </c>
      <c r="D468" s="70">
        <v>11</v>
      </c>
      <c r="E468" s="70">
        <v>2022</v>
      </c>
      <c r="F468" s="70" t="s">
        <v>161</v>
      </c>
      <c r="G468" s="70" t="s">
        <v>2120</v>
      </c>
      <c r="H468" s="70" t="s">
        <v>2121</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187</v>
      </c>
      <c r="C469" s="70">
        <v>20</v>
      </c>
      <c r="D469" s="70">
        <v>11</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187</v>
      </c>
      <c r="C470" s="70">
        <v>21</v>
      </c>
      <c r="D470" s="70">
        <v>11</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409</v>
      </c>
      <c r="C471" s="70">
        <v>1</v>
      </c>
      <c r="D471" s="70">
        <v>25</v>
      </c>
      <c r="E471" s="70">
        <v>1990</v>
      </c>
      <c r="F471" s="70" t="s">
        <v>787</v>
      </c>
      <c r="G471" s="70" t="s">
        <v>2143</v>
      </c>
      <c r="H471" s="70" t="s">
        <v>2144</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2145</v>
      </c>
      <c r="B472" s="70">
        <v>410</v>
      </c>
      <c r="C472" s="70">
        <v>2</v>
      </c>
      <c r="D472" s="70">
        <v>25</v>
      </c>
      <c r="E472" s="70">
        <v>2005</v>
      </c>
      <c r="F472" s="70" t="s">
        <v>789</v>
      </c>
      <c r="G472" s="70" t="s">
        <v>2143</v>
      </c>
      <c r="H472" s="70" t="s">
        <v>2144</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2146</v>
      </c>
      <c r="B473" s="70">
        <v>411</v>
      </c>
      <c r="C473" s="70">
        <v>3</v>
      </c>
      <c r="D473" s="70">
        <v>25</v>
      </c>
      <c r="E473" s="70">
        <v>2006</v>
      </c>
      <c r="F473" s="70" t="s">
        <v>790</v>
      </c>
      <c r="G473" s="70" t="s">
        <v>2143</v>
      </c>
      <c r="H473" s="70" t="s">
        <v>2144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2147</v>
      </c>
      <c r="B474" s="70">
        <v>412</v>
      </c>
      <c r="C474" s="70">
        <v>4</v>
      </c>
      <c r="D474" s="70">
        <v>25</v>
      </c>
      <c r="E474" s="70">
        <v>2007</v>
      </c>
      <c r="F474" s="70" t="s">
        <v>791</v>
      </c>
      <c r="G474" s="70" t="s">
        <v>2143</v>
      </c>
      <c r="H474" s="70" t="s">
        <v>2144</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2148</v>
      </c>
      <c r="B475" s="70">
        <v>413</v>
      </c>
      <c r="C475" s="70">
        <v>5</v>
      </c>
      <c r="D475" s="70">
        <v>25</v>
      </c>
      <c r="E475" s="70">
        <v>2008</v>
      </c>
      <c r="F475" s="70" t="s">
        <v>792</v>
      </c>
      <c r="G475" s="70" t="s">
        <v>2143</v>
      </c>
      <c r="H475" s="70" t="s">
        <v>2144</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2149</v>
      </c>
      <c r="B476" s="70">
        <v>414</v>
      </c>
      <c r="C476" s="70">
        <v>6</v>
      </c>
      <c r="D476" s="70">
        <v>25</v>
      </c>
      <c r="E476" s="70">
        <v>2009</v>
      </c>
      <c r="F476" s="70" t="s">
        <v>176</v>
      </c>
      <c r="G476" s="70" t="s">
        <v>2143</v>
      </c>
      <c r="H476" s="70" t="s">
        <v>2144</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2150</v>
      </c>
      <c r="B477" s="70">
        <v>415</v>
      </c>
      <c r="C477" s="70">
        <v>7</v>
      </c>
      <c r="D477" s="70">
        <v>25</v>
      </c>
      <c r="E477" s="70">
        <v>2010</v>
      </c>
      <c r="F477" s="70" t="s">
        <v>177</v>
      </c>
      <c r="G477" s="70" t="s">
        <v>2143</v>
      </c>
      <c r="H477" s="70" t="s">
        <v>2144</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2151</v>
      </c>
      <c r="B478" s="70">
        <v>416</v>
      </c>
      <c r="C478" s="70">
        <v>8</v>
      </c>
      <c r="D478" s="70">
        <v>25</v>
      </c>
      <c r="E478" s="70">
        <v>2011</v>
      </c>
      <c r="F478" s="70" t="s">
        <v>178</v>
      </c>
      <c r="G478" s="70" t="s">
        <v>2143</v>
      </c>
      <c r="H478" s="70" t="s">
        <v>2144</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2152</v>
      </c>
      <c r="B479" s="70">
        <v>417</v>
      </c>
      <c r="C479" s="70">
        <v>9</v>
      </c>
      <c r="D479" s="70">
        <v>25</v>
      </c>
      <c r="E479" s="70">
        <v>2012</v>
      </c>
      <c r="F479" s="70" t="s">
        <v>179</v>
      </c>
      <c r="G479" s="70" t="s">
        <v>2143</v>
      </c>
      <c r="H479" s="70" t="s">
        <v>2144</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2153</v>
      </c>
      <c r="B480" s="70">
        <v>418</v>
      </c>
      <c r="C480" s="70">
        <v>10</v>
      </c>
      <c r="D480" s="70">
        <v>25</v>
      </c>
      <c r="E480" s="70">
        <v>2013</v>
      </c>
      <c r="F480" s="70" t="s">
        <v>180</v>
      </c>
      <c r="G480" s="70" t="s">
        <v>2143</v>
      </c>
      <c r="H480" s="70" t="s">
        <v>2144</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2154</v>
      </c>
      <c r="B481" s="70">
        <v>419</v>
      </c>
      <c r="C481" s="70">
        <v>11</v>
      </c>
      <c r="D481" s="70">
        <v>25</v>
      </c>
      <c r="E481" s="70">
        <v>2014</v>
      </c>
      <c r="F481" s="70" t="s">
        <v>181</v>
      </c>
      <c r="G481" s="70" t="s">
        <v>2143</v>
      </c>
      <c r="H481" s="70" t="s">
        <v>2144</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2155</v>
      </c>
      <c r="B482" s="70">
        <v>420</v>
      </c>
      <c r="C482" s="70">
        <v>12</v>
      </c>
      <c r="D482" s="70">
        <v>25</v>
      </c>
      <c r="E482" s="70">
        <v>2015</v>
      </c>
      <c r="F482" s="70" t="s">
        <v>182</v>
      </c>
      <c r="G482" s="1064" t="s">
        <v>2143</v>
      </c>
      <c r="H482" s="70" t="s">
        <v>2144</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2156</v>
      </c>
      <c r="B483" s="70">
        <v>421</v>
      </c>
      <c r="C483" s="70">
        <v>13</v>
      </c>
      <c r="D483" s="70">
        <v>25</v>
      </c>
      <c r="E483" s="70">
        <v>2016</v>
      </c>
      <c r="F483" s="70" t="s">
        <v>155</v>
      </c>
      <c r="G483" s="1064" t="s">
        <v>2143</v>
      </c>
      <c r="H483" s="70" t="s">
        <v>2144</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2157</v>
      </c>
      <c r="B484" s="70">
        <v>422</v>
      </c>
      <c r="C484" s="70">
        <v>14</v>
      </c>
      <c r="D484" s="70">
        <v>25</v>
      </c>
      <c r="E484" s="70">
        <v>2017</v>
      </c>
      <c r="F484" s="70" t="s">
        <v>156</v>
      </c>
      <c r="G484" s="70" t="s">
        <v>2143</v>
      </c>
      <c r="H484" s="70" t="s">
        <v>2144</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2158</v>
      </c>
      <c r="B485" s="70">
        <v>423</v>
      </c>
      <c r="C485" s="70">
        <v>15</v>
      </c>
      <c r="D485" s="70">
        <v>25</v>
      </c>
      <c r="E485" s="70">
        <v>2018</v>
      </c>
      <c r="F485" s="70" t="s">
        <v>183</v>
      </c>
      <c r="G485" s="70" t="s">
        <v>2143</v>
      </c>
      <c r="H485" s="70" t="s">
        <v>2144</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2159</v>
      </c>
      <c r="B486" s="70">
        <v>424</v>
      </c>
      <c r="C486" s="70">
        <v>16</v>
      </c>
      <c r="D486" s="70">
        <v>25</v>
      </c>
      <c r="E486" s="70">
        <v>2019</v>
      </c>
      <c r="F486" s="70" t="s">
        <v>158</v>
      </c>
      <c r="G486" s="70" t="s">
        <v>2143</v>
      </c>
      <c r="H486" s="70" t="s">
        <v>2144</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2160</v>
      </c>
      <c r="B487" s="70">
        <v>425</v>
      </c>
      <c r="C487" s="70">
        <v>17</v>
      </c>
      <c r="D487" s="70">
        <v>25</v>
      </c>
      <c r="E487" s="70">
        <v>2020</v>
      </c>
      <c r="F487" s="70" t="s">
        <v>159</v>
      </c>
      <c r="G487" s="70" t="s">
        <v>2143</v>
      </c>
      <c r="H487" s="70" t="s">
        <v>2144</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2161</v>
      </c>
      <c r="B488" s="70">
        <v>425</v>
      </c>
      <c r="C488" s="70">
        <v>18</v>
      </c>
      <c r="D488" s="70">
        <v>25</v>
      </c>
      <c r="E488" s="70">
        <v>2021</v>
      </c>
      <c r="F488" s="70" t="s">
        <v>160</v>
      </c>
      <c r="G488" s="70" t="s">
        <v>2143</v>
      </c>
      <c r="H488" s="70" t="s">
        <v>2144</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2162</v>
      </c>
      <c r="B489" s="70">
        <v>425</v>
      </c>
      <c r="C489" s="70">
        <v>19</v>
      </c>
      <c r="D489" s="70">
        <v>25</v>
      </c>
      <c r="E489" s="70">
        <v>2022</v>
      </c>
      <c r="F489" s="70" t="s">
        <v>161</v>
      </c>
      <c r="G489" s="70" t="s">
        <v>2143</v>
      </c>
      <c r="H489" s="70" t="s">
        <v>2144</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2163</v>
      </c>
      <c r="B490" s="70">
        <v>425</v>
      </c>
      <c r="C490" s="70">
        <v>20</v>
      </c>
      <c r="D490" s="70">
        <v>25</v>
      </c>
      <c r="E490" s="70">
        <v>2023</v>
      </c>
      <c r="F490" s="70" t="s">
        <v>1539</v>
      </c>
      <c r="G490" s="70" t="s">
        <v>2143</v>
      </c>
      <c r="H490" s="70" t="s">
        <v>2144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2164</v>
      </c>
      <c r="B491" s="70">
        <v>425</v>
      </c>
      <c r="C491" s="70">
        <v>21</v>
      </c>
      <c r="D491" s="70">
        <v>25</v>
      </c>
      <c r="E491" s="70">
        <v>2024</v>
      </c>
      <c r="F491" s="70" t="s">
        <v>1554</v>
      </c>
      <c r="G491" s="70" t="s">
        <v>2143</v>
      </c>
      <c r="H491" s="70" t="s">
        <v>2144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2165</v>
      </c>
      <c r="B492" s="70">
        <v>426</v>
      </c>
      <c r="C492" s="70">
        <v>1</v>
      </c>
      <c r="D492" s="70">
        <v>26</v>
      </c>
      <c r="E492" s="70">
        <v>1990</v>
      </c>
      <c r="F492" s="70" t="s">
        <v>787</v>
      </c>
      <c r="G492" s="70" t="s">
        <v>2166</v>
      </c>
      <c r="H492" s="70" t="s">
        <v>2167</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2168</v>
      </c>
      <c r="B493" s="70">
        <v>427</v>
      </c>
      <c r="C493" s="70">
        <v>2</v>
      </c>
      <c r="D493" s="70">
        <v>26</v>
      </c>
      <c r="E493" s="70">
        <v>2005</v>
      </c>
      <c r="F493" s="70" t="s">
        <v>789</v>
      </c>
      <c r="G493" s="70" t="s">
        <v>2166</v>
      </c>
      <c r="H493" s="70" t="s">
        <v>2167</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2169</v>
      </c>
      <c r="B494" s="70">
        <v>428</v>
      </c>
      <c r="C494" s="70">
        <v>3</v>
      </c>
      <c r="D494" s="70">
        <v>26</v>
      </c>
      <c r="E494" s="70">
        <v>2006</v>
      </c>
      <c r="F494" s="70" t="s">
        <v>790</v>
      </c>
      <c r="G494" s="70" t="s">
        <v>2166</v>
      </c>
      <c r="H494" s="70" t="s">
        <v>2167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2170</v>
      </c>
      <c r="B495" s="70">
        <v>429</v>
      </c>
      <c r="C495" s="70">
        <v>4</v>
      </c>
      <c r="D495" s="70">
        <v>26</v>
      </c>
      <c r="E495" s="70">
        <v>2007</v>
      </c>
      <c r="F495" s="70" t="s">
        <v>791</v>
      </c>
      <c r="G495" s="70" t="s">
        <v>2166</v>
      </c>
      <c r="H495" s="70" t="s">
        <v>2167</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2171</v>
      </c>
      <c r="B496" s="70">
        <v>430</v>
      </c>
      <c r="C496" s="70">
        <v>5</v>
      </c>
      <c r="D496" s="70">
        <v>26</v>
      </c>
      <c r="E496" s="70">
        <v>2008</v>
      </c>
      <c r="F496" s="70" t="s">
        <v>792</v>
      </c>
      <c r="G496" s="70" t="s">
        <v>2166</v>
      </c>
      <c r="H496" s="70" t="s">
        <v>2167</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2172</v>
      </c>
      <c r="B497" s="70">
        <v>431</v>
      </c>
      <c r="C497" s="70">
        <v>6</v>
      </c>
      <c r="D497" s="70">
        <v>26</v>
      </c>
      <c r="E497" s="70">
        <v>2009</v>
      </c>
      <c r="F497" s="70" t="s">
        <v>176</v>
      </c>
      <c r="G497" s="70" t="s">
        <v>2166</v>
      </c>
      <c r="H497" s="70" t="s">
        <v>2167</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2173</v>
      </c>
      <c r="B498" s="70">
        <v>432</v>
      </c>
      <c r="C498" s="70">
        <v>7</v>
      </c>
      <c r="D498" s="70">
        <v>26</v>
      </c>
      <c r="E498" s="70">
        <v>2010</v>
      </c>
      <c r="F498" s="70" t="s">
        <v>177</v>
      </c>
      <c r="G498" s="70" t="s">
        <v>2166</v>
      </c>
      <c r="H498" s="70" t="s">
        <v>2167</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2174</v>
      </c>
      <c r="B499" s="70">
        <v>433</v>
      </c>
      <c r="C499" s="70">
        <v>8</v>
      </c>
      <c r="D499" s="70">
        <v>26</v>
      </c>
      <c r="E499" s="70">
        <v>2011</v>
      </c>
      <c r="F499" s="70" t="s">
        <v>178</v>
      </c>
      <c r="G499" s="70" t="s">
        <v>2166</v>
      </c>
      <c r="H499" s="70" t="s">
        <v>2167</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2175</v>
      </c>
      <c r="B500" s="70">
        <v>434</v>
      </c>
      <c r="C500" s="70">
        <v>9</v>
      </c>
      <c r="D500" s="70">
        <v>26</v>
      </c>
      <c r="E500" s="70">
        <v>2012</v>
      </c>
      <c r="F500" s="70" t="s">
        <v>179</v>
      </c>
      <c r="G500" s="70" t="s">
        <v>2166</v>
      </c>
      <c r="H500" s="70" t="s">
        <v>2167</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2176</v>
      </c>
      <c r="B501" s="70">
        <v>435</v>
      </c>
      <c r="C501" s="70">
        <v>10</v>
      </c>
      <c r="D501" s="70">
        <v>26</v>
      </c>
      <c r="E501" s="70">
        <v>2013</v>
      </c>
      <c r="F501" s="70" t="s">
        <v>180</v>
      </c>
      <c r="G501" s="1064" t="s">
        <v>2166</v>
      </c>
      <c r="H501" s="70" t="s">
        <v>2167</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2177</v>
      </c>
      <c r="B502" s="70">
        <v>436</v>
      </c>
      <c r="C502" s="70">
        <v>11</v>
      </c>
      <c r="D502" s="70">
        <v>26</v>
      </c>
      <c r="E502" s="70">
        <v>2014</v>
      </c>
      <c r="F502" s="70" t="s">
        <v>181</v>
      </c>
      <c r="G502" s="1064" t="s">
        <v>2166</v>
      </c>
      <c r="H502" s="70" t="s">
        <v>2167</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2178</v>
      </c>
      <c r="B503" s="70">
        <v>437</v>
      </c>
      <c r="C503" s="70">
        <v>12</v>
      </c>
      <c r="D503" s="70">
        <v>26</v>
      </c>
      <c r="E503" s="70">
        <v>2015</v>
      </c>
      <c r="F503" s="70" t="s">
        <v>182</v>
      </c>
      <c r="G503" s="70" t="s">
        <v>2166</v>
      </c>
      <c r="H503" s="70" t="s">
        <v>2167</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2179</v>
      </c>
      <c r="B504" s="70">
        <v>438</v>
      </c>
      <c r="C504" s="70">
        <v>13</v>
      </c>
      <c r="D504" s="70">
        <v>26</v>
      </c>
      <c r="E504" s="70">
        <v>2016</v>
      </c>
      <c r="F504" s="70" t="s">
        <v>155</v>
      </c>
      <c r="G504" s="70" t="s">
        <v>2166</v>
      </c>
      <c r="H504" s="70" t="s">
        <v>2167</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2180</v>
      </c>
      <c r="B505" s="70">
        <v>439</v>
      </c>
      <c r="C505" s="70">
        <v>14</v>
      </c>
      <c r="D505" s="70">
        <v>26</v>
      </c>
      <c r="E505" s="70">
        <v>2017</v>
      </c>
      <c r="F505" s="70" t="s">
        <v>156</v>
      </c>
      <c r="G505" s="70" t="s">
        <v>2166</v>
      </c>
      <c r="H505" s="70" t="s">
        <v>2167</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2181</v>
      </c>
      <c r="B506" s="70">
        <v>440</v>
      </c>
      <c r="C506" s="70">
        <v>15</v>
      </c>
      <c r="D506" s="70">
        <v>26</v>
      </c>
      <c r="E506" s="70">
        <v>2018</v>
      </c>
      <c r="F506" s="70" t="s">
        <v>183</v>
      </c>
      <c r="G506" s="70" t="s">
        <v>2166</v>
      </c>
      <c r="H506" s="70" t="s">
        <v>2167</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2182</v>
      </c>
      <c r="B507" s="70">
        <v>441</v>
      </c>
      <c r="C507" s="70">
        <v>16</v>
      </c>
      <c r="D507" s="70">
        <v>26</v>
      </c>
      <c r="E507" s="70">
        <v>2019</v>
      </c>
      <c r="F507" s="70" t="s">
        <v>158</v>
      </c>
      <c r="G507" s="70" t="s">
        <v>2166</v>
      </c>
      <c r="H507" s="70" t="s">
        <v>2167</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2183</v>
      </c>
      <c r="B508" s="70">
        <v>442</v>
      </c>
      <c r="C508" s="70">
        <v>17</v>
      </c>
      <c r="D508" s="70">
        <v>26</v>
      </c>
      <c r="E508" s="70">
        <v>2020</v>
      </c>
      <c r="F508" s="70" t="s">
        <v>159</v>
      </c>
      <c r="G508" s="70" t="s">
        <v>2166</v>
      </c>
      <c r="H508" s="70" t="s">
        <v>2167</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2184</v>
      </c>
      <c r="B509" s="70">
        <v>442</v>
      </c>
      <c r="C509" s="70">
        <v>18</v>
      </c>
      <c r="D509" s="70">
        <v>26</v>
      </c>
      <c r="E509" s="70">
        <v>2021</v>
      </c>
      <c r="F509" s="70" t="s">
        <v>160</v>
      </c>
      <c r="G509" s="70" t="s">
        <v>2166</v>
      </c>
      <c r="H509" s="70" t="s">
        <v>2167</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2185</v>
      </c>
      <c r="B510" s="70">
        <v>442</v>
      </c>
      <c r="C510" s="70">
        <v>19</v>
      </c>
      <c r="D510" s="70">
        <v>26</v>
      </c>
      <c r="E510" s="70">
        <v>2022</v>
      </c>
      <c r="F510" s="70" t="s">
        <v>161</v>
      </c>
      <c r="G510" s="70" t="s">
        <v>2166</v>
      </c>
      <c r="H510" s="70" t="s">
        <v>2167</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2186</v>
      </c>
      <c r="B511" s="70">
        <v>442</v>
      </c>
      <c r="C511" s="70">
        <v>20</v>
      </c>
      <c r="D511" s="70">
        <v>26</v>
      </c>
      <c r="E511" s="70">
        <v>2023</v>
      </c>
      <c r="F511" s="70" t="s">
        <v>1539</v>
      </c>
      <c r="G511" s="70" t="s">
        <v>2166</v>
      </c>
      <c r="H511" s="70" t="s">
        <v>2167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2187</v>
      </c>
      <c r="B512" s="70">
        <v>442</v>
      </c>
      <c r="C512" s="70">
        <v>21</v>
      </c>
      <c r="D512" s="70">
        <v>26</v>
      </c>
      <c r="E512" s="70">
        <v>2024</v>
      </c>
      <c r="F512" s="70" t="s">
        <v>1554</v>
      </c>
      <c r="G512" s="70" t="s">
        <v>2166</v>
      </c>
      <c r="H512" s="70" t="s">
        <v>2167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2188</v>
      </c>
      <c r="B513" s="70">
        <v>103</v>
      </c>
      <c r="C513" s="70">
        <v>1</v>
      </c>
      <c r="D513" s="70">
        <v>7</v>
      </c>
      <c r="E513" s="70">
        <v>1990</v>
      </c>
      <c r="F513" s="70" t="s">
        <v>787</v>
      </c>
      <c r="G513" s="70" t="s">
        <v>2189</v>
      </c>
      <c r="H513" s="70" t="s">
        <v>2190</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2191</v>
      </c>
      <c r="B514" s="70">
        <v>104</v>
      </c>
      <c r="C514" s="70">
        <v>2</v>
      </c>
      <c r="D514" s="70">
        <v>7</v>
      </c>
      <c r="E514" s="70">
        <v>2005</v>
      </c>
      <c r="F514" s="70" t="s">
        <v>789</v>
      </c>
      <c r="G514" s="70" t="s">
        <v>2189</v>
      </c>
      <c r="H514" s="70" t="s">
        <v>2190</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2192</v>
      </c>
      <c r="B515" s="70">
        <v>105</v>
      </c>
      <c r="C515" s="70">
        <v>3</v>
      </c>
      <c r="D515" s="70">
        <v>7</v>
      </c>
      <c r="E515" s="70">
        <v>2006</v>
      </c>
      <c r="F515" s="70" t="s">
        <v>790</v>
      </c>
      <c r="G515" s="70" t="s">
        <v>2189</v>
      </c>
      <c r="H515" s="70" t="s">
        <v>2190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2193</v>
      </c>
      <c r="B516" s="70">
        <v>106</v>
      </c>
      <c r="C516" s="70">
        <v>4</v>
      </c>
      <c r="D516" s="70">
        <v>7</v>
      </c>
      <c r="E516" s="70">
        <v>2007</v>
      </c>
      <c r="F516" s="70" t="s">
        <v>791</v>
      </c>
      <c r="G516" s="70" t="s">
        <v>2189</v>
      </c>
      <c r="H516" s="70" t="s">
        <v>2190</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2194</v>
      </c>
      <c r="B517" s="70">
        <v>107</v>
      </c>
      <c r="C517" s="70">
        <v>5</v>
      </c>
      <c r="D517" s="70">
        <v>7</v>
      </c>
      <c r="E517" s="70">
        <v>2008</v>
      </c>
      <c r="F517" s="70" t="s">
        <v>792</v>
      </c>
      <c r="G517" s="70" t="s">
        <v>2189</v>
      </c>
      <c r="H517" s="70" t="s">
        <v>2190</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2195</v>
      </c>
      <c r="B518" s="70">
        <v>108</v>
      </c>
      <c r="C518" s="70">
        <v>6</v>
      </c>
      <c r="D518" s="70">
        <v>7</v>
      </c>
      <c r="E518" s="70">
        <v>2009</v>
      </c>
      <c r="F518" s="70" t="s">
        <v>176</v>
      </c>
      <c r="G518" s="70" t="s">
        <v>2189</v>
      </c>
      <c r="H518" s="70" t="s">
        <v>2190</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2196</v>
      </c>
      <c r="B519" s="70">
        <v>109</v>
      </c>
      <c r="C519" s="70">
        <v>7</v>
      </c>
      <c r="D519" s="70">
        <v>7</v>
      </c>
      <c r="E519" s="70">
        <v>2010</v>
      </c>
      <c r="F519" s="70" t="s">
        <v>177</v>
      </c>
      <c r="G519" s="70" t="s">
        <v>2189</v>
      </c>
      <c r="H519" s="70" t="s">
        <v>2190</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2197</v>
      </c>
      <c r="B520" s="70">
        <v>110</v>
      </c>
      <c r="C520" s="70">
        <v>8</v>
      </c>
      <c r="D520" s="70">
        <v>7</v>
      </c>
      <c r="E520" s="70">
        <v>2011</v>
      </c>
      <c r="F520" s="70" t="s">
        <v>178</v>
      </c>
      <c r="G520" s="1064" t="s">
        <v>2189</v>
      </c>
      <c r="H520" s="70" t="s">
        <v>2190</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2198</v>
      </c>
      <c r="B521" s="70">
        <v>111</v>
      </c>
      <c r="C521" s="70">
        <v>9</v>
      </c>
      <c r="D521" s="70">
        <v>7</v>
      </c>
      <c r="E521" s="70">
        <v>2012</v>
      </c>
      <c r="F521" s="70" t="s">
        <v>179</v>
      </c>
      <c r="G521" s="1064" t="s">
        <v>2189</v>
      </c>
      <c r="H521" s="70" t="s">
        <v>2190</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2199</v>
      </c>
      <c r="B522" s="70">
        <v>112</v>
      </c>
      <c r="C522" s="70">
        <v>10</v>
      </c>
      <c r="D522" s="70">
        <v>7</v>
      </c>
      <c r="E522" s="70">
        <v>2013</v>
      </c>
      <c r="F522" s="70" t="s">
        <v>180</v>
      </c>
      <c r="G522" s="70" t="s">
        <v>2189</v>
      </c>
      <c r="H522" s="70" t="s">
        <v>2190</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2200</v>
      </c>
      <c r="B523" s="70">
        <v>113</v>
      </c>
      <c r="C523" s="70">
        <v>11</v>
      </c>
      <c r="D523" s="70">
        <v>7</v>
      </c>
      <c r="E523" s="70">
        <v>2014</v>
      </c>
      <c r="F523" s="70" t="s">
        <v>181</v>
      </c>
      <c r="G523" s="70" t="s">
        <v>2189</v>
      </c>
      <c r="H523" s="70" t="s">
        <v>2190</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2201</v>
      </c>
      <c r="B524" s="70">
        <v>114</v>
      </c>
      <c r="C524" s="70">
        <v>12</v>
      </c>
      <c r="D524" s="70">
        <v>7</v>
      </c>
      <c r="E524" s="70">
        <v>2015</v>
      </c>
      <c r="F524" s="70" t="s">
        <v>182</v>
      </c>
      <c r="G524" s="70" t="s">
        <v>2189</v>
      </c>
      <c r="H524" s="70" t="s">
        <v>2190</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2202</v>
      </c>
      <c r="B525" s="70">
        <v>115</v>
      </c>
      <c r="C525" s="70">
        <v>13</v>
      </c>
      <c r="D525" s="70">
        <v>7</v>
      </c>
      <c r="E525" s="70">
        <v>2016</v>
      </c>
      <c r="F525" s="70" t="s">
        <v>155</v>
      </c>
      <c r="G525" s="70" t="s">
        <v>2189</v>
      </c>
      <c r="H525" s="70" t="s">
        <v>2190</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2203</v>
      </c>
      <c r="B526" s="70">
        <v>116</v>
      </c>
      <c r="C526" s="70">
        <v>14</v>
      </c>
      <c r="D526" s="70">
        <v>7</v>
      </c>
      <c r="E526" s="70">
        <v>2017</v>
      </c>
      <c r="F526" s="70" t="s">
        <v>156</v>
      </c>
      <c r="G526" s="70" t="s">
        <v>2189</v>
      </c>
      <c r="H526" s="70" t="s">
        <v>2190</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2204</v>
      </c>
      <c r="B527" s="70">
        <v>117</v>
      </c>
      <c r="C527" s="70">
        <v>15</v>
      </c>
      <c r="D527" s="70">
        <v>7</v>
      </c>
      <c r="E527" s="70">
        <v>2018</v>
      </c>
      <c r="F527" s="70" t="s">
        <v>183</v>
      </c>
      <c r="G527" s="70" t="s">
        <v>2189</v>
      </c>
      <c r="H527" s="70" t="s">
        <v>2190</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2205</v>
      </c>
      <c r="B528" s="70">
        <v>118</v>
      </c>
      <c r="C528" s="70">
        <v>16</v>
      </c>
      <c r="D528" s="70">
        <v>7</v>
      </c>
      <c r="E528" s="70">
        <v>2019</v>
      </c>
      <c r="F528" s="70" t="s">
        <v>158</v>
      </c>
      <c r="G528" s="70" t="s">
        <v>2189</v>
      </c>
      <c r="H528" s="70" t="s">
        <v>2190</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2206</v>
      </c>
      <c r="B529" s="70">
        <v>119</v>
      </c>
      <c r="C529" s="70">
        <v>17</v>
      </c>
      <c r="D529" s="70">
        <v>7</v>
      </c>
      <c r="E529" s="70">
        <v>2020</v>
      </c>
      <c r="F529" s="70" t="s">
        <v>159</v>
      </c>
      <c r="G529" s="70" t="s">
        <v>2189</v>
      </c>
      <c r="H529" s="70" t="s">
        <v>2190</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2207</v>
      </c>
      <c r="B530" s="70">
        <v>119</v>
      </c>
      <c r="C530" s="70">
        <v>18</v>
      </c>
      <c r="D530" s="70">
        <v>7</v>
      </c>
      <c r="E530" s="70">
        <v>2021</v>
      </c>
      <c r="F530" s="70" t="s">
        <v>160</v>
      </c>
      <c r="G530" s="70" t="s">
        <v>2189</v>
      </c>
      <c r="H530" s="70" t="s">
        <v>2190</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2208</v>
      </c>
      <c r="B531" s="70">
        <v>119</v>
      </c>
      <c r="C531" s="70">
        <v>19</v>
      </c>
      <c r="D531" s="70">
        <v>7</v>
      </c>
      <c r="E531" s="70">
        <v>2022</v>
      </c>
      <c r="F531" s="70" t="s">
        <v>161</v>
      </c>
      <c r="G531" s="70" t="s">
        <v>2189</v>
      </c>
      <c r="H531" s="70" t="s">
        <v>2190</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2209</v>
      </c>
      <c r="B532" s="70">
        <v>119</v>
      </c>
      <c r="C532" s="70">
        <v>20</v>
      </c>
      <c r="D532" s="70">
        <v>7</v>
      </c>
      <c r="E532" s="70">
        <v>2023</v>
      </c>
      <c r="F532" s="70" t="s">
        <v>1539</v>
      </c>
      <c r="G532" s="70" t="s">
        <v>2189</v>
      </c>
      <c r="H532" s="70" t="s">
        <v>2190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2210</v>
      </c>
      <c r="B533" s="70">
        <v>119</v>
      </c>
      <c r="C533" s="70">
        <v>21</v>
      </c>
      <c r="D533" s="70">
        <v>7</v>
      </c>
      <c r="E533" s="70">
        <v>2024</v>
      </c>
      <c r="F533" s="70" t="s">
        <v>1554</v>
      </c>
      <c r="G533" s="70" t="s">
        <v>2189</v>
      </c>
      <c r="H533" s="70" t="s">
        <v>2190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2211</v>
      </c>
      <c r="B534" s="70">
        <v>86</v>
      </c>
      <c r="C534" s="70">
        <v>1</v>
      </c>
      <c r="D534" s="70">
        <v>6</v>
      </c>
      <c r="E534" s="70">
        <v>1990</v>
      </c>
      <c r="F534" s="70" t="s">
        <v>787</v>
      </c>
      <c r="G534" s="70" t="s">
        <v>1573</v>
      </c>
      <c r="H534" s="70" t="s">
        <v>1574</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2212</v>
      </c>
      <c r="B535" s="70">
        <v>87</v>
      </c>
      <c r="C535" s="70">
        <v>2</v>
      </c>
      <c r="D535" s="70">
        <v>6</v>
      </c>
      <c r="E535" s="70">
        <v>2005</v>
      </c>
      <c r="F535" s="70" t="s">
        <v>789</v>
      </c>
      <c r="G535" s="70" t="s">
        <v>1573</v>
      </c>
      <c r="H535" s="70" t="s">
        <v>1574</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2213</v>
      </c>
      <c r="B536" s="70">
        <v>88</v>
      </c>
      <c r="C536" s="70">
        <v>3</v>
      </c>
      <c r="D536" s="70">
        <v>6</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2214</v>
      </c>
      <c r="B537" s="70">
        <v>89</v>
      </c>
      <c r="C537" s="70">
        <v>4</v>
      </c>
      <c r="D537" s="70">
        <v>6</v>
      </c>
      <c r="E537" s="70">
        <v>2007</v>
      </c>
      <c r="F537" s="70" t="s">
        <v>791</v>
      </c>
      <c r="G537" s="70" t="s">
        <v>1573</v>
      </c>
      <c r="H537" s="70" t="s">
        <v>1574</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2215</v>
      </c>
      <c r="B538" s="70">
        <v>90</v>
      </c>
      <c r="C538" s="70">
        <v>5</v>
      </c>
      <c r="D538" s="70">
        <v>6</v>
      </c>
      <c r="E538" s="70">
        <v>2008</v>
      </c>
      <c r="F538" s="70" t="s">
        <v>792</v>
      </c>
      <c r="G538" s="70" t="s">
        <v>1573</v>
      </c>
      <c r="H538" s="70" t="s">
        <v>1574</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2216</v>
      </c>
      <c r="B539" s="70">
        <v>91</v>
      </c>
      <c r="C539" s="70">
        <v>6</v>
      </c>
      <c r="D539" s="70">
        <v>6</v>
      </c>
      <c r="E539" s="70">
        <v>2009</v>
      </c>
      <c r="F539" s="70" t="s">
        <v>176</v>
      </c>
      <c r="G539" s="1064" t="s">
        <v>1573</v>
      </c>
      <c r="H539" s="70" t="s">
        <v>1574</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2217</v>
      </c>
      <c r="B540" s="70">
        <v>92</v>
      </c>
      <c r="C540" s="70">
        <v>7</v>
      </c>
      <c r="D540" s="70">
        <v>6</v>
      </c>
      <c r="E540" s="70">
        <v>2010</v>
      </c>
      <c r="F540" s="70" t="s">
        <v>177</v>
      </c>
      <c r="G540" s="1064" t="s">
        <v>1573</v>
      </c>
      <c r="H540" s="70" t="s">
        <v>1574</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2218</v>
      </c>
      <c r="B541" s="70">
        <v>93</v>
      </c>
      <c r="C541" s="70">
        <v>8</v>
      </c>
      <c r="D541" s="70">
        <v>6</v>
      </c>
      <c r="E541" s="70">
        <v>2011</v>
      </c>
      <c r="F541" s="70" t="s">
        <v>178</v>
      </c>
      <c r="G541" s="70" t="s">
        <v>1573</v>
      </c>
      <c r="H541" s="70" t="s">
        <v>1574</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2219</v>
      </c>
      <c r="B542" s="70">
        <v>94</v>
      </c>
      <c r="C542" s="70">
        <v>9</v>
      </c>
      <c r="D542" s="70">
        <v>6</v>
      </c>
      <c r="E542" s="70">
        <v>2012</v>
      </c>
      <c r="F542" s="70" t="s">
        <v>179</v>
      </c>
      <c r="G542" s="70" t="s">
        <v>1573</v>
      </c>
      <c r="H542" s="70" t="s">
        <v>1574</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2220</v>
      </c>
      <c r="B543" s="70">
        <v>95</v>
      </c>
      <c r="C543" s="70">
        <v>10</v>
      </c>
      <c r="D543" s="70">
        <v>6</v>
      </c>
      <c r="E543" s="70">
        <v>2013</v>
      </c>
      <c r="F543" s="70" t="s">
        <v>180</v>
      </c>
      <c r="G543" s="70" t="s">
        <v>1573</v>
      </c>
      <c r="H543" s="70" t="s">
        <v>1574</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2221</v>
      </c>
      <c r="B544" s="70">
        <v>96</v>
      </c>
      <c r="C544" s="70">
        <v>11</v>
      </c>
      <c r="D544" s="70">
        <v>6</v>
      </c>
      <c r="E544" s="70">
        <v>2014</v>
      </c>
      <c r="F544" s="70" t="s">
        <v>181</v>
      </c>
      <c r="G544" s="70" t="s">
        <v>1573</v>
      </c>
      <c r="H544" s="70" t="s">
        <v>1574</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2222</v>
      </c>
      <c r="B545" s="70">
        <v>97</v>
      </c>
      <c r="C545" s="70">
        <v>12</v>
      </c>
      <c r="D545" s="70">
        <v>6</v>
      </c>
      <c r="E545" s="70">
        <v>2015</v>
      </c>
      <c r="F545" s="70" t="s">
        <v>182</v>
      </c>
      <c r="G545" s="70" t="s">
        <v>1573</v>
      </c>
      <c r="H545" s="70" t="s">
        <v>1574</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2223</v>
      </c>
      <c r="B546" s="70">
        <v>98</v>
      </c>
      <c r="C546" s="70">
        <v>13</v>
      </c>
      <c r="D546" s="70">
        <v>6</v>
      </c>
      <c r="E546" s="70">
        <v>2016</v>
      </c>
      <c r="F546" s="70" t="s">
        <v>155</v>
      </c>
      <c r="G546" s="70" t="s">
        <v>1573</v>
      </c>
      <c r="H546" s="70" t="s">
        <v>1574</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2224</v>
      </c>
      <c r="B547" s="70">
        <v>99</v>
      </c>
      <c r="C547" s="70">
        <v>14</v>
      </c>
      <c r="D547" s="70">
        <v>6</v>
      </c>
      <c r="E547" s="70">
        <v>2017</v>
      </c>
      <c r="F547" s="70" t="s">
        <v>156</v>
      </c>
      <c r="G547" s="70" t="s">
        <v>1573</v>
      </c>
      <c r="H547" s="70" t="s">
        <v>1574</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2225</v>
      </c>
      <c r="B548" s="70">
        <v>100</v>
      </c>
      <c r="C548" s="70">
        <v>15</v>
      </c>
      <c r="D548" s="70">
        <v>6</v>
      </c>
      <c r="E548" s="70">
        <v>2018</v>
      </c>
      <c r="F548" s="70" t="s">
        <v>183</v>
      </c>
      <c r="G548" s="70" t="s">
        <v>1573</v>
      </c>
      <c r="H548" s="70" t="s">
        <v>1574</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2226</v>
      </c>
      <c r="B549" s="70">
        <v>101</v>
      </c>
      <c r="C549" s="70">
        <v>16</v>
      </c>
      <c r="D549" s="70">
        <v>6</v>
      </c>
      <c r="E549" s="70">
        <v>2019</v>
      </c>
      <c r="F549" s="70" t="s">
        <v>158</v>
      </c>
      <c r="G549" s="70" t="s">
        <v>1573</v>
      </c>
      <c r="H549" s="70" t="s">
        <v>1574</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2227</v>
      </c>
      <c r="B550" s="70">
        <v>102</v>
      </c>
      <c r="C550" s="70">
        <v>17</v>
      </c>
      <c r="D550" s="70">
        <v>6</v>
      </c>
      <c r="E550" s="70">
        <v>2020</v>
      </c>
      <c r="F550" s="70" t="s">
        <v>159</v>
      </c>
      <c r="G550" s="70" t="s">
        <v>1573</v>
      </c>
      <c r="H550" s="70" t="s">
        <v>1574</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2228</v>
      </c>
      <c r="B551" s="70">
        <v>102</v>
      </c>
      <c r="C551" s="70">
        <v>18</v>
      </c>
      <c r="D551" s="70">
        <v>6</v>
      </c>
      <c r="E551" s="70">
        <v>2021</v>
      </c>
      <c r="F551" s="70" t="s">
        <v>160</v>
      </c>
      <c r="G551" s="70" t="s">
        <v>1573</v>
      </c>
      <c r="H551" s="70" t="s">
        <v>1574</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1578</v>
      </c>
      <c r="B552" s="70">
        <v>102</v>
      </c>
      <c r="C552" s="70">
        <v>19</v>
      </c>
      <c r="D552" s="70">
        <v>6</v>
      </c>
      <c r="E552" s="70">
        <v>2022</v>
      </c>
      <c r="F552" s="70" t="s">
        <v>161</v>
      </c>
      <c r="G552" s="70" t="s">
        <v>1573</v>
      </c>
      <c r="H552" s="70" t="s">
        <v>1574</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2229</v>
      </c>
      <c r="B553" s="70">
        <v>102</v>
      </c>
      <c r="C553" s="70">
        <v>20</v>
      </c>
      <c r="D553" s="70">
        <v>6</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102</v>
      </c>
      <c r="C554" s="70">
        <v>21</v>
      </c>
      <c r="D554" s="70">
        <v>6</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443</v>
      </c>
      <c r="C555" s="70">
        <v>1</v>
      </c>
      <c r="D555" s="70">
        <v>27</v>
      </c>
      <c r="E555" s="70">
        <v>1990</v>
      </c>
      <c r="F555" s="70" t="s">
        <v>787</v>
      </c>
      <c r="G555" s="70" t="s">
        <v>2231</v>
      </c>
      <c r="H555" s="70" t="s">
        <v>2232</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444</v>
      </c>
      <c r="C556" s="70">
        <v>2</v>
      </c>
      <c r="D556" s="70">
        <v>27</v>
      </c>
      <c r="E556" s="70">
        <v>2005</v>
      </c>
      <c r="F556" s="70" t="s">
        <v>789</v>
      </c>
      <c r="G556" s="70" t="s">
        <v>2231</v>
      </c>
      <c r="H556" s="70" t="s">
        <v>2232</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445</v>
      </c>
      <c r="C557" s="70">
        <v>3</v>
      </c>
      <c r="D557" s="70">
        <v>27</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446</v>
      </c>
      <c r="C558" s="70">
        <v>4</v>
      </c>
      <c r="D558" s="70">
        <v>27</v>
      </c>
      <c r="E558" s="70">
        <v>2007</v>
      </c>
      <c r="F558" s="70" t="s">
        <v>791</v>
      </c>
      <c r="G558" s="1064" t="s">
        <v>2231</v>
      </c>
      <c r="H558" s="70" t="s">
        <v>2232</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447</v>
      </c>
      <c r="C559" s="70">
        <v>5</v>
      </c>
      <c r="D559" s="70">
        <v>27</v>
      </c>
      <c r="E559" s="70">
        <v>2008</v>
      </c>
      <c r="F559" s="70" t="s">
        <v>792</v>
      </c>
      <c r="G559" s="1064" t="s">
        <v>2231</v>
      </c>
      <c r="H559" s="70" t="s">
        <v>2232</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448</v>
      </c>
      <c r="C560" s="70">
        <v>6</v>
      </c>
      <c r="D560" s="70">
        <v>27</v>
      </c>
      <c r="E560" s="70">
        <v>2009</v>
      </c>
      <c r="F560" s="70" t="s">
        <v>176</v>
      </c>
      <c r="G560" s="70" t="s">
        <v>2231</v>
      </c>
      <c r="H560" s="70" t="s">
        <v>2232</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2238</v>
      </c>
      <c r="B561" s="70">
        <v>449</v>
      </c>
      <c r="C561" s="70">
        <v>7</v>
      </c>
      <c r="D561" s="70">
        <v>27</v>
      </c>
      <c r="E561" s="70">
        <v>2010</v>
      </c>
      <c r="F561" s="70" t="s">
        <v>177</v>
      </c>
      <c r="G561" s="70" t="s">
        <v>2231</v>
      </c>
      <c r="H561" s="70" t="s">
        <v>2232</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2239</v>
      </c>
      <c r="B562" s="70">
        <v>450</v>
      </c>
      <c r="C562" s="70">
        <v>8</v>
      </c>
      <c r="D562" s="70">
        <v>27</v>
      </c>
      <c r="E562" s="70">
        <v>2011</v>
      </c>
      <c r="F562" s="70" t="s">
        <v>178</v>
      </c>
      <c r="G562" s="70" t="s">
        <v>2231</v>
      </c>
      <c r="H562" s="70" t="s">
        <v>2232</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2240</v>
      </c>
      <c r="B563" s="70">
        <v>451</v>
      </c>
      <c r="C563" s="70">
        <v>9</v>
      </c>
      <c r="D563" s="70">
        <v>27</v>
      </c>
      <c r="E563" s="70">
        <v>2012</v>
      </c>
      <c r="F563" s="70" t="s">
        <v>179</v>
      </c>
      <c r="G563" s="70" t="s">
        <v>2231</v>
      </c>
      <c r="H563" s="70" t="s">
        <v>2232</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2241</v>
      </c>
      <c r="B564" s="70">
        <v>452</v>
      </c>
      <c r="C564" s="70">
        <v>10</v>
      </c>
      <c r="D564" s="70">
        <v>27</v>
      </c>
      <c r="E564" s="70">
        <v>2013</v>
      </c>
      <c r="F564" s="70" t="s">
        <v>180</v>
      </c>
      <c r="G564" s="70" t="s">
        <v>2231</v>
      </c>
      <c r="H564" s="70" t="s">
        <v>2232</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2242</v>
      </c>
      <c r="B565" s="70">
        <v>453</v>
      </c>
      <c r="C565" s="70">
        <v>11</v>
      </c>
      <c r="D565" s="70">
        <v>27</v>
      </c>
      <c r="E565" s="70">
        <v>2014</v>
      </c>
      <c r="F565" s="70" t="s">
        <v>181</v>
      </c>
      <c r="G565" s="70" t="s">
        <v>2231</v>
      </c>
      <c r="H565" s="70" t="s">
        <v>2232</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2243</v>
      </c>
      <c r="B566" s="70">
        <v>454</v>
      </c>
      <c r="C566" s="70">
        <v>12</v>
      </c>
      <c r="D566" s="70">
        <v>27</v>
      </c>
      <c r="E566" s="70">
        <v>2015</v>
      </c>
      <c r="F566" s="70" t="s">
        <v>182</v>
      </c>
      <c r="G566" s="70" t="s">
        <v>2231</v>
      </c>
      <c r="H566" s="70" t="s">
        <v>2232</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2244</v>
      </c>
      <c r="B567" s="70">
        <v>455</v>
      </c>
      <c r="C567" s="70">
        <v>13</v>
      </c>
      <c r="D567" s="70">
        <v>27</v>
      </c>
      <c r="E567" s="70">
        <v>2016</v>
      </c>
      <c r="F567" s="70" t="s">
        <v>155</v>
      </c>
      <c r="G567" s="70" t="s">
        <v>2231</v>
      </c>
      <c r="H567" s="70" t="s">
        <v>2232</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2245</v>
      </c>
      <c r="B568" s="70">
        <v>456</v>
      </c>
      <c r="C568" s="70">
        <v>14</v>
      </c>
      <c r="D568" s="70">
        <v>27</v>
      </c>
      <c r="E568" s="70">
        <v>2017</v>
      </c>
      <c r="F568" s="70" t="s">
        <v>156</v>
      </c>
      <c r="G568" s="70" t="s">
        <v>2231</v>
      </c>
      <c r="H568" s="70" t="s">
        <v>2232</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2246</v>
      </c>
      <c r="B569" s="70">
        <v>457</v>
      </c>
      <c r="C569" s="70">
        <v>15</v>
      </c>
      <c r="D569" s="70">
        <v>27</v>
      </c>
      <c r="E569" s="70">
        <v>2018</v>
      </c>
      <c r="F569" s="70" t="s">
        <v>183</v>
      </c>
      <c r="G569" s="70" t="s">
        <v>2231</v>
      </c>
      <c r="H569" s="70" t="s">
        <v>2232</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2247</v>
      </c>
      <c r="B570" s="70">
        <v>458</v>
      </c>
      <c r="C570" s="70">
        <v>16</v>
      </c>
      <c r="D570" s="70">
        <v>27</v>
      </c>
      <c r="E570" s="70">
        <v>2019</v>
      </c>
      <c r="F570" s="70" t="s">
        <v>158</v>
      </c>
      <c r="G570" s="70" t="s">
        <v>2231</v>
      </c>
      <c r="H570" s="70" t="s">
        <v>2232</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2248</v>
      </c>
      <c r="B571" s="70">
        <v>459</v>
      </c>
      <c r="C571" s="70">
        <v>17</v>
      </c>
      <c r="D571" s="70">
        <v>27</v>
      </c>
      <c r="E571" s="70">
        <v>2020</v>
      </c>
      <c r="F571" s="70" t="s">
        <v>159</v>
      </c>
      <c r="G571" s="70" t="s">
        <v>2231</v>
      </c>
      <c r="H571" s="70" t="s">
        <v>2232</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2249</v>
      </c>
      <c r="B572" s="70">
        <v>459</v>
      </c>
      <c r="C572" s="70">
        <v>18</v>
      </c>
      <c r="D572" s="70">
        <v>27</v>
      </c>
      <c r="E572" s="70">
        <v>2021</v>
      </c>
      <c r="F572" s="70" t="s">
        <v>160</v>
      </c>
      <c r="G572" s="70" t="s">
        <v>2231</v>
      </c>
      <c r="H572" s="70" t="s">
        <v>2232</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2250</v>
      </c>
      <c r="B573" s="70">
        <v>459</v>
      </c>
      <c r="C573" s="70">
        <v>19</v>
      </c>
      <c r="D573" s="70">
        <v>27</v>
      </c>
      <c r="E573" s="70">
        <v>2022</v>
      </c>
      <c r="F573" s="70" t="s">
        <v>161</v>
      </c>
      <c r="G573" s="70" t="s">
        <v>2231</v>
      </c>
      <c r="H573" s="70" t="s">
        <v>2232</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459</v>
      </c>
      <c r="C574" s="70">
        <v>20</v>
      </c>
      <c r="D574" s="70">
        <v>27</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459</v>
      </c>
      <c r="C575" s="70">
        <v>21</v>
      </c>
      <c r="D575" s="70">
        <v>27</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69</v>
      </c>
      <c r="C576" s="70">
        <v>1</v>
      </c>
      <c r="D576" s="70">
        <v>5</v>
      </c>
      <c r="E576" s="70">
        <v>1990</v>
      </c>
      <c r="F576" s="70" t="s">
        <v>787</v>
      </c>
      <c r="G576" s="70" t="s">
        <v>2254</v>
      </c>
      <c r="H576" s="70" t="s">
        <v>2255</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70</v>
      </c>
      <c r="C577" s="70">
        <v>2</v>
      </c>
      <c r="D577" s="70">
        <v>5</v>
      </c>
      <c r="E577" s="70">
        <v>2005</v>
      </c>
      <c r="F577" s="70" t="s">
        <v>789</v>
      </c>
      <c r="G577" s="1064" t="s">
        <v>2254</v>
      </c>
      <c r="H577" s="70" t="s">
        <v>2255</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71</v>
      </c>
      <c r="C578" s="70">
        <v>3</v>
      </c>
      <c r="D578" s="70">
        <v>5</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72</v>
      </c>
      <c r="C579" s="70">
        <v>4</v>
      </c>
      <c r="D579" s="70">
        <v>5</v>
      </c>
      <c r="E579" s="70">
        <v>2007</v>
      </c>
      <c r="F579" s="70" t="s">
        <v>791</v>
      </c>
      <c r="G579" s="70" t="s">
        <v>2254</v>
      </c>
      <c r="H579" s="70" t="s">
        <v>2255</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73</v>
      </c>
      <c r="C580" s="70">
        <v>5</v>
      </c>
      <c r="D580" s="70">
        <v>5</v>
      </c>
      <c r="E580" s="70">
        <v>2008</v>
      </c>
      <c r="F580" s="70" t="s">
        <v>792</v>
      </c>
      <c r="G580" s="70" t="s">
        <v>2254</v>
      </c>
      <c r="H580" s="70" t="s">
        <v>2255</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74</v>
      </c>
      <c r="C581" s="70">
        <v>6</v>
      </c>
      <c r="D581" s="70">
        <v>5</v>
      </c>
      <c r="E581" s="70">
        <v>2009</v>
      </c>
      <c r="F581" s="70" t="s">
        <v>176</v>
      </c>
      <c r="G581" s="70" t="s">
        <v>2254</v>
      </c>
      <c r="H581" s="70" t="s">
        <v>2255</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2261</v>
      </c>
      <c r="B582" s="70">
        <v>75</v>
      </c>
      <c r="C582" s="70">
        <v>7</v>
      </c>
      <c r="D582" s="70">
        <v>5</v>
      </c>
      <c r="E582" s="70">
        <v>2010</v>
      </c>
      <c r="F582" s="70" t="s">
        <v>177</v>
      </c>
      <c r="G582" s="70" t="s">
        <v>2254</v>
      </c>
      <c r="H582" s="70" t="s">
        <v>2255</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2262</v>
      </c>
      <c r="B583" s="70">
        <v>76</v>
      </c>
      <c r="C583" s="70">
        <v>8</v>
      </c>
      <c r="D583" s="70">
        <v>5</v>
      </c>
      <c r="E583" s="70">
        <v>2011</v>
      </c>
      <c r="F583" s="70" t="s">
        <v>178</v>
      </c>
      <c r="G583" s="70" t="s">
        <v>2254</v>
      </c>
      <c r="H583" s="70" t="s">
        <v>2255</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2263</v>
      </c>
      <c r="B584" s="70">
        <v>77</v>
      </c>
      <c r="C584" s="70">
        <v>9</v>
      </c>
      <c r="D584" s="70">
        <v>5</v>
      </c>
      <c r="E584" s="70">
        <v>2012</v>
      </c>
      <c r="F584" s="70" t="s">
        <v>179</v>
      </c>
      <c r="G584" s="70" t="s">
        <v>2254</v>
      </c>
      <c r="H584" s="70" t="s">
        <v>2255</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2264</v>
      </c>
      <c r="B585" s="70">
        <v>78</v>
      </c>
      <c r="C585" s="70">
        <v>10</v>
      </c>
      <c r="D585" s="70">
        <v>5</v>
      </c>
      <c r="E585" s="70">
        <v>2013</v>
      </c>
      <c r="F585" s="70" t="s">
        <v>180</v>
      </c>
      <c r="G585" s="70" t="s">
        <v>2254</v>
      </c>
      <c r="H585" s="70" t="s">
        <v>2255</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2265</v>
      </c>
      <c r="B586" s="70">
        <v>79</v>
      </c>
      <c r="C586" s="70">
        <v>11</v>
      </c>
      <c r="D586" s="70">
        <v>5</v>
      </c>
      <c r="E586" s="70">
        <v>2014</v>
      </c>
      <c r="F586" s="70" t="s">
        <v>181</v>
      </c>
      <c r="G586" s="70" t="s">
        <v>2254</v>
      </c>
      <c r="H586" s="70" t="s">
        <v>2255</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2266</v>
      </c>
      <c r="B587" s="70">
        <v>80</v>
      </c>
      <c r="C587" s="70">
        <v>12</v>
      </c>
      <c r="D587" s="70">
        <v>5</v>
      </c>
      <c r="E587" s="70">
        <v>2015</v>
      </c>
      <c r="F587" s="70" t="s">
        <v>182</v>
      </c>
      <c r="G587" s="70" t="s">
        <v>2254</v>
      </c>
      <c r="H587" s="70" t="s">
        <v>2255</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2267</v>
      </c>
      <c r="B588" s="70">
        <v>81</v>
      </c>
      <c r="C588" s="70">
        <v>13</v>
      </c>
      <c r="D588" s="70">
        <v>5</v>
      </c>
      <c r="E588" s="70">
        <v>2016</v>
      </c>
      <c r="F588" s="70" t="s">
        <v>155</v>
      </c>
      <c r="G588" s="70" t="s">
        <v>2254</v>
      </c>
      <c r="H588" s="70" t="s">
        <v>2255</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2268</v>
      </c>
      <c r="B589" s="70">
        <v>82</v>
      </c>
      <c r="C589" s="70">
        <v>14</v>
      </c>
      <c r="D589" s="70">
        <v>5</v>
      </c>
      <c r="E589" s="70">
        <v>2017</v>
      </c>
      <c r="F589" s="70" t="s">
        <v>156</v>
      </c>
      <c r="G589" s="70" t="s">
        <v>2254</v>
      </c>
      <c r="H589" s="70" t="s">
        <v>2255</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2269</v>
      </c>
      <c r="B590" s="70">
        <v>83</v>
      </c>
      <c r="C590" s="70">
        <v>15</v>
      </c>
      <c r="D590" s="70">
        <v>5</v>
      </c>
      <c r="E590" s="70">
        <v>2018</v>
      </c>
      <c r="F590" s="70" t="s">
        <v>183</v>
      </c>
      <c r="G590" s="70" t="s">
        <v>2254</v>
      </c>
      <c r="H590" s="70" t="s">
        <v>2255</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2270</v>
      </c>
      <c r="B591" s="70">
        <v>84</v>
      </c>
      <c r="C591" s="70">
        <v>16</v>
      </c>
      <c r="D591" s="70">
        <v>5</v>
      </c>
      <c r="E591" s="70">
        <v>2019</v>
      </c>
      <c r="F591" s="70" t="s">
        <v>158</v>
      </c>
      <c r="G591" s="70" t="s">
        <v>2254</v>
      </c>
      <c r="H591" s="70" t="s">
        <v>2255</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2271</v>
      </c>
      <c r="B592" s="70">
        <v>85</v>
      </c>
      <c r="C592" s="70">
        <v>17</v>
      </c>
      <c r="D592" s="70">
        <v>5</v>
      </c>
      <c r="E592" s="70">
        <v>2020</v>
      </c>
      <c r="F592" s="70" t="s">
        <v>159</v>
      </c>
      <c r="G592" s="70" t="s">
        <v>2254</v>
      </c>
      <c r="H592" s="70" t="s">
        <v>2255</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2272</v>
      </c>
      <c r="B593" s="70">
        <v>85</v>
      </c>
      <c r="C593" s="70">
        <v>18</v>
      </c>
      <c r="D593" s="70">
        <v>5</v>
      </c>
      <c r="E593" s="70">
        <v>2021</v>
      </c>
      <c r="F593" s="70" t="s">
        <v>160</v>
      </c>
      <c r="G593" s="70" t="s">
        <v>2254</v>
      </c>
      <c r="H593" s="70" t="s">
        <v>2255</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2273</v>
      </c>
      <c r="B594" s="70">
        <v>85</v>
      </c>
      <c r="C594" s="70">
        <v>19</v>
      </c>
      <c r="D594" s="70">
        <v>5</v>
      </c>
      <c r="E594" s="70">
        <v>2022</v>
      </c>
      <c r="F594" s="70" t="s">
        <v>161</v>
      </c>
      <c r="G594" s="70" t="s">
        <v>2254</v>
      </c>
      <c r="H594" s="70" t="s">
        <v>2255</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85</v>
      </c>
      <c r="C595" s="70">
        <v>20</v>
      </c>
      <c r="D595" s="70">
        <v>5</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85</v>
      </c>
      <c r="C596" s="70">
        <v>21</v>
      </c>
      <c r="D596" s="70">
        <v>5</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205</v>
      </c>
      <c r="C597" s="70">
        <v>1</v>
      </c>
      <c r="D597" s="70">
        <v>13</v>
      </c>
      <c r="E597" s="70">
        <v>1990</v>
      </c>
      <c r="F597" s="70" t="s">
        <v>787</v>
      </c>
      <c r="G597" s="1064" t="s">
        <v>2277</v>
      </c>
      <c r="H597" s="70" t="s">
        <v>2278</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206</v>
      </c>
      <c r="C598" s="70">
        <v>2</v>
      </c>
      <c r="D598" s="70">
        <v>13</v>
      </c>
      <c r="E598" s="70">
        <v>2005</v>
      </c>
      <c r="F598" s="70" t="s">
        <v>789</v>
      </c>
      <c r="G598" s="70" t="s">
        <v>2277</v>
      </c>
      <c r="H598" s="70" t="s">
        <v>2278</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207</v>
      </c>
      <c r="C599" s="70">
        <v>3</v>
      </c>
      <c r="D599" s="70">
        <v>13</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208</v>
      </c>
      <c r="C600" s="70">
        <v>4</v>
      </c>
      <c r="D600" s="70">
        <v>13</v>
      </c>
      <c r="E600" s="70">
        <v>2007</v>
      </c>
      <c r="F600" s="70" t="s">
        <v>791</v>
      </c>
      <c r="G600" s="70" t="s">
        <v>2277</v>
      </c>
      <c r="H600" s="70" t="s">
        <v>2278</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209</v>
      </c>
      <c r="C601" s="70">
        <v>5</v>
      </c>
      <c r="D601" s="70">
        <v>13</v>
      </c>
      <c r="E601" s="70">
        <v>2008</v>
      </c>
      <c r="F601" s="70" t="s">
        <v>792</v>
      </c>
      <c r="G601" s="70" t="s">
        <v>2277</v>
      </c>
      <c r="H601" s="70" t="s">
        <v>2278</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210</v>
      </c>
      <c r="C602" s="70">
        <v>6</v>
      </c>
      <c r="D602" s="70">
        <v>13</v>
      </c>
      <c r="E602" s="70">
        <v>2009</v>
      </c>
      <c r="F602" s="70" t="s">
        <v>176</v>
      </c>
      <c r="G602" s="70" t="s">
        <v>2277</v>
      </c>
      <c r="H602" s="70" t="s">
        <v>2278</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2284</v>
      </c>
      <c r="B603" s="70">
        <v>211</v>
      </c>
      <c r="C603" s="70">
        <v>7</v>
      </c>
      <c r="D603" s="70">
        <v>13</v>
      </c>
      <c r="E603" s="70">
        <v>2010</v>
      </c>
      <c r="F603" s="70" t="s">
        <v>177</v>
      </c>
      <c r="G603" s="70" t="s">
        <v>2277</v>
      </c>
      <c r="H603" s="70" t="s">
        <v>2278</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2285</v>
      </c>
      <c r="B604" s="70">
        <v>212</v>
      </c>
      <c r="C604" s="70">
        <v>8</v>
      </c>
      <c r="D604" s="70">
        <v>13</v>
      </c>
      <c r="E604" s="70">
        <v>2011</v>
      </c>
      <c r="F604" s="70" t="s">
        <v>178</v>
      </c>
      <c r="G604" s="70" t="s">
        <v>2277</v>
      </c>
      <c r="H604" s="70" t="s">
        <v>2278</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2286</v>
      </c>
      <c r="B605" s="70">
        <v>213</v>
      </c>
      <c r="C605" s="70">
        <v>9</v>
      </c>
      <c r="D605" s="70">
        <v>13</v>
      </c>
      <c r="E605" s="70">
        <v>2012</v>
      </c>
      <c r="F605" s="70" t="s">
        <v>179</v>
      </c>
      <c r="G605" s="70" t="s">
        <v>2277</v>
      </c>
      <c r="H605" s="70" t="s">
        <v>2278</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2287</v>
      </c>
      <c r="B606" s="70">
        <v>214</v>
      </c>
      <c r="C606" s="70">
        <v>10</v>
      </c>
      <c r="D606" s="70">
        <v>13</v>
      </c>
      <c r="E606" s="70">
        <v>2013</v>
      </c>
      <c r="F606" s="70" t="s">
        <v>180</v>
      </c>
      <c r="G606" s="70" t="s">
        <v>2277</v>
      </c>
      <c r="H606" s="70" t="s">
        <v>2278</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2288</v>
      </c>
      <c r="B607" s="70">
        <v>215</v>
      </c>
      <c r="C607" s="70">
        <v>11</v>
      </c>
      <c r="D607" s="70">
        <v>13</v>
      </c>
      <c r="E607" s="70">
        <v>2014</v>
      </c>
      <c r="F607" s="70" t="s">
        <v>181</v>
      </c>
      <c r="G607" s="70" t="s">
        <v>2277</v>
      </c>
      <c r="H607" s="70" t="s">
        <v>2278</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2289</v>
      </c>
      <c r="B608" s="70">
        <v>216</v>
      </c>
      <c r="C608" s="70">
        <v>12</v>
      </c>
      <c r="D608" s="70">
        <v>13</v>
      </c>
      <c r="E608" s="70">
        <v>2015</v>
      </c>
      <c r="F608" s="70" t="s">
        <v>182</v>
      </c>
      <c r="G608" s="70" t="s">
        <v>2277</v>
      </c>
      <c r="H608" s="70" t="s">
        <v>2278</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2290</v>
      </c>
      <c r="B609" s="70">
        <v>217</v>
      </c>
      <c r="C609" s="70">
        <v>13</v>
      </c>
      <c r="D609" s="70">
        <v>13</v>
      </c>
      <c r="E609" s="70">
        <v>2016</v>
      </c>
      <c r="F609" s="70" t="s">
        <v>155</v>
      </c>
      <c r="G609" s="70" t="s">
        <v>2277</v>
      </c>
      <c r="H609" s="70" t="s">
        <v>2278</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2291</v>
      </c>
      <c r="B610" s="70">
        <v>218</v>
      </c>
      <c r="C610" s="70">
        <v>14</v>
      </c>
      <c r="D610" s="70">
        <v>13</v>
      </c>
      <c r="E610" s="70">
        <v>2017</v>
      </c>
      <c r="F610" s="70" t="s">
        <v>156</v>
      </c>
      <c r="G610" s="70" t="s">
        <v>2277</v>
      </c>
      <c r="H610" s="70" t="s">
        <v>2278</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2292</v>
      </c>
      <c r="B611" s="70">
        <v>219</v>
      </c>
      <c r="C611" s="70">
        <v>15</v>
      </c>
      <c r="D611" s="70">
        <v>13</v>
      </c>
      <c r="E611" s="70">
        <v>2018</v>
      </c>
      <c r="F611" s="70" t="s">
        <v>183</v>
      </c>
      <c r="G611" s="70" t="s">
        <v>2277</v>
      </c>
      <c r="H611" s="70" t="s">
        <v>2278</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2293</v>
      </c>
      <c r="B612" s="70">
        <v>220</v>
      </c>
      <c r="C612" s="70">
        <v>16</v>
      </c>
      <c r="D612" s="70">
        <v>13</v>
      </c>
      <c r="E612" s="70">
        <v>2019</v>
      </c>
      <c r="F612" s="70" t="s">
        <v>158</v>
      </c>
      <c r="G612" s="70" t="s">
        <v>2277</v>
      </c>
      <c r="H612" s="70" t="s">
        <v>2278</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2294</v>
      </c>
      <c r="B613" s="70">
        <v>221</v>
      </c>
      <c r="C613" s="70">
        <v>17</v>
      </c>
      <c r="D613" s="70">
        <v>13</v>
      </c>
      <c r="E613" s="70">
        <v>2020</v>
      </c>
      <c r="F613" s="70" t="s">
        <v>159</v>
      </c>
      <c r="G613" s="70" t="s">
        <v>2277</v>
      </c>
      <c r="H613" s="70" t="s">
        <v>2278</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2295</v>
      </c>
      <c r="B614" s="70">
        <v>221</v>
      </c>
      <c r="C614" s="70">
        <v>18</v>
      </c>
      <c r="D614" s="70">
        <v>13</v>
      </c>
      <c r="E614" s="70">
        <v>2021</v>
      </c>
      <c r="F614" s="70" t="s">
        <v>160</v>
      </c>
      <c r="G614" s="70" t="s">
        <v>2277</v>
      </c>
      <c r="H614" s="70" t="s">
        <v>2278</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2296</v>
      </c>
      <c r="B615" s="70">
        <v>221</v>
      </c>
      <c r="C615" s="70">
        <v>19</v>
      </c>
      <c r="D615" s="70">
        <v>13</v>
      </c>
      <c r="E615" s="70">
        <v>2022</v>
      </c>
      <c r="F615" s="70" t="s">
        <v>161</v>
      </c>
      <c r="G615" s="1064" t="s">
        <v>2277</v>
      </c>
      <c r="H615" s="70" t="s">
        <v>2278</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221</v>
      </c>
      <c r="C616" s="70">
        <v>20</v>
      </c>
      <c r="D616" s="70">
        <v>13</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221</v>
      </c>
      <c r="C617" s="70">
        <v>21</v>
      </c>
      <c r="D617" s="70">
        <v>13</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2415</v>
      </c>
      <c r="B618" s="70">
        <v>511</v>
      </c>
      <c r="C618" s="70">
        <v>1</v>
      </c>
      <c r="D618" s="70">
        <v>31</v>
      </c>
      <c r="E618" s="70">
        <v>1990</v>
      </c>
      <c r="F618" s="70" t="s">
        <v>787</v>
      </c>
      <c r="G618" s="70" t="s">
        <v>2416</v>
      </c>
      <c r="H618" s="70" t="s">
        <v>2417</v>
      </c>
      <c r="I618" s="148"/>
      <c r="J618" s="71">
        <v>2692.0082427413881</v>
      </c>
      <c r="K618" s="71">
        <v>240.00340030829241</v>
      </c>
      <c r="L618" s="71">
        <v>1050.246545864909</v>
      </c>
      <c r="M618" s="71">
        <v>1041.0598683628309</v>
      </c>
      <c r="N618" s="71">
        <v>1647.434521731316</v>
      </c>
      <c r="O618" s="71">
        <v>937.13601111922139</v>
      </c>
      <c r="P618" s="71">
        <v>1289.0350090542361</v>
      </c>
      <c r="Q618" s="71">
        <v>87.267488277756698</v>
      </c>
      <c r="R618" s="71">
        <v>39.613912811988037</v>
      </c>
      <c r="S618" s="71">
        <v>79.646339999999995</v>
      </c>
      <c r="T618" s="72"/>
      <c r="U618" s="71">
        <v>200401556</v>
      </c>
      <c r="V618" s="71">
        <v>70040</v>
      </c>
      <c r="W618" s="71">
        <v>11333</v>
      </c>
      <c r="X618" s="71">
        <v>391564</v>
      </c>
      <c r="Y618" s="71">
        <v>427458</v>
      </c>
      <c r="Z618" s="71">
        <v>385455</v>
      </c>
      <c r="AA618" s="71">
        <v>312992</v>
      </c>
      <c r="AB618" s="71">
        <v>1416928</v>
      </c>
      <c r="AC618" s="71">
        <v>6861201</v>
      </c>
      <c r="AD618" s="71">
        <v>79.646340000000009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2418</v>
      </c>
      <c r="B619" s="70">
        <v>512</v>
      </c>
      <c r="C619" s="70">
        <v>2</v>
      </c>
      <c r="D619" s="70">
        <v>31</v>
      </c>
      <c r="E619" s="70">
        <v>2005</v>
      </c>
      <c r="F619" s="70" t="s">
        <v>789</v>
      </c>
      <c r="G619" s="70" t="s">
        <v>2416</v>
      </c>
      <c r="H619" s="70" t="s">
        <v>2417</v>
      </c>
      <c r="I619" s="148"/>
      <c r="J619" s="71">
        <v>2943.460746967226</v>
      </c>
      <c r="K619" s="71">
        <v>205.04076482574081</v>
      </c>
      <c r="L619" s="71">
        <v>787.21440410953301</v>
      </c>
      <c r="M619" s="71">
        <v>2197.489034346278</v>
      </c>
      <c r="N619" s="71">
        <v>2847.970087948469</v>
      </c>
      <c r="O619" s="71">
        <v>1455.8349138257011</v>
      </c>
      <c r="P619" s="71">
        <v>1371.537799835286</v>
      </c>
      <c r="Q619" s="71">
        <v>81.7827338613601</v>
      </c>
      <c r="R619" s="71">
        <v>26.318258087862802</v>
      </c>
      <c r="S619" s="71">
        <v>181.96190587300001</v>
      </c>
      <c r="T619" s="72"/>
      <c r="U619" s="71">
        <v>237700878</v>
      </c>
      <c r="V619" s="71">
        <v>63648</v>
      </c>
      <c r="W619" s="71">
        <v>7849</v>
      </c>
      <c r="X619" s="71">
        <v>347812</v>
      </c>
      <c r="Y619" s="71">
        <v>494553</v>
      </c>
      <c r="Z619" s="71">
        <v>692928</v>
      </c>
      <c r="AA619" s="71">
        <v>272744</v>
      </c>
      <c r="AB619" s="71">
        <v>1388164</v>
      </c>
      <c r="AC619" s="71">
        <v>4653839</v>
      </c>
      <c r="AD619" s="71">
        <v>181.96190587299989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2419</v>
      </c>
      <c r="B620" s="70">
        <v>513</v>
      </c>
      <c r="C620" s="70">
        <v>3</v>
      </c>
      <c r="D620" s="70">
        <v>31</v>
      </c>
      <c r="E620" s="70">
        <v>2006</v>
      </c>
      <c r="F620" s="70" t="s">
        <v>790</v>
      </c>
      <c r="G620" s="70" t="s">
        <v>2416</v>
      </c>
      <c r="H620" s="70" t="s">
        <v>2417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2420</v>
      </c>
      <c r="B621" s="70">
        <v>514</v>
      </c>
      <c r="C621" s="70">
        <v>4</v>
      </c>
      <c r="D621" s="70">
        <v>31</v>
      </c>
      <c r="E621" s="70">
        <v>2007</v>
      </c>
      <c r="F621" s="70" t="s">
        <v>791</v>
      </c>
      <c r="G621" s="70" t="s">
        <v>2416</v>
      </c>
      <c r="H621" s="70" t="s">
        <v>2417</v>
      </c>
      <c r="I621" s="148"/>
      <c r="J621" s="71">
        <v>2904.7143224152378</v>
      </c>
      <c r="K621" s="71">
        <v>173.40731805300999</v>
      </c>
      <c r="L621" s="71">
        <v>663.69725252111459</v>
      </c>
      <c r="M621" s="71">
        <v>2012.221904798814</v>
      </c>
      <c r="N621" s="71">
        <v>2866.125290051913</v>
      </c>
      <c r="O621" s="71">
        <v>1410.8999659551951</v>
      </c>
      <c r="P621" s="71">
        <v>1354.6373746434399</v>
      </c>
      <c r="Q621" s="71">
        <v>85.010709383466903</v>
      </c>
      <c r="R621" s="71">
        <v>23.444442560439491</v>
      </c>
      <c r="S621" s="71">
        <v>154.56235859004519</v>
      </c>
      <c r="T621" s="72"/>
      <c r="U621" s="71">
        <v>263345844</v>
      </c>
      <c r="V621" s="71">
        <v>57300</v>
      </c>
      <c r="W621" s="71">
        <v>8685</v>
      </c>
      <c r="X621" s="71">
        <v>427604</v>
      </c>
      <c r="Y621" s="71">
        <v>499351</v>
      </c>
      <c r="Z621" s="71">
        <v>698101</v>
      </c>
      <c r="AA621" s="71">
        <v>265277</v>
      </c>
      <c r="AB621" s="71">
        <v>1366652</v>
      </c>
      <c r="AC621" s="71">
        <v>4264614</v>
      </c>
      <c r="AD621" s="71">
        <v>154.56235859004519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2421</v>
      </c>
      <c r="B622" s="70">
        <v>515</v>
      </c>
      <c r="C622" s="70">
        <v>5</v>
      </c>
      <c r="D622" s="70">
        <v>31</v>
      </c>
      <c r="E622" s="70">
        <v>2008</v>
      </c>
      <c r="F622" s="70" t="s">
        <v>792</v>
      </c>
      <c r="G622" s="70" t="s">
        <v>2416</v>
      </c>
      <c r="H622" s="70" t="s">
        <v>2417</v>
      </c>
      <c r="I622" s="148"/>
      <c r="J622" s="71">
        <v>2583.2573726829528</v>
      </c>
      <c r="K622" s="71">
        <v>126.0398694811135</v>
      </c>
      <c r="L622" s="71">
        <v>584.54488141065383</v>
      </c>
      <c r="M622" s="71">
        <v>2110.408755386597</v>
      </c>
      <c r="N622" s="71">
        <v>2367.428755193127</v>
      </c>
      <c r="O622" s="71">
        <v>1367.711849127415</v>
      </c>
      <c r="P622" s="71">
        <v>1327.013778816585</v>
      </c>
      <c r="Q622" s="71">
        <v>82.934567704080607</v>
      </c>
      <c r="R622" s="71">
        <v>22.983410428953441</v>
      </c>
      <c r="S622" s="71">
        <v>144.8564230628628</v>
      </c>
      <c r="T622" s="72"/>
      <c r="U622" s="71">
        <v>252840395</v>
      </c>
      <c r="V622" s="71">
        <v>57300</v>
      </c>
      <c r="W622" s="71">
        <v>8685</v>
      </c>
      <c r="X622" s="71">
        <v>427604</v>
      </c>
      <c r="Y622" s="71">
        <v>500973</v>
      </c>
      <c r="Z622" s="71">
        <v>700484</v>
      </c>
      <c r="AA622" s="71">
        <v>260164</v>
      </c>
      <c r="AB622" s="71">
        <v>1355205</v>
      </c>
      <c r="AC622" s="71">
        <v>4341250</v>
      </c>
      <c r="AD622" s="71">
        <v>144.8564230628628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2422</v>
      </c>
      <c r="B623" s="70">
        <v>516</v>
      </c>
      <c r="C623" s="70">
        <v>6</v>
      </c>
      <c r="D623" s="70">
        <v>31</v>
      </c>
      <c r="E623" s="70">
        <v>2009</v>
      </c>
      <c r="F623" s="70" t="s">
        <v>176</v>
      </c>
      <c r="G623" s="70" t="s">
        <v>2416</v>
      </c>
      <c r="H623" s="70" t="s">
        <v>2417</v>
      </c>
      <c r="I623" s="148"/>
      <c r="J623" s="71">
        <v>2688.854223555491</v>
      </c>
      <c r="K623" s="71">
        <v>142.24310871465241</v>
      </c>
      <c r="L623" s="71">
        <v>675.61868462975008</v>
      </c>
      <c r="M623" s="71">
        <v>2188.6686465460029</v>
      </c>
      <c r="N623" s="71">
        <v>2264.8187129500102</v>
      </c>
      <c r="O623" s="71">
        <v>1390.59749935592</v>
      </c>
      <c r="P623" s="71">
        <v>1271.7709387017869</v>
      </c>
      <c r="Q623" s="71">
        <v>78.410355071127995</v>
      </c>
      <c r="R623" s="71">
        <v>25.302708983895339</v>
      </c>
      <c r="S623" s="71">
        <v>149.08610369457611</v>
      </c>
      <c r="T623" s="72"/>
      <c r="U623" s="71">
        <v>201017037</v>
      </c>
      <c r="V623" s="71">
        <v>52348</v>
      </c>
      <c r="W623" s="71">
        <v>13746</v>
      </c>
      <c r="X623" s="71">
        <v>445404</v>
      </c>
      <c r="Y623" s="71">
        <v>503139</v>
      </c>
      <c r="Z623" s="71">
        <v>702981</v>
      </c>
      <c r="AA623" s="71">
        <v>255969</v>
      </c>
      <c r="AB623" s="71">
        <v>1345007</v>
      </c>
      <c r="AC623" s="71">
        <v>4662623</v>
      </c>
      <c r="AD623" s="71">
        <v>149.08610369457611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23.457000000000001</v>
      </c>
      <c r="BI623" s="71">
        <v>7.5010000000000003</v>
      </c>
      <c r="BJ623" s="71">
        <v>3528.7510000000002</v>
      </c>
      <c r="BK623" s="71">
        <v>1.3</v>
      </c>
      <c r="BL623" s="71">
        <v>315.69300000000004</v>
      </c>
      <c r="BM623" s="71">
        <v>6.0419999999999998</v>
      </c>
      <c r="BN623" s="72"/>
      <c r="BO623" s="71">
        <v>3</v>
      </c>
      <c r="BP623" s="71">
        <v>1</v>
      </c>
      <c r="BQ623" s="71">
        <v>91</v>
      </c>
      <c r="BR623" s="71">
        <v>1</v>
      </c>
      <c r="BS623" s="71">
        <v>43</v>
      </c>
      <c r="BT623" s="71">
        <v>1</v>
      </c>
      <c r="BU623"/>
      <c r="BV623" s="70">
        <v>2476.2080000000001</v>
      </c>
      <c r="BW623" s="70">
        <v>64.569000000000003</v>
      </c>
      <c r="BX623" s="70">
        <v>1181.3710000000001</v>
      </c>
      <c r="BY623" s="70">
        <v>21.042999999999999</v>
      </c>
      <c r="BZ623" s="70">
        <v>4.984</v>
      </c>
      <c r="CA623" s="70">
        <v>0</v>
      </c>
      <c r="CB623" s="70">
        <v>110.93600000000001</v>
      </c>
      <c r="CC623" s="70">
        <v>23.632999999999999</v>
      </c>
      <c r="CD623" s="70">
        <v>0</v>
      </c>
    </row>
    <row r="624" spans="1:82">
      <c r="A624" s="70" t="s">
        <v>2423</v>
      </c>
      <c r="B624" s="70">
        <v>517</v>
      </c>
      <c r="C624" s="70">
        <v>7</v>
      </c>
      <c r="D624" s="70">
        <v>31</v>
      </c>
      <c r="E624" s="70">
        <v>2010</v>
      </c>
      <c r="F624" s="70" t="s">
        <v>177</v>
      </c>
      <c r="G624" s="70" t="s">
        <v>2416</v>
      </c>
      <c r="H624" s="70" t="s">
        <v>2417</v>
      </c>
      <c r="I624" s="148"/>
      <c r="J624" s="71">
        <v>2389.150519863088</v>
      </c>
      <c r="K624" s="71">
        <v>135.63491026083449</v>
      </c>
      <c r="L624" s="71">
        <v>626.62658595588653</v>
      </c>
      <c r="M624" s="71">
        <v>2090.1413634584251</v>
      </c>
      <c r="N624" s="71">
        <v>2363.9922525874558</v>
      </c>
      <c r="O624" s="71">
        <v>1390.470279126582</v>
      </c>
      <c r="P624" s="71">
        <v>1285.6847411407559</v>
      </c>
      <c r="Q624" s="71">
        <v>81.2087038306734</v>
      </c>
      <c r="R624" s="71">
        <v>21.83342673930656</v>
      </c>
      <c r="S624" s="71">
        <v>161.42744386054011</v>
      </c>
      <c r="T624" s="72"/>
      <c r="U624" s="71">
        <v>209907717</v>
      </c>
      <c r="V624" s="71">
        <v>52348</v>
      </c>
      <c r="W624" s="71">
        <v>13746</v>
      </c>
      <c r="X624" s="71">
        <v>445404</v>
      </c>
      <c r="Y624" s="71">
        <v>505347</v>
      </c>
      <c r="Z624" s="71">
        <v>706183</v>
      </c>
      <c r="AA624" s="71">
        <v>252307</v>
      </c>
      <c r="AB624" s="71">
        <v>1334814</v>
      </c>
      <c r="AC624" s="71">
        <v>3812740</v>
      </c>
      <c r="AD624" s="71">
        <v>161.42744386054011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25.494</v>
      </c>
      <c r="BI624" s="71">
        <v>7.5620000000000003</v>
      </c>
      <c r="BJ624" s="71">
        <v>3561.15</v>
      </c>
      <c r="BK624" s="71">
        <v>2.0760000000000001</v>
      </c>
      <c r="BL624" s="71">
        <v>331.29599999999999</v>
      </c>
      <c r="BM624" s="71">
        <v>5.1619999999999999</v>
      </c>
      <c r="BN624" s="72"/>
      <c r="BO624" s="71">
        <v>3</v>
      </c>
      <c r="BP624" s="71">
        <v>1</v>
      </c>
      <c r="BQ624" s="71">
        <v>90</v>
      </c>
      <c r="BR624" s="71">
        <v>1</v>
      </c>
      <c r="BS624" s="71">
        <v>44</v>
      </c>
      <c r="BT624" s="71">
        <v>1</v>
      </c>
      <c r="BU624"/>
      <c r="BV624" s="70">
        <v>2448.9899999999998</v>
      </c>
      <c r="BW624" s="70">
        <v>71.894999999999996</v>
      </c>
      <c r="BX624" s="70">
        <v>1279.982</v>
      </c>
      <c r="BY624" s="70">
        <v>18.948</v>
      </c>
      <c r="BZ624" s="70">
        <v>5.4029999999999996</v>
      </c>
      <c r="CA624" s="70">
        <v>0</v>
      </c>
      <c r="CB624" s="70">
        <v>95.585999999999999</v>
      </c>
      <c r="CC624" s="70">
        <v>11.936</v>
      </c>
      <c r="CD624" s="70">
        <v>0</v>
      </c>
    </row>
    <row r="625" spans="1:82">
      <c r="A625" s="70" t="s">
        <v>2424</v>
      </c>
      <c r="B625" s="70">
        <v>518</v>
      </c>
      <c r="C625" s="70">
        <v>8</v>
      </c>
      <c r="D625" s="70">
        <v>31</v>
      </c>
      <c r="E625" s="70">
        <v>2011</v>
      </c>
      <c r="F625" s="70" t="s">
        <v>178</v>
      </c>
      <c r="G625" s="70" t="s">
        <v>2416</v>
      </c>
      <c r="H625" s="70" t="s">
        <v>2417</v>
      </c>
      <c r="I625" s="148"/>
      <c r="J625" s="71">
        <v>1964.973002949537</v>
      </c>
      <c r="K625" s="71">
        <v>165.52648602262519</v>
      </c>
      <c r="L625" s="71">
        <v>686.35281593289267</v>
      </c>
      <c r="M625" s="71">
        <v>2574.386566480513</v>
      </c>
      <c r="N625" s="71">
        <v>2879.42204549189</v>
      </c>
      <c r="O625" s="71">
        <v>1374.8261967083756</v>
      </c>
      <c r="P625" s="71">
        <v>1237.7577340542623</v>
      </c>
      <c r="Q625" s="71">
        <v>92.478954803634807</v>
      </c>
      <c r="R625" s="71">
        <v>9.8386052577024437</v>
      </c>
      <c r="S625" s="71">
        <v>160.88386213131</v>
      </c>
      <c r="T625" s="72"/>
      <c r="U625" s="71">
        <v>191191686</v>
      </c>
      <c r="V625" s="71">
        <v>52348</v>
      </c>
      <c r="W625" s="71">
        <v>13746</v>
      </c>
      <c r="X625" s="71">
        <v>445404</v>
      </c>
      <c r="Y625" s="71">
        <v>506306</v>
      </c>
      <c r="Z625" s="71">
        <v>713407</v>
      </c>
      <c r="AA625" s="71">
        <v>250130</v>
      </c>
      <c r="AB625" s="71">
        <v>1317795</v>
      </c>
      <c r="AC625" s="71">
        <v>1715260</v>
      </c>
      <c r="AD625" s="71">
        <v>160.88386213130991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3.87</v>
      </c>
      <c r="BI625" s="71">
        <v>4.9779999999999998</v>
      </c>
      <c r="BJ625" s="71">
        <v>2154.4369999999999</v>
      </c>
      <c r="BK625" s="71">
        <v>1.7749999999999999</v>
      </c>
      <c r="BL625" s="71">
        <v>326.37400000000002</v>
      </c>
      <c r="BM625" s="71">
        <v>3.2170000000000001</v>
      </c>
      <c r="BN625" s="72"/>
      <c r="BO625" s="71">
        <v>1</v>
      </c>
      <c r="BP625" s="71">
        <v>1</v>
      </c>
      <c r="BQ625" s="71">
        <v>92</v>
      </c>
      <c r="BR625" s="71">
        <v>1</v>
      </c>
      <c r="BS625" s="71">
        <v>44</v>
      </c>
      <c r="BT625" s="71">
        <v>1</v>
      </c>
      <c r="BU625"/>
      <c r="BV625" s="70">
        <v>1790.0989999999999</v>
      </c>
      <c r="BW625" s="70">
        <v>47.244</v>
      </c>
      <c r="BX625" s="70">
        <v>595.37099999999998</v>
      </c>
      <c r="BY625" s="70">
        <v>4.4859999999999998</v>
      </c>
      <c r="BZ625" s="70">
        <v>0.60699999999999998</v>
      </c>
      <c r="CA625" s="70">
        <v>0</v>
      </c>
      <c r="CB625" s="70">
        <v>52.987000000000002</v>
      </c>
      <c r="CC625" s="70">
        <v>3.8570000000000002</v>
      </c>
      <c r="CD625" s="70">
        <v>0</v>
      </c>
    </row>
    <row r="626" spans="1:82">
      <c r="A626" s="70" t="s">
        <v>2425</v>
      </c>
      <c r="B626" s="70">
        <v>519</v>
      </c>
      <c r="C626" s="70">
        <v>9</v>
      </c>
      <c r="D626" s="70">
        <v>31</v>
      </c>
      <c r="E626" s="70">
        <v>2012</v>
      </c>
      <c r="F626" s="70" t="s">
        <v>179</v>
      </c>
      <c r="G626" s="70" t="s">
        <v>2416</v>
      </c>
      <c r="H626" s="70" t="s">
        <v>2417</v>
      </c>
      <c r="I626" s="148"/>
      <c r="J626" s="71">
        <v>2626.207509612103</v>
      </c>
      <c r="K626" s="71">
        <v>158.29501128902089</v>
      </c>
      <c r="L626" s="71">
        <v>671.17827398964846</v>
      </c>
      <c r="M626" s="71">
        <v>2566.7622828111171</v>
      </c>
      <c r="N626" s="71">
        <v>3116.6911317703298</v>
      </c>
      <c r="O626" s="71">
        <v>1389.3983416362096</v>
      </c>
      <c r="P626" s="71">
        <v>1252.5933364045948</v>
      </c>
      <c r="Q626" s="71">
        <v>100.200891864388</v>
      </c>
      <c r="R626" s="71">
        <v>18.696456619310869</v>
      </c>
      <c r="S626" s="71">
        <v>172.237873429383</v>
      </c>
      <c r="T626" s="72"/>
      <c r="U626" s="71">
        <v>222956474</v>
      </c>
      <c r="V626" s="71">
        <v>52348</v>
      </c>
      <c r="W626" s="71">
        <v>13746</v>
      </c>
      <c r="X626" s="71">
        <v>445404</v>
      </c>
      <c r="Y626" s="71">
        <v>512115</v>
      </c>
      <c r="Z626" s="71">
        <v>726687</v>
      </c>
      <c r="AA626" s="71">
        <v>251696</v>
      </c>
      <c r="AB626" s="71">
        <v>1314180</v>
      </c>
      <c r="AC626" s="71">
        <v>3175111</v>
      </c>
      <c r="AD626" s="71">
        <v>172.237873429383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9.5239999999999991</v>
      </c>
      <c r="BJ626" s="71">
        <v>3386.7910000000002</v>
      </c>
      <c r="BK626" s="71">
        <v>2.8610000000000002</v>
      </c>
      <c r="BL626" s="71">
        <v>427.24299999999999</v>
      </c>
      <c r="BM626" s="71">
        <v>5.5880000000000001</v>
      </c>
      <c r="BN626" s="72"/>
      <c r="BO626" s="71">
        <v>0</v>
      </c>
      <c r="BP626" s="71">
        <v>1</v>
      </c>
      <c r="BQ626" s="71">
        <v>95</v>
      </c>
      <c r="BR626" s="71">
        <v>1</v>
      </c>
      <c r="BS626" s="71">
        <v>48</v>
      </c>
      <c r="BT626" s="71">
        <v>1</v>
      </c>
      <c r="BU626"/>
      <c r="BV626" s="70">
        <v>2498.3319999999999</v>
      </c>
      <c r="BW626" s="70">
        <v>64.307000000000002</v>
      </c>
      <c r="BX626" s="70">
        <v>1224.902</v>
      </c>
      <c r="BY626" s="70">
        <v>0</v>
      </c>
      <c r="BZ626" s="70">
        <v>0</v>
      </c>
      <c r="CA626" s="70">
        <v>0</v>
      </c>
      <c r="CB626" s="70">
        <v>44.466000000000001</v>
      </c>
      <c r="CC626" s="70">
        <v>0</v>
      </c>
      <c r="CD626" s="70">
        <v>0</v>
      </c>
    </row>
    <row r="627" spans="1:82">
      <c r="A627" s="70" t="s">
        <v>2426</v>
      </c>
      <c r="B627" s="70">
        <v>520</v>
      </c>
      <c r="C627" s="70">
        <v>10</v>
      </c>
      <c r="D627" s="70">
        <v>31</v>
      </c>
      <c r="E627" s="70">
        <v>2013</v>
      </c>
      <c r="F627" s="70" t="s">
        <v>180</v>
      </c>
      <c r="G627" s="70" t="s">
        <v>2416</v>
      </c>
      <c r="H627" s="70" t="s">
        <v>2417</v>
      </c>
      <c r="I627" s="148"/>
      <c r="J627" s="71">
        <v>2848.4427136659142</v>
      </c>
      <c r="K627" s="71">
        <v>153.84826249174699</v>
      </c>
      <c r="L627" s="71">
        <v>545.59255609219611</v>
      </c>
      <c r="M627" s="71">
        <v>2462.624795946901</v>
      </c>
      <c r="N627" s="71">
        <v>2704.7106776145229</v>
      </c>
      <c r="O627" s="71">
        <v>1354.8941233050036</v>
      </c>
      <c r="P627" s="71">
        <v>1269.7715547961607</v>
      </c>
      <c r="Q627" s="71">
        <v>101.44065501520301</v>
      </c>
      <c r="R627" s="71">
        <v>22.937717855944559</v>
      </c>
      <c r="S627" s="71">
        <v>169.4937172518562</v>
      </c>
      <c r="T627" s="72"/>
      <c r="U627" s="71">
        <v>226715135</v>
      </c>
      <c r="V627" s="71">
        <v>52348</v>
      </c>
      <c r="W627" s="71">
        <v>13746</v>
      </c>
      <c r="X627" s="71">
        <v>445404</v>
      </c>
      <c r="Y627" s="71">
        <v>515721</v>
      </c>
      <c r="Z627" s="71">
        <v>740280</v>
      </c>
      <c r="AA627" s="71">
        <v>254190</v>
      </c>
      <c r="AB627" s="71">
        <v>1311367</v>
      </c>
      <c r="AC627" s="71">
        <v>3802427</v>
      </c>
      <c r="AD627" s="71">
        <v>169.4937172518562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11.2</v>
      </c>
      <c r="BJ627" s="71">
        <v>3838.9920000000002</v>
      </c>
      <c r="BK627" s="71">
        <v>2.3250000000000002</v>
      </c>
      <c r="BL627" s="71">
        <v>441.3</v>
      </c>
      <c r="BM627" s="71">
        <v>6.2850000000000001</v>
      </c>
      <c r="BN627" s="72"/>
      <c r="BO627" s="71">
        <v>0</v>
      </c>
      <c r="BP627" s="71">
        <v>1</v>
      </c>
      <c r="BQ627" s="71">
        <v>98</v>
      </c>
      <c r="BR627" s="71">
        <v>1</v>
      </c>
      <c r="BS627" s="71">
        <v>46</v>
      </c>
      <c r="BT627" s="71">
        <v>1</v>
      </c>
      <c r="BU627"/>
      <c r="BV627" s="70">
        <v>2706.194</v>
      </c>
      <c r="BW627" s="70">
        <v>67.555000000000007</v>
      </c>
      <c r="BX627" s="70">
        <v>1473.1890000000001</v>
      </c>
      <c r="BY627" s="70">
        <v>0</v>
      </c>
      <c r="BZ627" s="70">
        <v>0</v>
      </c>
      <c r="CA627" s="70">
        <v>0</v>
      </c>
      <c r="CB627" s="70">
        <v>49.125</v>
      </c>
      <c r="CC627" s="70">
        <v>4.0389999999999997</v>
      </c>
      <c r="CD627" s="70">
        <v>0</v>
      </c>
    </row>
    <row r="628" spans="1:82">
      <c r="A628" s="70" t="s">
        <v>2427</v>
      </c>
      <c r="B628" s="70">
        <v>521</v>
      </c>
      <c r="C628" s="70">
        <v>11</v>
      </c>
      <c r="D628" s="70">
        <v>31</v>
      </c>
      <c r="E628" s="70">
        <v>2014</v>
      </c>
      <c r="F628" s="70" t="s">
        <v>181</v>
      </c>
      <c r="G628" s="70" t="s">
        <v>2416</v>
      </c>
      <c r="H628" s="70" t="s">
        <v>2417</v>
      </c>
      <c r="I628" s="148"/>
      <c r="J628" s="71">
        <v>2860.746999809468</v>
      </c>
      <c r="K628" s="71">
        <v>154.41907640373299</v>
      </c>
      <c r="L628" s="71">
        <v>500.1167443267226</v>
      </c>
      <c r="M628" s="71">
        <v>2373.054562210049</v>
      </c>
      <c r="N628" s="71">
        <v>2387.4253719076132</v>
      </c>
      <c r="O628" s="71">
        <v>1298.3099773350682</v>
      </c>
      <c r="P628" s="71">
        <v>1272.0984823781121</v>
      </c>
      <c r="Q628" s="71">
        <v>96.554108380716897</v>
      </c>
      <c r="R628" s="71">
        <v>23.406226552705888</v>
      </c>
      <c r="S628" s="71">
        <v>172.3353996152124</v>
      </c>
      <c r="T628" s="72"/>
      <c r="U628" s="71">
        <v>227069619</v>
      </c>
      <c r="V628" s="71">
        <v>53409</v>
      </c>
      <c r="W628" s="71">
        <v>10819</v>
      </c>
      <c r="X628" s="71">
        <v>438855</v>
      </c>
      <c r="Y628" s="71">
        <v>518383</v>
      </c>
      <c r="Z628" s="71">
        <v>747118</v>
      </c>
      <c r="AA628" s="71">
        <v>253339</v>
      </c>
      <c r="AB628" s="71">
        <v>1300963</v>
      </c>
      <c r="AC628" s="71">
        <v>3892293</v>
      </c>
      <c r="AD628" s="71">
        <v>172.33539961521231</v>
      </c>
      <c r="AE628" s="72"/>
      <c r="AF628" s="71"/>
      <c r="AG628" s="71"/>
      <c r="AH628" s="71"/>
      <c r="AI628" s="71"/>
      <c r="AJ628" s="71"/>
      <c r="AK628" s="71"/>
      <c r="AL628" s="71"/>
      <c r="AM628" s="71"/>
      <c r="AN628" s="71"/>
      <c r="AO628" s="71"/>
      <c r="AP628" s="71"/>
      <c r="AQ628" s="72"/>
      <c r="AR628" s="71">
        <v>19317</v>
      </c>
      <c r="AS628" s="71">
        <v>1751</v>
      </c>
      <c r="AT628" s="71">
        <v>4</v>
      </c>
      <c r="AU628" s="71">
        <v>8</v>
      </c>
      <c r="AV628" s="71">
        <v>0</v>
      </c>
      <c r="AW628" s="71">
        <v>7</v>
      </c>
      <c r="AX628" s="71"/>
      <c r="AY628" s="72"/>
      <c r="AZ628" s="71">
        <v>81192.299999999974</v>
      </c>
      <c r="BA628" s="71">
        <v>122952.6</v>
      </c>
      <c r="BB628" s="71">
        <v>67080</v>
      </c>
      <c r="BC628" s="71">
        <v>17404.7</v>
      </c>
      <c r="BD628" s="71">
        <v>0</v>
      </c>
      <c r="BE628" s="71">
        <v>8943.4</v>
      </c>
      <c r="BF628" s="71"/>
      <c r="BG628" s="72"/>
      <c r="BH628" s="71">
        <v>3.5539999999999998</v>
      </c>
      <c r="BI628" s="71">
        <v>11.851000000000001</v>
      </c>
      <c r="BJ628" s="71">
        <v>3822.9870000000001</v>
      </c>
      <c r="BK628" s="71">
        <v>0</v>
      </c>
      <c r="BL628" s="71">
        <v>396.34100000000001</v>
      </c>
      <c r="BM628" s="71">
        <v>7.0010000000000003</v>
      </c>
      <c r="BN628" s="72"/>
      <c r="BO628" s="71">
        <v>1</v>
      </c>
      <c r="BP628" s="71">
        <v>1</v>
      </c>
      <c r="BQ628" s="71">
        <v>99</v>
      </c>
      <c r="BR628" s="71">
        <v>1</v>
      </c>
      <c r="BS628" s="71">
        <v>44</v>
      </c>
      <c r="BT628" s="71">
        <v>1</v>
      </c>
      <c r="BU628"/>
      <c r="BV628" s="70">
        <v>2571.0050000000001</v>
      </c>
      <c r="BW628" s="70">
        <v>85.06</v>
      </c>
      <c r="BX628" s="70">
        <v>1521.8130000000001</v>
      </c>
      <c r="BY628" s="70">
        <v>5.1769999999999996</v>
      </c>
      <c r="BZ628" s="70">
        <v>1.339</v>
      </c>
      <c r="CA628" s="70">
        <v>0</v>
      </c>
      <c r="CB628" s="70">
        <v>51.488</v>
      </c>
      <c r="CC628" s="70">
        <v>5.8520000000000003</v>
      </c>
      <c r="CD628" s="70">
        <v>0</v>
      </c>
    </row>
    <row r="629" spans="1:82">
      <c r="A629" s="70" t="s">
        <v>2428</v>
      </c>
      <c r="B629" s="70">
        <v>522</v>
      </c>
      <c r="C629" s="70">
        <v>12</v>
      </c>
      <c r="D629" s="70">
        <v>31</v>
      </c>
      <c r="E629" s="70">
        <v>2015</v>
      </c>
      <c r="F629" s="70" t="s">
        <v>182</v>
      </c>
      <c r="G629" s="70" t="s">
        <v>2416</v>
      </c>
      <c r="H629" s="70" t="s">
        <v>2417</v>
      </c>
      <c r="I629" s="148"/>
      <c r="J629" s="71">
        <v>2611.530018266224</v>
      </c>
      <c r="K629" s="71">
        <v>158.94281713660621</v>
      </c>
      <c r="L629" s="71">
        <v>437.86853815641763</v>
      </c>
      <c r="M629" s="71">
        <v>2504.4017016850789</v>
      </c>
      <c r="N629" s="71">
        <v>2704.5380143610769</v>
      </c>
      <c r="O629" s="71">
        <v>1292.7140326485326</v>
      </c>
      <c r="P629" s="71">
        <v>1263.9725513167507</v>
      </c>
      <c r="Q629" s="71">
        <v>93.685236146161202</v>
      </c>
      <c r="R629" s="71">
        <v>22.437871397980285</v>
      </c>
      <c r="S629" s="71">
        <v>178.45296666942329</v>
      </c>
      <c r="T629" s="72"/>
      <c r="U629" s="71">
        <v>236697795</v>
      </c>
      <c r="V629" s="71">
        <v>53409</v>
      </c>
      <c r="W629" s="71">
        <v>10819</v>
      </c>
      <c r="X629" s="71">
        <v>438855</v>
      </c>
      <c r="Y629" s="71">
        <v>520986</v>
      </c>
      <c r="Z629" s="71">
        <v>751057</v>
      </c>
      <c r="AA629" s="71">
        <v>251522</v>
      </c>
      <c r="AB629" s="71">
        <v>1289470</v>
      </c>
      <c r="AC629" s="71">
        <v>3835388</v>
      </c>
      <c r="AD629" s="71">
        <v>178.45296666942329</v>
      </c>
      <c r="AE629" s="72"/>
      <c r="AF629" s="71">
        <v>2234662793.5863171</v>
      </c>
      <c r="AG629" s="71">
        <v>105359117.80436639</v>
      </c>
      <c r="AH629" s="71">
        <v>65214914.967738323</v>
      </c>
      <c r="AI629" s="71">
        <v>2949425844.6264691</v>
      </c>
      <c r="AJ629" s="71">
        <v>3216214307.107532</v>
      </c>
      <c r="AK629" s="71"/>
      <c r="AL629" s="71"/>
      <c r="AM629" s="71">
        <v>176716454.376791</v>
      </c>
      <c r="AN629" s="71"/>
      <c r="AO629" s="71"/>
      <c r="AP629" s="71">
        <v>8747593432.4692135</v>
      </c>
      <c r="AQ629" s="72"/>
      <c r="AR629" s="71">
        <v>21376</v>
      </c>
      <c r="AS629" s="71">
        <v>2575</v>
      </c>
      <c r="AT629" s="71">
        <v>5</v>
      </c>
      <c r="AU629" s="71">
        <v>9</v>
      </c>
      <c r="AV629" s="71">
        <v>0</v>
      </c>
      <c r="AW629" s="71">
        <v>8</v>
      </c>
      <c r="AX629" s="71"/>
      <c r="AY629" s="72"/>
      <c r="AZ629" s="71">
        <v>91851.6</v>
      </c>
      <c r="BA629" s="71">
        <v>236505.2</v>
      </c>
      <c r="BB629" s="71">
        <v>67083.199999999997</v>
      </c>
      <c r="BC629" s="71">
        <v>17613.3</v>
      </c>
      <c r="BD629" s="71">
        <v>0</v>
      </c>
      <c r="BE629" s="71">
        <v>11485.4</v>
      </c>
      <c r="BF629" s="71"/>
      <c r="BG629" s="72"/>
      <c r="BH629" s="71">
        <v>3.528</v>
      </c>
      <c r="BI629" s="71">
        <v>12.853</v>
      </c>
      <c r="BJ629" s="71">
        <v>3712.0160000000001</v>
      </c>
      <c r="BK629" s="71">
        <v>0</v>
      </c>
      <c r="BL629" s="71">
        <v>375.84400000000005</v>
      </c>
      <c r="BM629" s="71">
        <v>6.3979999999999997</v>
      </c>
      <c r="BN629" s="72"/>
      <c r="BO629" s="71">
        <v>1</v>
      </c>
      <c r="BP629" s="71">
        <v>1</v>
      </c>
      <c r="BQ629" s="71">
        <v>97</v>
      </c>
      <c r="BR629" s="71">
        <v>1</v>
      </c>
      <c r="BS629" s="71">
        <v>42</v>
      </c>
      <c r="BT629" s="71">
        <v>1</v>
      </c>
      <c r="BU629"/>
      <c r="BV629" s="70">
        <v>2536.558</v>
      </c>
      <c r="BW629" s="70">
        <v>98.870999999999995</v>
      </c>
      <c r="BX629" s="70">
        <v>1415.396</v>
      </c>
      <c r="BY629" s="70">
        <v>5.0659999999999998</v>
      </c>
      <c r="BZ629" s="70">
        <v>1.2689999999999999</v>
      </c>
      <c r="CA629" s="70">
        <v>0</v>
      </c>
      <c r="CB629" s="70">
        <v>48.649000000000001</v>
      </c>
      <c r="CC629" s="70">
        <v>4.83</v>
      </c>
      <c r="CD629" s="70">
        <v>0</v>
      </c>
    </row>
    <row r="630" spans="1:82">
      <c r="A630" s="70" t="s">
        <v>2429</v>
      </c>
      <c r="B630" s="70">
        <v>523</v>
      </c>
      <c r="C630" s="70">
        <v>13</v>
      </c>
      <c r="D630" s="70">
        <v>31</v>
      </c>
      <c r="E630" s="70">
        <v>2016</v>
      </c>
      <c r="F630" s="70" t="s">
        <v>155</v>
      </c>
      <c r="G630" s="70" t="s">
        <v>2416</v>
      </c>
      <c r="H630" s="70" t="s">
        <v>2417</v>
      </c>
      <c r="I630" s="148"/>
      <c r="J630" s="71">
        <v>2594.3964485415149</v>
      </c>
      <c r="K630" s="71">
        <v>155.36504673558548</v>
      </c>
      <c r="L630" s="71">
        <v>530.10578498439031</v>
      </c>
      <c r="M630" s="71">
        <v>1999.2147294086235</v>
      </c>
      <c r="N630" s="71">
        <v>2461.5313752409488</v>
      </c>
      <c r="O630" s="71">
        <v>1284.4054518997059</v>
      </c>
      <c r="P630" s="71">
        <v>1241.3500082112391</v>
      </c>
      <c r="Q630" s="71">
        <v>90.216240845665581</v>
      </c>
      <c r="R630" s="71">
        <v>22.485999694541899</v>
      </c>
      <c r="S630" s="71">
        <v>180.04410563426399</v>
      </c>
      <c r="T630" s="72"/>
      <c r="U630" s="71">
        <v>237167820</v>
      </c>
      <c r="V630" s="71">
        <v>53409</v>
      </c>
      <c r="W630" s="71">
        <v>10819</v>
      </c>
      <c r="X630" s="71">
        <v>438855</v>
      </c>
      <c r="Y630" s="71">
        <v>523065</v>
      </c>
      <c r="Z630" s="71">
        <v>755403</v>
      </c>
      <c r="AA630" s="71">
        <v>255489</v>
      </c>
      <c r="AB630" s="71">
        <v>1277271</v>
      </c>
      <c r="AC630" s="71">
        <v>3840387.4073384171</v>
      </c>
      <c r="AD630" s="71">
        <v>180.04410563426401</v>
      </c>
      <c r="AE630" s="72"/>
      <c r="AF630" s="71">
        <v>2215946458.1951098</v>
      </c>
      <c r="AG630" s="71">
        <v>103565028.4492522</v>
      </c>
      <c r="AH630" s="71">
        <v>62861262.766717501</v>
      </c>
      <c r="AI630" s="71">
        <v>2708685631.4790239</v>
      </c>
      <c r="AJ630" s="71">
        <v>2577915744.123394</v>
      </c>
      <c r="AK630" s="71"/>
      <c r="AL630" s="71"/>
      <c r="AM630" s="71">
        <v>175180625.10397589</v>
      </c>
      <c r="AN630" s="71"/>
      <c r="AO630" s="71"/>
      <c r="AP630" s="71">
        <v>7844154750.1174736</v>
      </c>
      <c r="AQ630" s="72"/>
      <c r="AR630" s="71">
        <v>23425</v>
      </c>
      <c r="AS630" s="71">
        <v>3124</v>
      </c>
      <c r="AT630" s="71">
        <v>8</v>
      </c>
      <c r="AU630" s="71">
        <v>12</v>
      </c>
      <c r="AV630" s="71">
        <v>0</v>
      </c>
      <c r="AW630" s="71">
        <v>12</v>
      </c>
      <c r="AX630" s="71"/>
      <c r="AY630" s="72"/>
      <c r="AZ630" s="71">
        <v>102869.6</v>
      </c>
      <c r="BA630" s="71">
        <v>309988.09999999998</v>
      </c>
      <c r="BB630" s="71">
        <v>67125.099999999991</v>
      </c>
      <c r="BC630" s="71">
        <v>17963.7</v>
      </c>
      <c r="BD630" s="71">
        <v>0</v>
      </c>
      <c r="BE630" s="71">
        <v>44472.9</v>
      </c>
      <c r="BF630" s="71"/>
      <c r="BG630" s="72"/>
      <c r="BH630" s="71">
        <v>3.6709999999999998</v>
      </c>
      <c r="BI630" s="71">
        <v>12.319000000000001</v>
      </c>
      <c r="BJ630" s="71">
        <v>3709.491</v>
      </c>
      <c r="BK630" s="71">
        <v>0</v>
      </c>
      <c r="BL630" s="71">
        <v>367.02100000000002</v>
      </c>
      <c r="BM630" s="71">
        <v>6.2370000000000001</v>
      </c>
      <c r="BN630" s="72"/>
      <c r="BO630" s="71">
        <v>1</v>
      </c>
      <c r="BP630" s="71">
        <v>1</v>
      </c>
      <c r="BQ630" s="71">
        <v>102</v>
      </c>
      <c r="BR630" s="71">
        <v>1</v>
      </c>
      <c r="BS630" s="71">
        <v>41</v>
      </c>
      <c r="BT630" s="71">
        <v>1</v>
      </c>
      <c r="BU630"/>
      <c r="BV630" s="70">
        <v>2477.5259999999998</v>
      </c>
      <c r="BW630" s="70">
        <v>119.39100000000001</v>
      </c>
      <c r="BX630" s="70">
        <v>1441.4010000000001</v>
      </c>
      <c r="BY630" s="70">
        <v>5.2469999999999999</v>
      </c>
      <c r="BZ630" s="70">
        <v>6.8739999999999997</v>
      </c>
      <c r="CA630" s="70">
        <v>0</v>
      </c>
      <c r="CB630" s="70">
        <v>42.67</v>
      </c>
      <c r="CC630" s="70">
        <v>5.63</v>
      </c>
      <c r="CD630" s="70">
        <v>0</v>
      </c>
    </row>
    <row r="631" spans="1:82">
      <c r="A631" s="70" t="s">
        <v>2430</v>
      </c>
      <c r="B631" s="70">
        <v>524</v>
      </c>
      <c r="C631" s="70">
        <v>14</v>
      </c>
      <c r="D631" s="70">
        <v>31</v>
      </c>
      <c r="E631" s="70">
        <v>2017</v>
      </c>
      <c r="F631" s="70" t="s">
        <v>156</v>
      </c>
      <c r="G631" s="70" t="s">
        <v>2416</v>
      </c>
      <c r="H631" s="70" t="s">
        <v>2417</v>
      </c>
      <c r="I631" s="148"/>
      <c r="J631" s="71">
        <v>2417.054231915004</v>
      </c>
      <c r="K631" s="71">
        <v>157.54728500907291</v>
      </c>
      <c r="L631" s="71">
        <v>471.54601418117232</v>
      </c>
      <c r="M631" s="71">
        <v>1794.463003087011</v>
      </c>
      <c r="N631" s="71">
        <v>2444.5814763237377</v>
      </c>
      <c r="O631" s="71">
        <v>1269.5250511024801</v>
      </c>
      <c r="P631" s="71">
        <v>1226.8239369207674</v>
      </c>
      <c r="Q631" s="71">
        <v>86.357138919092804</v>
      </c>
      <c r="R631" s="71">
        <v>23.280402688439562</v>
      </c>
      <c r="S631" s="71">
        <v>197.28325408495252</v>
      </c>
      <c r="T631" s="72"/>
      <c r="U631" s="71">
        <v>252564989</v>
      </c>
      <c r="V631" s="71">
        <v>53409</v>
      </c>
      <c r="W631" s="71">
        <v>10819</v>
      </c>
      <c r="X631" s="71">
        <v>438855</v>
      </c>
      <c r="Y631" s="71">
        <v>524685</v>
      </c>
      <c r="Z631" s="71">
        <v>759037</v>
      </c>
      <c r="AA631" s="71">
        <v>254109</v>
      </c>
      <c r="AB631" s="71">
        <v>1264329</v>
      </c>
      <c r="AC631" s="71">
        <v>4054956.9999999991</v>
      </c>
      <c r="AD631" s="71">
        <v>197.28325408495249</v>
      </c>
      <c r="AE631" s="72"/>
      <c r="AF631" s="71">
        <v>2117190950.1809859</v>
      </c>
      <c r="AG631" s="71">
        <v>105332098.32588761</v>
      </c>
      <c r="AH631" s="71">
        <v>74749014.966196671</v>
      </c>
      <c r="AI631" s="71">
        <v>2586525523.956656</v>
      </c>
      <c r="AJ631" s="71">
        <v>2971635389.3646922</v>
      </c>
      <c r="AK631" s="71"/>
      <c r="AL631" s="71"/>
      <c r="AM631" s="71">
        <v>173676932.77397811</v>
      </c>
      <c r="AN631" s="71"/>
      <c r="AO631" s="71"/>
      <c r="AP631" s="71">
        <v>8029109909.5683966</v>
      </c>
      <c r="AQ631" s="72"/>
      <c r="AR631" s="71">
        <v>24993</v>
      </c>
      <c r="AS631" s="71">
        <v>3494</v>
      </c>
      <c r="AT631" s="71">
        <v>13</v>
      </c>
      <c r="AU631" s="71">
        <v>13</v>
      </c>
      <c r="AV631" s="71">
        <v>0</v>
      </c>
      <c r="AW631" s="71">
        <v>13</v>
      </c>
      <c r="AX631" s="71"/>
      <c r="AY631" s="72"/>
      <c r="AZ631" s="71">
        <v>111407.7</v>
      </c>
      <c r="BA631" s="71">
        <v>416358.8000000001</v>
      </c>
      <c r="BB631" s="71">
        <v>92502.799999999988</v>
      </c>
      <c r="BC631" s="71">
        <v>18022.900000000001</v>
      </c>
      <c r="BD631" s="71">
        <v>0</v>
      </c>
      <c r="BE631" s="71">
        <v>44625.4</v>
      </c>
      <c r="BF631" s="71"/>
      <c r="BG631" s="72"/>
      <c r="BH631" s="71">
        <v>8.0690000000000008</v>
      </c>
      <c r="BI631" s="71">
        <v>11.566000000000001</v>
      </c>
      <c r="BJ631" s="71">
        <v>3743.297</v>
      </c>
      <c r="BK631" s="71">
        <v>0</v>
      </c>
      <c r="BL631" s="71">
        <v>367.69800000000004</v>
      </c>
      <c r="BM631" s="71">
        <v>5.9880000000000004</v>
      </c>
      <c r="BN631" s="72"/>
      <c r="BO631" s="71">
        <v>1</v>
      </c>
      <c r="BP631" s="71">
        <v>1</v>
      </c>
      <c r="BQ631" s="71">
        <v>102</v>
      </c>
      <c r="BR631" s="71">
        <v>1</v>
      </c>
      <c r="BS631" s="71">
        <v>41</v>
      </c>
      <c r="BT631" s="71">
        <v>1</v>
      </c>
      <c r="BU631"/>
      <c r="BV631" s="70">
        <v>2562.944</v>
      </c>
      <c r="BW631" s="70">
        <v>136.14400000000001</v>
      </c>
      <c r="BX631" s="70">
        <v>1374.6369999999999</v>
      </c>
      <c r="BY631" s="70">
        <v>5.5140000000000002</v>
      </c>
      <c r="BZ631" s="70">
        <v>7.0519999999999996</v>
      </c>
      <c r="CA631" s="70">
        <v>0</v>
      </c>
      <c r="CB631" s="70">
        <v>43.713999999999999</v>
      </c>
      <c r="CC631" s="70">
        <v>6.6130000000000004</v>
      </c>
      <c r="CD631" s="70">
        <v>0</v>
      </c>
    </row>
    <row r="632" spans="1:82">
      <c r="A632" s="70" t="s">
        <v>2431</v>
      </c>
      <c r="B632" s="70">
        <v>525</v>
      </c>
      <c r="C632" s="70">
        <v>15</v>
      </c>
      <c r="D632" s="70">
        <v>31</v>
      </c>
      <c r="E632" s="70">
        <v>2018</v>
      </c>
      <c r="F632" s="70" t="s">
        <v>183</v>
      </c>
      <c r="G632" s="70" t="s">
        <v>2416</v>
      </c>
      <c r="H632" s="70" t="s">
        <v>2417</v>
      </c>
      <c r="I632" s="148"/>
      <c r="J632" s="71">
        <v>2545.3655447146739</v>
      </c>
      <c r="K632" s="71">
        <v>149.84864786019261</v>
      </c>
      <c r="L632" s="71">
        <v>431.79290230728674</v>
      </c>
      <c r="M632" s="71">
        <v>1919.0318728806205</v>
      </c>
      <c r="N632" s="71">
        <v>2265.983748934686</v>
      </c>
      <c r="O632" s="71">
        <v>1249.4184898498072</v>
      </c>
      <c r="P632" s="71">
        <v>1210.5537177495621</v>
      </c>
      <c r="Q632" s="71">
        <v>79.235041803588999</v>
      </c>
      <c r="R632" s="71">
        <v>30.34881587425728</v>
      </c>
      <c r="S632" s="71">
        <v>201.82415699133225</v>
      </c>
      <c r="T632" s="72"/>
      <c r="U632" s="71">
        <v>272717681</v>
      </c>
      <c r="V632" s="71">
        <v>53409</v>
      </c>
      <c r="W632" s="71">
        <v>10819</v>
      </c>
      <c r="X632" s="71">
        <v>438855</v>
      </c>
      <c r="Y632" s="71">
        <v>526690</v>
      </c>
      <c r="Z632" s="71">
        <v>761319</v>
      </c>
      <c r="AA632" s="71">
        <v>253260</v>
      </c>
      <c r="AB632" s="71">
        <v>1250142</v>
      </c>
      <c r="AC632" s="71">
        <v>5265409</v>
      </c>
      <c r="AD632" s="71">
        <v>201.82415699133219</v>
      </c>
      <c r="AE632" s="72"/>
      <c r="AF632" s="71">
        <v>2363403583.7580738</v>
      </c>
      <c r="AG632" s="71">
        <v>95581840.93616578</v>
      </c>
      <c r="AH632" s="71">
        <v>70654059.374568328</v>
      </c>
      <c r="AI632" s="71">
        <v>2654868575.1072421</v>
      </c>
      <c r="AJ632" s="71">
        <v>2690161028.5432081</v>
      </c>
      <c r="AK632" s="71"/>
      <c r="AL632" s="71"/>
      <c r="AM632" s="71">
        <v>172083434.84728211</v>
      </c>
      <c r="AN632" s="71"/>
      <c r="AO632" s="71"/>
      <c r="AP632" s="71">
        <v>8046752522.5665407</v>
      </c>
      <c r="AQ632" s="72"/>
      <c r="AR632" s="71">
        <v>27568</v>
      </c>
      <c r="AS632" s="71">
        <v>3975</v>
      </c>
      <c r="AT632" s="71">
        <v>49</v>
      </c>
      <c r="AU632" s="71">
        <v>14</v>
      </c>
      <c r="AV632" s="71">
        <v>1</v>
      </c>
      <c r="AW632" s="71">
        <v>13</v>
      </c>
      <c r="AX632" s="71"/>
      <c r="AY632" s="72"/>
      <c r="AZ632" s="71">
        <v>123988.19999999997</v>
      </c>
      <c r="BA632" s="71">
        <v>513983.8</v>
      </c>
      <c r="BB632" s="71">
        <v>93215</v>
      </c>
      <c r="BC632" s="71">
        <v>18072.900000000001</v>
      </c>
      <c r="BD632" s="71">
        <v>7499</v>
      </c>
      <c r="BE632" s="71">
        <v>46443.596000000005</v>
      </c>
      <c r="BF632" s="71"/>
      <c r="BG632" s="72"/>
      <c r="BH632" s="71">
        <v>8.7230000000000008</v>
      </c>
      <c r="BI632" s="71">
        <v>11.632</v>
      </c>
      <c r="BJ632" s="71">
        <v>3698.2649999999999</v>
      </c>
      <c r="BK632" s="71">
        <v>0</v>
      </c>
      <c r="BL632" s="71">
        <v>354.95</v>
      </c>
      <c r="BM632" s="71">
        <v>6.0000000000000001E-3</v>
      </c>
      <c r="BN632" s="72"/>
      <c r="BO632" s="71">
        <v>1</v>
      </c>
      <c r="BP632" s="71">
        <v>1</v>
      </c>
      <c r="BQ632" s="71">
        <v>98</v>
      </c>
      <c r="BR632" s="71">
        <v>1</v>
      </c>
      <c r="BS632" s="71">
        <v>48</v>
      </c>
      <c r="BT632" s="71">
        <v>1</v>
      </c>
      <c r="BU632"/>
      <c r="BV632" s="70">
        <v>2340.7750000000001</v>
      </c>
      <c r="BW632" s="70">
        <v>154.93899999999999</v>
      </c>
      <c r="BX632" s="70">
        <v>1510.86</v>
      </c>
      <c r="BY632" s="70">
        <v>6.4130000000000003</v>
      </c>
      <c r="BZ632" s="70">
        <v>7.1379999999999999</v>
      </c>
      <c r="CA632" s="70">
        <v>0.17</v>
      </c>
      <c r="CB632" s="70">
        <v>47.133000000000003</v>
      </c>
      <c r="CC632" s="70">
        <v>6.1479999999999997</v>
      </c>
      <c r="CD632" s="70">
        <v>0</v>
      </c>
    </row>
    <row r="633" spans="1:82">
      <c r="A633" s="70" t="s">
        <v>2432</v>
      </c>
      <c r="B633" s="70">
        <v>526</v>
      </c>
      <c r="C633" s="70">
        <v>16</v>
      </c>
      <c r="D633" s="70">
        <v>31</v>
      </c>
      <c r="E633" s="70">
        <v>2019</v>
      </c>
      <c r="F633" s="70" t="s">
        <v>158</v>
      </c>
      <c r="G633" s="70" t="s">
        <v>2416</v>
      </c>
      <c r="H633" s="70" t="s">
        <v>2417</v>
      </c>
      <c r="I633" s="148"/>
      <c r="J633" s="71">
        <v>2307.7506497235813</v>
      </c>
      <c r="K633" s="71">
        <v>140.9002228327771</v>
      </c>
      <c r="L633" s="71">
        <v>435.93860367916835</v>
      </c>
      <c r="M633" s="71">
        <v>1788.0357388641257</v>
      </c>
      <c r="N633" s="71">
        <v>2117.3956520060142</v>
      </c>
      <c r="O633" s="71">
        <v>1215.1159260502702</v>
      </c>
      <c r="P633" s="71">
        <v>1185.4707451223385</v>
      </c>
      <c r="Q633" s="71">
        <v>76.244025320312602</v>
      </c>
      <c r="R633" s="71">
        <v>38.623389216194603</v>
      </c>
      <c r="S633" s="71">
        <v>182.49940151414643</v>
      </c>
      <c r="T633" s="72"/>
      <c r="U633" s="71">
        <v>262620623</v>
      </c>
      <c r="V633" s="71">
        <v>53409</v>
      </c>
      <c r="W633" s="71">
        <v>10819</v>
      </c>
      <c r="X633" s="71">
        <v>438855</v>
      </c>
      <c r="Y633" s="71">
        <v>528691</v>
      </c>
      <c r="Z633" s="71">
        <v>760744</v>
      </c>
      <c r="AA633" s="71">
        <v>246156</v>
      </c>
      <c r="AB633" s="71">
        <v>1235517</v>
      </c>
      <c r="AC633" s="71">
        <v>6810772</v>
      </c>
      <c r="AD633" s="71">
        <v>182.4994015141464</v>
      </c>
      <c r="AE633" s="72"/>
      <c r="AF633" s="71">
        <v>2277863792.9754601</v>
      </c>
      <c r="AG633" s="71">
        <v>92625420.32295607</v>
      </c>
      <c r="AH633" s="71">
        <v>75243062.135584027</v>
      </c>
      <c r="AI633" s="71">
        <v>2546070759.4232883</v>
      </c>
      <c r="AJ633" s="71">
        <v>2556254851.961874</v>
      </c>
      <c r="AK633" s="71">
        <v>0</v>
      </c>
      <c r="AL633" s="71">
        <v>0</v>
      </c>
      <c r="AM633" s="71">
        <v>168268114.43300378</v>
      </c>
      <c r="AN633" s="71">
        <v>0</v>
      </c>
      <c r="AO633" s="71">
        <v>0</v>
      </c>
      <c r="AP633" s="71">
        <v>7716326001.2521658</v>
      </c>
      <c r="AQ633" s="72"/>
      <c r="AR633" s="71">
        <v>28519</v>
      </c>
      <c r="AS633" s="71">
        <v>4335</v>
      </c>
      <c r="AT633" s="71">
        <v>54</v>
      </c>
      <c r="AU633" s="71">
        <v>15</v>
      </c>
      <c r="AV633" s="71">
        <v>1</v>
      </c>
      <c r="AW633" s="71">
        <v>14</v>
      </c>
      <c r="AX633" s="71"/>
      <c r="AY633" s="72"/>
      <c r="AZ633" s="71">
        <v>130141.9</v>
      </c>
      <c r="BA633" s="71">
        <v>681716.5</v>
      </c>
      <c r="BB633" s="71">
        <v>111294.2</v>
      </c>
      <c r="BC633" s="71">
        <v>18092.7</v>
      </c>
      <c r="BD633" s="71">
        <v>7499</v>
      </c>
      <c r="BE633" s="71">
        <v>126325.398</v>
      </c>
      <c r="BF633" s="71"/>
      <c r="BG633" s="72"/>
      <c r="BH633" s="71">
        <v>8.9109999999999996</v>
      </c>
      <c r="BI633" s="71">
        <v>12.311999999999999</v>
      </c>
      <c r="BJ633" s="71">
        <v>3610.491</v>
      </c>
      <c r="BK633" s="71">
        <v>9.8109999999999999</v>
      </c>
      <c r="BL633" s="71">
        <v>354.19299999999998</v>
      </c>
      <c r="BM633" s="71">
        <v>5.6639999999999997</v>
      </c>
      <c r="BN633" s="72"/>
      <c r="BO633" s="71">
        <v>1</v>
      </c>
      <c r="BP633" s="71">
        <v>1</v>
      </c>
      <c r="BQ633" s="71">
        <v>102</v>
      </c>
      <c r="BR633" s="71">
        <v>1</v>
      </c>
      <c r="BS633" s="71">
        <v>41</v>
      </c>
      <c r="BT633" s="71">
        <v>1</v>
      </c>
      <c r="BU633"/>
      <c r="BV633" s="70">
        <v>2339.6509999999998</v>
      </c>
      <c r="BW633" s="70">
        <v>172.26900000000001</v>
      </c>
      <c r="BX633" s="70">
        <v>1419.848</v>
      </c>
      <c r="BY633" s="70">
        <v>6.65</v>
      </c>
      <c r="BZ633" s="70">
        <v>6.9779999999999998</v>
      </c>
      <c r="CA633" s="70">
        <v>0</v>
      </c>
      <c r="CB633" s="70">
        <v>48.344999999999999</v>
      </c>
      <c r="CC633" s="70">
        <v>7.641</v>
      </c>
      <c r="CD633" s="70">
        <v>0</v>
      </c>
    </row>
    <row r="634" spans="1:82">
      <c r="A634" s="70" t="s">
        <v>2433</v>
      </c>
      <c r="B634" s="70">
        <v>527</v>
      </c>
      <c r="C634" s="70">
        <v>17</v>
      </c>
      <c r="D634" s="70">
        <v>31</v>
      </c>
      <c r="E634" s="70">
        <v>2020</v>
      </c>
      <c r="F634" s="70" t="s">
        <v>159</v>
      </c>
      <c r="G634" s="1064" t="s">
        <v>2416</v>
      </c>
      <c r="H634" s="70" t="s">
        <v>2417</v>
      </c>
      <c r="I634" s="148"/>
      <c r="J634" s="71">
        <v>2841.8535510461861</v>
      </c>
      <c r="K634" s="71">
        <v>146.64007865160312</v>
      </c>
      <c r="L634" s="71">
        <v>528.94262311463945</v>
      </c>
      <c r="M634" s="71">
        <v>1550.9605158094607</v>
      </c>
      <c r="N634" s="71">
        <v>2041.7283494087862</v>
      </c>
      <c r="O634" s="71">
        <v>1066.9000280968451</v>
      </c>
      <c r="P634" s="71">
        <v>1111.0365938137834</v>
      </c>
      <c r="Q634" s="71">
        <v>72.003130218377905</v>
      </c>
      <c r="R634" s="71">
        <v>24.40328705103714</v>
      </c>
      <c r="S634" s="71">
        <v>178.70779556643987</v>
      </c>
      <c r="T634" s="72"/>
      <c r="U634" s="71">
        <v>249429896</v>
      </c>
      <c r="V634" s="71">
        <v>48878</v>
      </c>
      <c r="W634" s="71">
        <v>13493</v>
      </c>
      <c r="X634" s="71">
        <v>422229</v>
      </c>
      <c r="Y634" s="71">
        <v>530800</v>
      </c>
      <c r="Z634" s="71">
        <v>762378</v>
      </c>
      <c r="AA634" s="71">
        <v>245210</v>
      </c>
      <c r="AB634" s="71">
        <v>1221205</v>
      </c>
      <c r="AC634" s="71">
        <v>4325965</v>
      </c>
      <c r="AD634" s="71">
        <v>178.70779556643987</v>
      </c>
      <c r="AE634" s="72"/>
      <c r="AF634" s="71">
        <v>2076790225.8555717</v>
      </c>
      <c r="AG634" s="71">
        <v>95804020.327729344</v>
      </c>
      <c r="AH634" s="71">
        <v>92518242.447611138</v>
      </c>
      <c r="AI634" s="71">
        <v>2340550106.3143568</v>
      </c>
      <c r="AJ634" s="71">
        <v>2539214483.6798239</v>
      </c>
      <c r="AK634" s="71">
        <v>0</v>
      </c>
      <c r="AL634" s="71">
        <v>0</v>
      </c>
      <c r="AM634" s="71">
        <v>159380820.37053567</v>
      </c>
      <c r="AN634" s="71">
        <v>0</v>
      </c>
      <c r="AO634" s="71">
        <v>0</v>
      </c>
      <c r="AP634" s="71">
        <v>7304257898.9956284</v>
      </c>
      <c r="AQ634" s="72"/>
      <c r="AR634" s="71">
        <v>29916</v>
      </c>
      <c r="AS634" s="71">
        <v>4641</v>
      </c>
      <c r="AT634" s="71">
        <v>55</v>
      </c>
      <c r="AU634" s="71">
        <v>17</v>
      </c>
      <c r="AV634" s="71">
        <v>1</v>
      </c>
      <c r="AW634" s="71">
        <v>14</v>
      </c>
      <c r="AX634" s="71"/>
      <c r="AY634" s="72"/>
      <c r="AZ634" s="71">
        <v>138241.59999999989</v>
      </c>
      <c r="BA634" s="71">
        <v>783106.79999999981</v>
      </c>
      <c r="BB634" s="71">
        <v>156684.20000000001</v>
      </c>
      <c r="BC634" s="71">
        <v>18203.600000000009</v>
      </c>
      <c r="BD634" s="71">
        <v>7499</v>
      </c>
      <c r="BE634" s="71">
        <v>126325.398</v>
      </c>
      <c r="BF634" s="71"/>
      <c r="BG634" s="72"/>
      <c r="BH634" s="71">
        <v>9.1519999999999992</v>
      </c>
      <c r="BI634" s="71">
        <v>12.420999999999999</v>
      </c>
      <c r="BJ634" s="71">
        <v>3387.9853199999998</v>
      </c>
      <c r="BK634" s="71">
        <v>1.254</v>
      </c>
      <c r="BL634" s="71">
        <v>374.18599999999998</v>
      </c>
      <c r="BM634" s="71">
        <v>5.5110000000000001</v>
      </c>
      <c r="BN634" s="72"/>
      <c r="BO634" s="71">
        <v>1</v>
      </c>
      <c r="BP634" s="71">
        <v>1</v>
      </c>
      <c r="BQ634" s="71">
        <v>106</v>
      </c>
      <c r="BR634" s="71">
        <v>1</v>
      </c>
      <c r="BS634" s="71">
        <v>42</v>
      </c>
      <c r="BT634" s="71">
        <v>1</v>
      </c>
      <c r="BU634"/>
      <c r="BV634" s="70">
        <v>2248.8609999999999</v>
      </c>
      <c r="BW634" s="70">
        <v>160.34200000000001</v>
      </c>
      <c r="BX634" s="70">
        <v>1292.787</v>
      </c>
      <c r="BY634" s="70">
        <v>6.6972399999999999</v>
      </c>
      <c r="BZ634" s="70">
        <v>7.0870800000000003</v>
      </c>
      <c r="CA634" s="70">
        <v>0</v>
      </c>
      <c r="CB634" s="70">
        <v>62.905999999999999</v>
      </c>
      <c r="CC634" s="70">
        <v>7.7290000000000001</v>
      </c>
      <c r="CD634" s="70">
        <v>4.0999999999999996</v>
      </c>
    </row>
    <row r="635" spans="1:82">
      <c r="A635" s="70" t="s">
        <v>2434</v>
      </c>
      <c r="B635" s="70">
        <v>527</v>
      </c>
      <c r="C635" s="70">
        <v>18</v>
      </c>
      <c r="D635" s="70">
        <v>31</v>
      </c>
      <c r="E635" s="70">
        <v>2021</v>
      </c>
      <c r="F635" s="70" t="s">
        <v>160</v>
      </c>
      <c r="G635" s="1064" t="s">
        <v>2416</v>
      </c>
      <c r="H635" s="70" t="s">
        <v>2417</v>
      </c>
      <c r="I635" s="148"/>
      <c r="J635" s="71">
        <v>2864.8561083852378</v>
      </c>
      <c r="K635" s="71">
        <v>159.94890012330251</v>
      </c>
      <c r="L635" s="71">
        <v>481.68279473152046</v>
      </c>
      <c r="M635" s="71">
        <v>1745.7073931127436</v>
      </c>
      <c r="N635" s="71">
        <v>2115.6290001581915</v>
      </c>
      <c r="O635" s="71">
        <v>1033.4745291541062</v>
      </c>
      <c r="P635" s="71">
        <v>1133.949387173481</v>
      </c>
      <c r="Q635" s="71">
        <v>70.442818945751199</v>
      </c>
      <c r="R635" s="71">
        <v>20.661610000775408</v>
      </c>
      <c r="S635" s="71">
        <v>168.43754189863466</v>
      </c>
      <c r="T635" s="72"/>
      <c r="U635" s="71">
        <v>271326608</v>
      </c>
      <c r="V635" s="71">
        <v>48878</v>
      </c>
      <c r="W635" s="71">
        <v>13493</v>
      </c>
      <c r="X635" s="71">
        <v>422229</v>
      </c>
      <c r="Y635" s="71">
        <v>532269</v>
      </c>
      <c r="Z635" s="71">
        <v>760391</v>
      </c>
      <c r="AA635" s="71">
        <v>244038</v>
      </c>
      <c r="AB635" s="71">
        <v>1206479</v>
      </c>
      <c r="AC635" s="71">
        <v>3553227.9999999995</v>
      </c>
      <c r="AD635" s="71">
        <v>168.43754189863466</v>
      </c>
      <c r="AE635" s="72"/>
      <c r="AF635" s="71">
        <v>2066904587.0619438</v>
      </c>
      <c r="AG635" s="71">
        <v>100718475.6433342</v>
      </c>
      <c r="AH635" s="71">
        <v>84631756.271048173</v>
      </c>
      <c r="AI635" s="71">
        <v>2573160654.7294507</v>
      </c>
      <c r="AJ635" s="71">
        <v>2518098709.5765958</v>
      </c>
      <c r="AK635" s="71">
        <v>0</v>
      </c>
      <c r="AL635" s="71">
        <v>0</v>
      </c>
      <c r="AM635" s="71">
        <v>158367124.09847027</v>
      </c>
      <c r="AN635" s="71">
        <v>0</v>
      </c>
      <c r="AO635" s="71">
        <v>0</v>
      </c>
      <c r="AP635" s="71">
        <v>7501881307.3808422</v>
      </c>
      <c r="AQ635" s="72"/>
      <c r="AR635" s="71">
        <v>31976</v>
      </c>
      <c r="AS635" s="71">
        <v>4855</v>
      </c>
      <c r="AT635" s="71">
        <v>57</v>
      </c>
      <c r="AU635" s="71">
        <v>19</v>
      </c>
      <c r="AV635" s="71">
        <v>1</v>
      </c>
      <c r="AW635" s="71">
        <v>16</v>
      </c>
      <c r="AX635" s="71"/>
      <c r="AY635" s="72"/>
      <c r="AZ635" s="71">
        <v>149158.39999999781</v>
      </c>
      <c r="BA635" s="71">
        <v>862317.99999999627</v>
      </c>
      <c r="BB635" s="71">
        <v>154762.70000000001</v>
      </c>
      <c r="BC635" s="71">
        <v>20503.599999999999</v>
      </c>
      <c r="BD635" s="71">
        <v>7499</v>
      </c>
      <c r="BE635" s="71">
        <v>126415.398</v>
      </c>
      <c r="BF635" s="71"/>
      <c r="BG635" s="72"/>
      <c r="BH635" s="71">
        <v>8.9710000000000001</v>
      </c>
      <c r="BI635" s="71">
        <v>11.423999999999999</v>
      </c>
      <c r="BJ635" s="71">
        <v>4060.8449999999998</v>
      </c>
      <c r="BK635" s="71">
        <v>0.14299999999999999</v>
      </c>
      <c r="BL635" s="71">
        <v>340.07</v>
      </c>
      <c r="BM635" s="71">
        <v>0</v>
      </c>
      <c r="BN635" s="72"/>
      <c r="BO635" s="71">
        <v>1</v>
      </c>
      <c r="BP635" s="71">
        <v>1</v>
      </c>
      <c r="BQ635" s="71">
        <v>100</v>
      </c>
      <c r="BR635" s="71">
        <v>1</v>
      </c>
      <c r="BS635" s="71">
        <v>42</v>
      </c>
      <c r="BT635" s="71">
        <v>0</v>
      </c>
      <c r="BU635"/>
      <c r="BV635" s="70">
        <v>2822.377</v>
      </c>
      <c r="BW635" s="70">
        <v>182.733</v>
      </c>
      <c r="BX635" s="70">
        <v>1232.451</v>
      </c>
      <c r="BY635" s="70">
        <v>5.03</v>
      </c>
      <c r="BZ635" s="70">
        <v>54.262</v>
      </c>
      <c r="CA635" s="70">
        <v>4.3</v>
      </c>
      <c r="CB635" s="70">
        <v>92.272999999999996</v>
      </c>
      <c r="CC635" s="70">
        <v>9.0269999999999992</v>
      </c>
      <c r="CD635" s="70">
        <v>19</v>
      </c>
    </row>
    <row r="636" spans="1:82">
      <c r="A636" s="70" t="s">
        <v>2435</v>
      </c>
      <c r="B636" s="70">
        <v>527</v>
      </c>
      <c r="C636" s="70">
        <v>19</v>
      </c>
      <c r="D636" s="70">
        <v>31</v>
      </c>
      <c r="E636" s="70">
        <v>2022</v>
      </c>
      <c r="F636" s="70" t="s">
        <v>161</v>
      </c>
      <c r="G636" s="70" t="s">
        <v>2416</v>
      </c>
      <c r="H636" s="70" t="s">
        <v>2417</v>
      </c>
      <c r="I636" s="148"/>
      <c r="J636" s="71">
        <v>2812.3668276498752</v>
      </c>
      <c r="K636" s="71">
        <v>145.63612791761344</v>
      </c>
      <c r="L636" s="71">
        <v>412.89938478093836</v>
      </c>
      <c r="M636" s="71">
        <v>1666.6385704710653</v>
      </c>
      <c r="N636" s="71">
        <v>2161.4234718325411</v>
      </c>
      <c r="O636" s="71">
        <v>1087.0463372073159</v>
      </c>
      <c r="P636" s="71">
        <v>1113.7279159684633</v>
      </c>
      <c r="Q636" s="71">
        <v>70.035685535402934</v>
      </c>
      <c r="R636" s="71">
        <v>17.373027540480305</v>
      </c>
      <c r="S636" s="71">
        <v>187.7200314386163</v>
      </c>
      <c r="T636" s="72"/>
      <c r="U636" s="71">
        <v>311239286</v>
      </c>
      <c r="V636" s="71">
        <v>48878</v>
      </c>
      <c r="W636" s="71">
        <v>13493</v>
      </c>
      <c r="X636" s="71">
        <v>422229</v>
      </c>
      <c r="Y636" s="71">
        <v>533908</v>
      </c>
      <c r="Z636" s="71">
        <v>759903</v>
      </c>
      <c r="AA636" s="71">
        <v>243340</v>
      </c>
      <c r="AB636" s="71">
        <v>1189670</v>
      </c>
      <c r="AC636" s="71">
        <v>3025205.9999999995</v>
      </c>
      <c r="AD636" s="71">
        <v>187.7200314386163</v>
      </c>
      <c r="AE636" s="72"/>
      <c r="AF636" s="71">
        <v>2165085260.0935259</v>
      </c>
      <c r="AG636" s="71">
        <v>101842056.44000711</v>
      </c>
      <c r="AH636" s="71">
        <v>84691906.131256834</v>
      </c>
      <c r="AI636" s="71">
        <v>2533159192.4094052</v>
      </c>
      <c r="AJ636" s="71">
        <v>2734166288.7573338</v>
      </c>
      <c r="AK636" s="71">
        <v>0</v>
      </c>
      <c r="AL636" s="71">
        <v>0</v>
      </c>
      <c r="AM636" s="71">
        <v>153618868.33731318</v>
      </c>
      <c r="AN636" s="71">
        <v>0</v>
      </c>
      <c r="AO636" s="71">
        <v>0</v>
      </c>
      <c r="AP636" s="71">
        <v>7772563572.1688423</v>
      </c>
      <c r="AQ636" s="72"/>
      <c r="AR636" s="71">
        <v>33927</v>
      </c>
      <c r="AS636" s="71">
        <v>5023</v>
      </c>
      <c r="AT636" s="71">
        <v>24</v>
      </c>
      <c r="AU636" s="71">
        <v>23</v>
      </c>
      <c r="AV636" s="71">
        <v>1</v>
      </c>
      <c r="AW636" s="71">
        <v>15</v>
      </c>
      <c r="AX636" s="71"/>
      <c r="AY636" s="72"/>
      <c r="AZ636" s="71">
        <v>161361.29999999522</v>
      </c>
      <c r="BA636" s="71">
        <v>1003040.9999999959</v>
      </c>
      <c r="BB636" s="71">
        <v>200229.7</v>
      </c>
      <c r="BC636" s="71">
        <v>27793.5</v>
      </c>
      <c r="BD636" s="71">
        <v>7499</v>
      </c>
      <c r="BE636" s="71">
        <v>120265.39799999999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2436</v>
      </c>
      <c r="B637" s="70">
        <v>527</v>
      </c>
      <c r="C637" s="70">
        <v>20</v>
      </c>
      <c r="D637" s="70">
        <v>31</v>
      </c>
      <c r="E637" s="70">
        <v>2023</v>
      </c>
      <c r="F637" s="70" t="s">
        <v>1539</v>
      </c>
      <c r="G637" s="70" t="s">
        <v>2416</v>
      </c>
      <c r="H637" s="70" t="s">
        <v>2417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35917</v>
      </c>
      <c r="AS637" s="71">
        <v>5125</v>
      </c>
      <c r="AT637" s="71">
        <v>24</v>
      </c>
      <c r="AU637" s="71">
        <v>24</v>
      </c>
      <c r="AV637" s="71">
        <v>3</v>
      </c>
      <c r="AW637" s="71">
        <v>16</v>
      </c>
      <c r="AX637" s="71"/>
      <c r="AY637" s="72"/>
      <c r="AZ637" s="71">
        <v>173166.59999999258</v>
      </c>
      <c r="BA637" s="71">
        <v>1011307.9999999962</v>
      </c>
      <c r="BB637" s="71">
        <v>281979.7</v>
      </c>
      <c r="BC637" s="71">
        <v>27813.4</v>
      </c>
      <c r="BD637" s="71">
        <v>23024</v>
      </c>
      <c r="BE637" s="71">
        <v>127271.64799999999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2437</v>
      </c>
      <c r="B638" s="70">
        <v>527</v>
      </c>
      <c r="C638" s="70">
        <v>21</v>
      </c>
      <c r="D638" s="70">
        <v>31</v>
      </c>
      <c r="E638" s="70">
        <v>2024</v>
      </c>
      <c r="F638" s="70" t="s">
        <v>1554</v>
      </c>
      <c r="G638" s="70" t="s">
        <v>2416</v>
      </c>
      <c r="H638" s="70" t="s">
        <v>2417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1640</v>
      </c>
      <c r="B9" s="70">
        <v>1</v>
      </c>
      <c r="C9" s="70">
        <v>1</v>
      </c>
      <c r="D9" s="70">
        <v>1</v>
      </c>
      <c r="E9" s="70">
        <v>1990</v>
      </c>
      <c r="F9" s="70" t="s">
        <v>787</v>
      </c>
      <c r="G9" s="1073" t="s">
        <v>1641</v>
      </c>
      <c r="H9" s="70" t="s">
        <v>1642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1643</v>
      </c>
      <c r="B10" s="70">
        <v>2</v>
      </c>
      <c r="C10" s="70">
        <v>2</v>
      </c>
      <c r="D10" s="70">
        <v>1</v>
      </c>
      <c r="E10" s="70">
        <v>2005</v>
      </c>
      <c r="F10" s="70" t="s">
        <v>789</v>
      </c>
      <c r="G10" s="1073" t="s">
        <v>1641</v>
      </c>
      <c r="H10" s="70" t="s">
        <v>1642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1644</v>
      </c>
      <c r="B11" s="70">
        <v>3</v>
      </c>
      <c r="C11" s="70">
        <v>3</v>
      </c>
      <c r="D11" s="70">
        <v>1</v>
      </c>
      <c r="E11" s="70">
        <v>2006</v>
      </c>
      <c r="F11" s="70" t="s">
        <v>790</v>
      </c>
      <c r="G11" s="1073" t="s">
        <v>1641</v>
      </c>
      <c r="H11" s="70" t="s">
        <v>1642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1645</v>
      </c>
      <c r="B12" s="70">
        <v>4</v>
      </c>
      <c r="C12" s="70">
        <v>4</v>
      </c>
      <c r="D12" s="70">
        <v>1</v>
      </c>
      <c r="E12" s="70">
        <v>2007</v>
      </c>
      <c r="F12" s="70" t="s">
        <v>791</v>
      </c>
      <c r="G12" s="1073" t="s">
        <v>1641</v>
      </c>
      <c r="H12" s="70" t="s">
        <v>1642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1646</v>
      </c>
      <c r="B13" s="70">
        <v>5</v>
      </c>
      <c r="C13" s="70">
        <v>5</v>
      </c>
      <c r="D13" s="70">
        <v>1</v>
      </c>
      <c r="E13" s="70">
        <v>2008</v>
      </c>
      <c r="F13" s="70" t="s">
        <v>792</v>
      </c>
      <c r="G13" s="1073" t="s">
        <v>1641</v>
      </c>
      <c r="H13" s="70" t="s">
        <v>1642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1647</v>
      </c>
      <c r="B14" s="70">
        <v>6</v>
      </c>
      <c r="C14" s="70">
        <v>6</v>
      </c>
      <c r="D14" s="70">
        <v>1</v>
      </c>
      <c r="E14" s="70">
        <v>2009</v>
      </c>
      <c r="F14" s="70" t="s">
        <v>176</v>
      </c>
      <c r="G14" s="1073" t="s">
        <v>1641</v>
      </c>
      <c r="H14" s="70" t="s">
        <v>1642</v>
      </c>
      <c r="I14" s="1066"/>
      <c r="J14" s="73">
        <v>19.61</v>
      </c>
      <c r="K14" s="73">
        <v>0</v>
      </c>
      <c r="L14" s="73">
        <v>0</v>
      </c>
      <c r="M14" s="73">
        <v>0</v>
      </c>
      <c r="N14" s="73">
        <v>0</v>
      </c>
      <c r="O14" s="73">
        <v>0</v>
      </c>
      <c r="P14" s="73">
        <v>0</v>
      </c>
      <c r="Q14" s="73">
        <v>0</v>
      </c>
      <c r="R14" s="73">
        <v>5.7960000000000003</v>
      </c>
      <c r="S14" s="73">
        <v>0</v>
      </c>
      <c r="T14" s="73">
        <v>0</v>
      </c>
      <c r="U14" s="73">
        <v>0</v>
      </c>
      <c r="V14" s="73">
        <v>0</v>
      </c>
      <c r="W14" s="73">
        <v>65.685000000000002</v>
      </c>
      <c r="X14" s="73">
        <v>4.452</v>
      </c>
      <c r="Y14" s="73">
        <v>0</v>
      </c>
      <c r="Z14" s="73">
        <v>0</v>
      </c>
      <c r="AA14" s="73">
        <v>3.56</v>
      </c>
      <c r="AB14" s="73">
        <v>0</v>
      </c>
      <c r="AC14" s="73">
        <v>0</v>
      </c>
      <c r="AD14" s="73">
        <v>567.15499999999997</v>
      </c>
      <c r="AE14" s="73">
        <v>7.96</v>
      </c>
      <c r="AF14" s="73">
        <v>0</v>
      </c>
      <c r="AG14" s="73">
        <v>0</v>
      </c>
      <c r="AH14" s="73">
        <v>0</v>
      </c>
      <c r="AI14" s="73">
        <v>0</v>
      </c>
      <c r="AJ14" s="73">
        <v>0</v>
      </c>
      <c r="AK14" s="73">
        <v>20.100000000000001</v>
      </c>
      <c r="AL14" s="73">
        <v>0</v>
      </c>
      <c r="AM14" s="73">
        <v>4.5060000000000002</v>
      </c>
      <c r="AN14" s="73">
        <v>26.8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18.073</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19.61</v>
      </c>
      <c r="DL14" s="73">
        <v>0</v>
      </c>
      <c r="DM14" s="73">
        <v>0</v>
      </c>
      <c r="DN14" s="73">
        <v>0</v>
      </c>
      <c r="DO14" s="73">
        <v>0</v>
      </c>
      <c r="DP14" s="73">
        <v>0</v>
      </c>
      <c r="DQ14" s="73">
        <v>0</v>
      </c>
      <c r="DR14" s="73">
        <v>0</v>
      </c>
      <c r="DS14" s="73">
        <v>5.7960000000000003</v>
      </c>
      <c r="DT14" s="73">
        <v>0</v>
      </c>
      <c r="DU14" s="73">
        <v>0</v>
      </c>
      <c r="DV14" s="73">
        <v>0</v>
      </c>
      <c r="DW14" s="73">
        <v>0</v>
      </c>
      <c r="DX14" s="73">
        <v>65.685000000000002</v>
      </c>
      <c r="DY14" s="73">
        <v>4.452</v>
      </c>
      <c r="DZ14" s="73">
        <v>0</v>
      </c>
      <c r="EA14" s="73">
        <v>0</v>
      </c>
      <c r="EB14" s="73">
        <v>3.56</v>
      </c>
      <c r="EC14" s="73">
        <v>0</v>
      </c>
      <c r="ED14" s="73">
        <v>0</v>
      </c>
      <c r="EE14" s="73">
        <v>567.15499999999997</v>
      </c>
      <c r="EF14" s="73">
        <v>7.96</v>
      </c>
      <c r="EG14" s="73">
        <v>0</v>
      </c>
      <c r="EH14" s="73">
        <v>0</v>
      </c>
      <c r="EI14" s="73">
        <v>0</v>
      </c>
      <c r="EJ14" s="73">
        <v>0</v>
      </c>
      <c r="EK14" s="73">
        <v>0</v>
      </c>
      <c r="EL14" s="73">
        <v>20.100000000000001</v>
      </c>
      <c r="EM14" s="73">
        <v>0</v>
      </c>
      <c r="EN14" s="73">
        <v>4.5060000000000002</v>
      </c>
      <c r="EO14" s="73">
        <v>26.8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18.073</v>
      </c>
      <c r="GU14" s="73">
        <v>0</v>
      </c>
      <c r="GV14" s="73">
        <v>0</v>
      </c>
      <c r="GW14" s="73">
        <v>0</v>
      </c>
      <c r="GX14" s="73">
        <v>0</v>
      </c>
      <c r="GY14" s="73">
        <v>0</v>
      </c>
      <c r="GZ14" s="73">
        <v>0</v>
      </c>
      <c r="HA14" s="73">
        <v>0</v>
      </c>
      <c r="HB14" s="73">
        <v>0</v>
      </c>
      <c r="HC14" s="73">
        <v>0</v>
      </c>
      <c r="HD14" s="73">
        <v>0</v>
      </c>
      <c r="HE14" s="73">
        <v>0</v>
      </c>
      <c r="HF14" s="73">
        <v>0</v>
      </c>
      <c r="HG14" s="73">
        <v>19.61</v>
      </c>
      <c r="HH14" s="73">
        <v>0</v>
      </c>
      <c r="HI14" s="73">
        <v>0</v>
      </c>
      <c r="HJ14" s="73">
        <v>0</v>
      </c>
      <c r="HK14" s="73">
        <v>706.01400000000001</v>
      </c>
      <c r="HL14" s="73">
        <v>0</v>
      </c>
      <c r="HM14" s="73">
        <v>0</v>
      </c>
      <c r="HN14" s="73">
        <v>0</v>
      </c>
      <c r="HO14" s="73">
        <v>0</v>
      </c>
      <c r="HP14" s="73">
        <v>0</v>
      </c>
      <c r="HQ14" s="73">
        <v>0</v>
      </c>
      <c r="HR14" s="73">
        <v>0</v>
      </c>
      <c r="HS14" s="73">
        <v>0</v>
      </c>
      <c r="HT14" s="73">
        <v>0</v>
      </c>
      <c r="HU14" s="73">
        <v>0</v>
      </c>
      <c r="HV14" s="73">
        <v>0</v>
      </c>
      <c r="HW14" s="73">
        <v>0</v>
      </c>
      <c r="HX14" s="73">
        <v>18.073</v>
      </c>
      <c r="HY14" s="73">
        <v>0</v>
      </c>
      <c r="HZ14" s="73">
        <v>0</v>
      </c>
      <c r="IA14" s="73">
        <v>0</v>
      </c>
      <c r="IB14" s="73">
        <v>19.61</v>
      </c>
      <c r="IC14" s="73">
        <v>0</v>
      </c>
      <c r="ID14" s="73">
        <v>0</v>
      </c>
      <c r="IE14" s="73">
        <v>0</v>
      </c>
      <c r="IF14" s="73">
        <v>706.01400000000001</v>
      </c>
      <c r="IG14" s="73">
        <v>0</v>
      </c>
      <c r="IH14" s="73">
        <v>0</v>
      </c>
      <c r="II14" s="73">
        <v>0</v>
      </c>
      <c r="IJ14" s="73">
        <v>0</v>
      </c>
      <c r="IK14" s="73">
        <v>0</v>
      </c>
      <c r="IL14" s="73">
        <v>0</v>
      </c>
      <c r="IM14" s="73">
        <v>0</v>
      </c>
      <c r="IN14" s="73">
        <v>0</v>
      </c>
      <c r="IO14" s="73">
        <v>0</v>
      </c>
      <c r="IP14" s="73">
        <v>0</v>
      </c>
      <c r="IQ14" s="73">
        <v>0</v>
      </c>
      <c r="IR14" s="73">
        <v>0</v>
      </c>
      <c r="IS14" s="73">
        <v>18.073</v>
      </c>
      <c r="IT14" s="73">
        <v>0</v>
      </c>
      <c r="IU14" s="73">
        <v>0</v>
      </c>
      <c r="IV14" s="74">
        <v>0</v>
      </c>
      <c r="IW14" s="71">
        <v>2</v>
      </c>
      <c r="IX14" s="71">
        <v>0</v>
      </c>
      <c r="IY14" s="71">
        <v>0</v>
      </c>
      <c r="IZ14" s="71">
        <v>0</v>
      </c>
      <c r="JA14" s="71">
        <v>0</v>
      </c>
      <c r="JB14" s="71">
        <v>0</v>
      </c>
      <c r="JC14" s="71">
        <v>0</v>
      </c>
      <c r="JD14" s="71">
        <v>0</v>
      </c>
      <c r="JE14" s="71">
        <v>1</v>
      </c>
      <c r="JF14" s="71">
        <v>0</v>
      </c>
      <c r="JG14" s="71">
        <v>0</v>
      </c>
      <c r="JH14" s="71">
        <v>0</v>
      </c>
      <c r="JI14" s="71">
        <v>0</v>
      </c>
      <c r="JJ14" s="71">
        <v>4</v>
      </c>
      <c r="JK14" s="71">
        <v>1</v>
      </c>
      <c r="JL14" s="71">
        <v>0</v>
      </c>
      <c r="JM14" s="71">
        <v>0</v>
      </c>
      <c r="JN14" s="71">
        <v>1</v>
      </c>
      <c r="JO14" s="71">
        <v>0</v>
      </c>
      <c r="JP14" s="71">
        <v>0</v>
      </c>
      <c r="JQ14" s="71">
        <v>4</v>
      </c>
      <c r="JR14" s="71">
        <v>1</v>
      </c>
      <c r="JS14" s="71">
        <v>0</v>
      </c>
      <c r="JT14" s="71">
        <v>0</v>
      </c>
      <c r="JU14" s="71">
        <v>0</v>
      </c>
      <c r="JV14" s="71">
        <v>0</v>
      </c>
      <c r="JW14" s="71">
        <v>0</v>
      </c>
      <c r="JX14" s="71">
        <v>1</v>
      </c>
      <c r="JY14" s="71">
        <v>0</v>
      </c>
      <c r="JZ14" s="71">
        <v>1</v>
      </c>
      <c r="KA14" s="71">
        <v>3</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2</v>
      </c>
      <c r="MY14" s="71">
        <v>0</v>
      </c>
      <c r="MZ14" s="71">
        <v>0</v>
      </c>
      <c r="NA14" s="71">
        <v>0</v>
      </c>
      <c r="NB14" s="71">
        <v>0</v>
      </c>
      <c r="NC14" s="71">
        <v>0</v>
      </c>
      <c r="ND14" s="71">
        <v>0</v>
      </c>
      <c r="NE14" s="71">
        <v>0</v>
      </c>
      <c r="NF14" s="71">
        <v>1</v>
      </c>
      <c r="NG14" s="71">
        <v>0</v>
      </c>
      <c r="NH14" s="71">
        <v>0</v>
      </c>
      <c r="NI14" s="71">
        <v>0</v>
      </c>
      <c r="NJ14" s="71">
        <v>0</v>
      </c>
      <c r="NK14" s="71">
        <v>4</v>
      </c>
      <c r="NL14" s="71">
        <v>1</v>
      </c>
      <c r="NM14" s="71">
        <v>0</v>
      </c>
      <c r="NN14" s="71">
        <v>0</v>
      </c>
      <c r="NO14" s="71">
        <v>1</v>
      </c>
      <c r="NP14" s="71">
        <v>0</v>
      </c>
      <c r="NQ14" s="71">
        <v>0</v>
      </c>
      <c r="NR14" s="71">
        <v>4</v>
      </c>
      <c r="NS14" s="71">
        <v>1</v>
      </c>
      <c r="NT14" s="71">
        <v>0</v>
      </c>
      <c r="NU14" s="71">
        <v>0</v>
      </c>
      <c r="NV14" s="71">
        <v>0</v>
      </c>
      <c r="NW14" s="71">
        <v>0</v>
      </c>
      <c r="NX14" s="71">
        <v>0</v>
      </c>
      <c r="NY14" s="71">
        <v>1</v>
      </c>
      <c r="NZ14" s="71">
        <v>0</v>
      </c>
      <c r="OA14" s="71">
        <v>1</v>
      </c>
      <c r="OB14" s="71">
        <v>3</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2</v>
      </c>
      <c r="QU14" s="71">
        <v>0</v>
      </c>
      <c r="QV14" s="71">
        <v>0</v>
      </c>
      <c r="QW14" s="71">
        <v>0</v>
      </c>
      <c r="QX14" s="71">
        <v>17</v>
      </c>
      <c r="QY14" s="71">
        <v>0</v>
      </c>
      <c r="QZ14" s="71">
        <v>0</v>
      </c>
      <c r="RA14" s="71">
        <v>0</v>
      </c>
      <c r="RB14" s="71">
        <v>0</v>
      </c>
      <c r="RC14" s="71">
        <v>0</v>
      </c>
      <c r="RD14" s="71">
        <v>0</v>
      </c>
      <c r="RE14" s="71">
        <v>0</v>
      </c>
      <c r="RF14" s="71">
        <v>0</v>
      </c>
      <c r="RG14" s="71">
        <v>0</v>
      </c>
      <c r="RH14" s="71">
        <v>0</v>
      </c>
      <c r="RI14" s="71">
        <v>0</v>
      </c>
      <c r="RJ14" s="71">
        <v>0</v>
      </c>
      <c r="RK14" s="71">
        <v>2</v>
      </c>
      <c r="RL14" s="71">
        <v>0</v>
      </c>
      <c r="RM14" s="71">
        <v>0</v>
      </c>
      <c r="RN14" s="71">
        <v>0</v>
      </c>
      <c r="RO14" s="71">
        <v>2</v>
      </c>
      <c r="RP14" s="71">
        <v>0</v>
      </c>
      <c r="RQ14" s="71">
        <v>0</v>
      </c>
      <c r="RR14" s="71">
        <v>0</v>
      </c>
      <c r="RS14" s="71">
        <v>17</v>
      </c>
      <c r="RT14" s="71">
        <v>0</v>
      </c>
      <c r="RU14" s="71">
        <v>0</v>
      </c>
      <c r="RV14" s="71">
        <v>0</v>
      </c>
      <c r="RW14" s="71">
        <v>0</v>
      </c>
      <c r="RX14" s="71">
        <v>0</v>
      </c>
      <c r="RY14" s="71">
        <v>0</v>
      </c>
      <c r="RZ14" s="71">
        <v>0</v>
      </c>
      <c r="SA14" s="71">
        <v>0</v>
      </c>
      <c r="SB14" s="71">
        <v>0</v>
      </c>
      <c r="SC14" s="71">
        <v>0</v>
      </c>
      <c r="SD14" s="71">
        <v>0</v>
      </c>
      <c r="SE14" s="71">
        <v>0</v>
      </c>
      <c r="SF14" s="71">
        <v>2</v>
      </c>
      <c r="SG14" s="71">
        <v>0</v>
      </c>
      <c r="SH14" s="71">
        <v>0</v>
      </c>
    </row>
    <row r="15" spans="1:503">
      <c r="A15" s="16" t="s">
        <v>1648</v>
      </c>
      <c r="B15" s="70">
        <v>7</v>
      </c>
      <c r="C15" s="70">
        <v>7</v>
      </c>
      <c r="D15" s="70">
        <v>1</v>
      </c>
      <c r="E15" s="70">
        <v>2010</v>
      </c>
      <c r="F15" s="70" t="s">
        <v>177</v>
      </c>
      <c r="G15" s="1073" t="s">
        <v>1641</v>
      </c>
      <c r="H15" s="70" t="s">
        <v>1642</v>
      </c>
      <c r="I15" s="1066"/>
      <c r="J15" s="73">
        <v>21.559000000000001</v>
      </c>
      <c r="K15" s="73">
        <v>0</v>
      </c>
      <c r="L15" s="73">
        <v>0</v>
      </c>
      <c r="M15" s="73">
        <v>0</v>
      </c>
      <c r="N15" s="73">
        <v>0</v>
      </c>
      <c r="O15" s="73">
        <v>0</v>
      </c>
      <c r="P15" s="73">
        <v>0</v>
      </c>
      <c r="Q15" s="73">
        <v>0</v>
      </c>
      <c r="R15" s="73">
        <v>5.2140000000000004</v>
      </c>
      <c r="S15" s="73">
        <v>0</v>
      </c>
      <c r="T15" s="73">
        <v>0</v>
      </c>
      <c r="U15" s="73">
        <v>0</v>
      </c>
      <c r="V15" s="73">
        <v>0</v>
      </c>
      <c r="W15" s="73">
        <v>70.228999999999999</v>
      </c>
      <c r="X15" s="73">
        <v>4.5970000000000004</v>
      </c>
      <c r="Y15" s="73">
        <v>0</v>
      </c>
      <c r="Z15" s="73">
        <v>0</v>
      </c>
      <c r="AA15" s="73">
        <v>4.7789999999999999</v>
      </c>
      <c r="AB15" s="73">
        <v>0</v>
      </c>
      <c r="AC15" s="73">
        <v>0</v>
      </c>
      <c r="AD15" s="73">
        <v>535.78099999999995</v>
      </c>
      <c r="AE15" s="73">
        <v>8.1349999999999998</v>
      </c>
      <c r="AF15" s="73">
        <v>0</v>
      </c>
      <c r="AG15" s="73">
        <v>0</v>
      </c>
      <c r="AH15" s="73">
        <v>0</v>
      </c>
      <c r="AI15" s="73">
        <v>0</v>
      </c>
      <c r="AJ15" s="73">
        <v>0</v>
      </c>
      <c r="AK15" s="73">
        <v>19.93</v>
      </c>
      <c r="AL15" s="73">
        <v>0</v>
      </c>
      <c r="AM15" s="73">
        <v>0</v>
      </c>
      <c r="AN15" s="73">
        <v>33.277000000000001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17.783999999999999</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21.559000000000001</v>
      </c>
      <c r="DL15" s="73">
        <v>0</v>
      </c>
      <c r="DM15" s="73">
        <v>0</v>
      </c>
      <c r="DN15" s="73">
        <v>0</v>
      </c>
      <c r="DO15" s="73">
        <v>0</v>
      </c>
      <c r="DP15" s="73">
        <v>0</v>
      </c>
      <c r="DQ15" s="73">
        <v>0</v>
      </c>
      <c r="DR15" s="73">
        <v>0</v>
      </c>
      <c r="DS15" s="73">
        <v>5.2140000000000004</v>
      </c>
      <c r="DT15" s="73">
        <v>0</v>
      </c>
      <c r="DU15" s="73">
        <v>0</v>
      </c>
      <c r="DV15" s="73">
        <v>0</v>
      </c>
      <c r="DW15" s="73">
        <v>0</v>
      </c>
      <c r="DX15" s="73">
        <v>70.228999999999999</v>
      </c>
      <c r="DY15" s="73">
        <v>4.5970000000000004</v>
      </c>
      <c r="DZ15" s="73">
        <v>0</v>
      </c>
      <c r="EA15" s="73">
        <v>0</v>
      </c>
      <c r="EB15" s="73">
        <v>4.7789999999999999</v>
      </c>
      <c r="EC15" s="73">
        <v>0</v>
      </c>
      <c r="ED15" s="73">
        <v>0</v>
      </c>
      <c r="EE15" s="73">
        <v>535.78099999999995</v>
      </c>
      <c r="EF15" s="73">
        <v>8.1349999999999998</v>
      </c>
      <c r="EG15" s="73">
        <v>0</v>
      </c>
      <c r="EH15" s="73">
        <v>0</v>
      </c>
      <c r="EI15" s="73">
        <v>0</v>
      </c>
      <c r="EJ15" s="73">
        <v>0</v>
      </c>
      <c r="EK15" s="73">
        <v>0</v>
      </c>
      <c r="EL15" s="73">
        <v>19.93</v>
      </c>
      <c r="EM15" s="73">
        <v>0</v>
      </c>
      <c r="EN15" s="73">
        <v>0</v>
      </c>
      <c r="EO15" s="73">
        <v>33.277000000000001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17.783999999999999</v>
      </c>
      <c r="GU15" s="73">
        <v>0</v>
      </c>
      <c r="GV15" s="73">
        <v>0</v>
      </c>
      <c r="GW15" s="73">
        <v>0</v>
      </c>
      <c r="GX15" s="73">
        <v>0</v>
      </c>
      <c r="GY15" s="73">
        <v>0</v>
      </c>
      <c r="GZ15" s="73">
        <v>0</v>
      </c>
      <c r="HA15" s="73">
        <v>0</v>
      </c>
      <c r="HB15" s="73">
        <v>0</v>
      </c>
      <c r="HC15" s="73">
        <v>0</v>
      </c>
      <c r="HD15" s="73">
        <v>0</v>
      </c>
      <c r="HE15" s="73">
        <v>0</v>
      </c>
      <c r="HF15" s="73">
        <v>0</v>
      </c>
      <c r="HG15" s="73">
        <v>21.559000000000001</v>
      </c>
      <c r="HH15" s="73">
        <v>0</v>
      </c>
      <c r="HI15" s="73">
        <v>0</v>
      </c>
      <c r="HJ15" s="73">
        <v>0</v>
      </c>
      <c r="HK15" s="73">
        <v>681.94200000000001</v>
      </c>
      <c r="HL15" s="73">
        <v>0</v>
      </c>
      <c r="HM15" s="73">
        <v>0</v>
      </c>
      <c r="HN15" s="73">
        <v>0</v>
      </c>
      <c r="HO15" s="73">
        <v>0</v>
      </c>
      <c r="HP15" s="73">
        <v>0</v>
      </c>
      <c r="HQ15" s="73">
        <v>0</v>
      </c>
      <c r="HR15" s="73">
        <v>0</v>
      </c>
      <c r="HS15" s="73">
        <v>0</v>
      </c>
      <c r="HT15" s="73">
        <v>0</v>
      </c>
      <c r="HU15" s="73">
        <v>0</v>
      </c>
      <c r="HV15" s="73">
        <v>0</v>
      </c>
      <c r="HW15" s="73">
        <v>0</v>
      </c>
      <c r="HX15" s="73">
        <v>17.783999999999999</v>
      </c>
      <c r="HY15" s="73">
        <v>0</v>
      </c>
      <c r="HZ15" s="73">
        <v>0</v>
      </c>
      <c r="IA15" s="73">
        <v>0</v>
      </c>
      <c r="IB15" s="73">
        <v>21.559000000000001</v>
      </c>
      <c r="IC15" s="73">
        <v>0</v>
      </c>
      <c r="ID15" s="73">
        <v>0</v>
      </c>
      <c r="IE15" s="73">
        <v>0</v>
      </c>
      <c r="IF15" s="73">
        <v>681.94200000000001</v>
      </c>
      <c r="IG15" s="73">
        <v>0</v>
      </c>
      <c r="IH15" s="73">
        <v>0</v>
      </c>
      <c r="II15" s="73">
        <v>0</v>
      </c>
      <c r="IJ15" s="73">
        <v>0</v>
      </c>
      <c r="IK15" s="73">
        <v>0</v>
      </c>
      <c r="IL15" s="73">
        <v>0</v>
      </c>
      <c r="IM15" s="73">
        <v>0</v>
      </c>
      <c r="IN15" s="73">
        <v>0</v>
      </c>
      <c r="IO15" s="73">
        <v>0</v>
      </c>
      <c r="IP15" s="73">
        <v>0</v>
      </c>
      <c r="IQ15" s="73">
        <v>0</v>
      </c>
      <c r="IR15" s="73">
        <v>0</v>
      </c>
      <c r="IS15" s="73">
        <v>17.783999999999999</v>
      </c>
      <c r="IT15" s="73">
        <v>0</v>
      </c>
      <c r="IU15" s="73">
        <v>0</v>
      </c>
      <c r="IV15" s="74">
        <v>0</v>
      </c>
      <c r="IW15" s="71">
        <v>2</v>
      </c>
      <c r="IX15" s="71">
        <v>0</v>
      </c>
      <c r="IY15" s="71">
        <v>0</v>
      </c>
      <c r="IZ15" s="71">
        <v>0</v>
      </c>
      <c r="JA15" s="71">
        <v>0</v>
      </c>
      <c r="JB15" s="71">
        <v>0</v>
      </c>
      <c r="JC15" s="71">
        <v>0</v>
      </c>
      <c r="JD15" s="71">
        <v>0</v>
      </c>
      <c r="JE15" s="71">
        <v>1</v>
      </c>
      <c r="JF15" s="71">
        <v>0</v>
      </c>
      <c r="JG15" s="71">
        <v>0</v>
      </c>
      <c r="JH15" s="71">
        <v>0</v>
      </c>
      <c r="JI15" s="71">
        <v>0</v>
      </c>
      <c r="JJ15" s="71">
        <v>4</v>
      </c>
      <c r="JK15" s="71">
        <v>1</v>
      </c>
      <c r="JL15" s="71">
        <v>0</v>
      </c>
      <c r="JM15" s="71">
        <v>0</v>
      </c>
      <c r="JN15" s="71">
        <v>1</v>
      </c>
      <c r="JO15" s="71">
        <v>0</v>
      </c>
      <c r="JP15" s="71">
        <v>0</v>
      </c>
      <c r="JQ15" s="71">
        <v>4</v>
      </c>
      <c r="JR15" s="71">
        <v>1</v>
      </c>
      <c r="JS15" s="71">
        <v>0</v>
      </c>
      <c r="JT15" s="71">
        <v>0</v>
      </c>
      <c r="JU15" s="71">
        <v>0</v>
      </c>
      <c r="JV15" s="71">
        <v>0</v>
      </c>
      <c r="JW15" s="71">
        <v>0</v>
      </c>
      <c r="JX15" s="71">
        <v>1</v>
      </c>
      <c r="JY15" s="71">
        <v>0</v>
      </c>
      <c r="JZ15" s="71">
        <v>0</v>
      </c>
      <c r="KA15" s="71">
        <v>3</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2</v>
      </c>
      <c r="MY15" s="71">
        <v>0</v>
      </c>
      <c r="MZ15" s="71">
        <v>0</v>
      </c>
      <c r="NA15" s="71">
        <v>0</v>
      </c>
      <c r="NB15" s="71">
        <v>0</v>
      </c>
      <c r="NC15" s="71">
        <v>0</v>
      </c>
      <c r="ND15" s="71">
        <v>0</v>
      </c>
      <c r="NE15" s="71">
        <v>0</v>
      </c>
      <c r="NF15" s="71">
        <v>1</v>
      </c>
      <c r="NG15" s="71">
        <v>0</v>
      </c>
      <c r="NH15" s="71">
        <v>0</v>
      </c>
      <c r="NI15" s="71">
        <v>0</v>
      </c>
      <c r="NJ15" s="71">
        <v>0</v>
      </c>
      <c r="NK15" s="71">
        <v>4</v>
      </c>
      <c r="NL15" s="71">
        <v>1</v>
      </c>
      <c r="NM15" s="71">
        <v>0</v>
      </c>
      <c r="NN15" s="71">
        <v>0</v>
      </c>
      <c r="NO15" s="71">
        <v>1</v>
      </c>
      <c r="NP15" s="71">
        <v>0</v>
      </c>
      <c r="NQ15" s="71">
        <v>0</v>
      </c>
      <c r="NR15" s="71">
        <v>4</v>
      </c>
      <c r="NS15" s="71">
        <v>1</v>
      </c>
      <c r="NT15" s="71">
        <v>0</v>
      </c>
      <c r="NU15" s="71">
        <v>0</v>
      </c>
      <c r="NV15" s="71">
        <v>0</v>
      </c>
      <c r="NW15" s="71">
        <v>0</v>
      </c>
      <c r="NX15" s="71">
        <v>0</v>
      </c>
      <c r="NY15" s="71">
        <v>1</v>
      </c>
      <c r="NZ15" s="71">
        <v>0</v>
      </c>
      <c r="OA15" s="71">
        <v>0</v>
      </c>
      <c r="OB15" s="71">
        <v>3</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2</v>
      </c>
      <c r="QU15" s="71">
        <v>0</v>
      </c>
      <c r="QV15" s="71">
        <v>0</v>
      </c>
      <c r="QW15" s="71">
        <v>0</v>
      </c>
      <c r="QX15" s="71">
        <v>16</v>
      </c>
      <c r="QY15" s="71">
        <v>0</v>
      </c>
      <c r="QZ15" s="71">
        <v>0</v>
      </c>
      <c r="RA15" s="71">
        <v>0</v>
      </c>
      <c r="RB15" s="71">
        <v>0</v>
      </c>
      <c r="RC15" s="71">
        <v>0</v>
      </c>
      <c r="RD15" s="71">
        <v>0</v>
      </c>
      <c r="RE15" s="71">
        <v>0</v>
      </c>
      <c r="RF15" s="71">
        <v>0</v>
      </c>
      <c r="RG15" s="71">
        <v>0</v>
      </c>
      <c r="RH15" s="71">
        <v>0</v>
      </c>
      <c r="RI15" s="71">
        <v>0</v>
      </c>
      <c r="RJ15" s="71">
        <v>0</v>
      </c>
      <c r="RK15" s="71">
        <v>2</v>
      </c>
      <c r="RL15" s="71">
        <v>0</v>
      </c>
      <c r="RM15" s="71">
        <v>0</v>
      </c>
      <c r="RN15" s="71">
        <v>0</v>
      </c>
      <c r="RO15" s="71">
        <v>2</v>
      </c>
      <c r="RP15" s="71">
        <v>0</v>
      </c>
      <c r="RQ15" s="71">
        <v>0</v>
      </c>
      <c r="RR15" s="71">
        <v>0</v>
      </c>
      <c r="RS15" s="71">
        <v>16</v>
      </c>
      <c r="RT15" s="71">
        <v>0</v>
      </c>
      <c r="RU15" s="71">
        <v>0</v>
      </c>
      <c r="RV15" s="71">
        <v>0</v>
      </c>
      <c r="RW15" s="71">
        <v>0</v>
      </c>
      <c r="RX15" s="71">
        <v>0</v>
      </c>
      <c r="RY15" s="71">
        <v>0</v>
      </c>
      <c r="RZ15" s="71">
        <v>0</v>
      </c>
      <c r="SA15" s="71">
        <v>0</v>
      </c>
      <c r="SB15" s="71">
        <v>0</v>
      </c>
      <c r="SC15" s="71">
        <v>0</v>
      </c>
      <c r="SD15" s="71">
        <v>0</v>
      </c>
      <c r="SE15" s="71">
        <v>0</v>
      </c>
      <c r="SF15" s="71">
        <v>2</v>
      </c>
      <c r="SG15" s="71">
        <v>0</v>
      </c>
      <c r="SH15" s="71">
        <v>0</v>
      </c>
    </row>
    <row r="16" spans="1:503">
      <c r="A16" s="16" t="s">
        <v>1649</v>
      </c>
      <c r="B16" s="70">
        <v>8</v>
      </c>
      <c r="C16" s="70">
        <v>8</v>
      </c>
      <c r="D16" s="70">
        <v>1</v>
      </c>
      <c r="E16" s="70">
        <v>2011</v>
      </c>
      <c r="F16" s="70" t="s">
        <v>178</v>
      </c>
      <c r="G16" s="1073" t="s">
        <v>1641</v>
      </c>
      <c r="H16" s="70" t="s">
        <v>1642</v>
      </c>
      <c r="I16" s="1066"/>
      <c r="J16" s="73">
        <v>0</v>
      </c>
      <c r="K16" s="73">
        <v>0</v>
      </c>
      <c r="L16" s="73">
        <v>0</v>
      </c>
      <c r="M16" s="73">
        <v>0</v>
      </c>
      <c r="N16" s="73">
        <v>0</v>
      </c>
      <c r="O16" s="73">
        <v>0</v>
      </c>
      <c r="P16" s="73">
        <v>0</v>
      </c>
      <c r="Q16" s="73">
        <v>0</v>
      </c>
      <c r="R16" s="73">
        <v>5.3150000000000004</v>
      </c>
      <c r="S16" s="73">
        <v>0</v>
      </c>
      <c r="T16" s="73">
        <v>0</v>
      </c>
      <c r="U16" s="73">
        <v>0</v>
      </c>
      <c r="V16" s="73">
        <v>0</v>
      </c>
      <c r="W16" s="73">
        <v>67.055000000000007</v>
      </c>
      <c r="X16" s="73">
        <v>4.157</v>
      </c>
      <c r="Y16" s="73">
        <v>0</v>
      </c>
      <c r="Z16" s="73">
        <v>0</v>
      </c>
      <c r="AA16" s="73">
        <v>4.8440000000000003</v>
      </c>
      <c r="AB16" s="73">
        <v>0</v>
      </c>
      <c r="AC16" s="73">
        <v>0</v>
      </c>
      <c r="AD16" s="73">
        <v>490.55900000000003</v>
      </c>
      <c r="AE16" s="73">
        <v>9.1549999999999994</v>
      </c>
      <c r="AF16" s="73">
        <v>0</v>
      </c>
      <c r="AG16" s="73">
        <v>0</v>
      </c>
      <c r="AH16" s="73">
        <v>0</v>
      </c>
      <c r="AI16" s="73">
        <v>0</v>
      </c>
      <c r="AJ16" s="73">
        <v>0</v>
      </c>
      <c r="AK16" s="73">
        <v>17.437000000000001</v>
      </c>
      <c r="AL16" s="73">
        <v>0</v>
      </c>
      <c r="AM16" s="73">
        <v>0</v>
      </c>
      <c r="AN16" s="73">
        <v>27.745999999999999</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18.257999999999999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5.3150000000000004</v>
      </c>
      <c r="DT16" s="73">
        <v>0</v>
      </c>
      <c r="DU16" s="73">
        <v>0</v>
      </c>
      <c r="DV16" s="73">
        <v>0</v>
      </c>
      <c r="DW16" s="73">
        <v>0</v>
      </c>
      <c r="DX16" s="73">
        <v>67.055000000000007</v>
      </c>
      <c r="DY16" s="73">
        <v>4.157</v>
      </c>
      <c r="DZ16" s="73">
        <v>0</v>
      </c>
      <c r="EA16" s="73">
        <v>0</v>
      </c>
      <c r="EB16" s="73">
        <v>4.8440000000000003</v>
      </c>
      <c r="EC16" s="73">
        <v>0</v>
      </c>
      <c r="ED16" s="73">
        <v>0</v>
      </c>
      <c r="EE16" s="73">
        <v>490.55900000000003</v>
      </c>
      <c r="EF16" s="73">
        <v>9.1549999999999994</v>
      </c>
      <c r="EG16" s="73">
        <v>0</v>
      </c>
      <c r="EH16" s="73">
        <v>0</v>
      </c>
      <c r="EI16" s="73">
        <v>0</v>
      </c>
      <c r="EJ16" s="73">
        <v>0</v>
      </c>
      <c r="EK16" s="73">
        <v>0</v>
      </c>
      <c r="EL16" s="73">
        <v>17.437000000000001</v>
      </c>
      <c r="EM16" s="73">
        <v>0</v>
      </c>
      <c r="EN16" s="73">
        <v>0</v>
      </c>
      <c r="EO16" s="73">
        <v>27.745999999999999</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18.257999999999999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626.26800000000003</v>
      </c>
      <c r="HL16" s="73">
        <v>0</v>
      </c>
      <c r="HM16" s="73">
        <v>0</v>
      </c>
      <c r="HN16" s="73">
        <v>0</v>
      </c>
      <c r="HO16" s="73">
        <v>0</v>
      </c>
      <c r="HP16" s="73">
        <v>0</v>
      </c>
      <c r="HQ16" s="73">
        <v>0</v>
      </c>
      <c r="HR16" s="73">
        <v>0</v>
      </c>
      <c r="HS16" s="73">
        <v>0</v>
      </c>
      <c r="HT16" s="73">
        <v>0</v>
      </c>
      <c r="HU16" s="73">
        <v>0</v>
      </c>
      <c r="HV16" s="73">
        <v>0</v>
      </c>
      <c r="HW16" s="73">
        <v>0</v>
      </c>
      <c r="HX16" s="73">
        <v>18.257999999999999</v>
      </c>
      <c r="HY16" s="73">
        <v>0</v>
      </c>
      <c r="HZ16" s="73">
        <v>0</v>
      </c>
      <c r="IA16" s="73">
        <v>0</v>
      </c>
      <c r="IB16" s="73">
        <v>0</v>
      </c>
      <c r="IC16" s="73">
        <v>0</v>
      </c>
      <c r="ID16" s="73">
        <v>0</v>
      </c>
      <c r="IE16" s="73">
        <v>0</v>
      </c>
      <c r="IF16" s="73">
        <v>626.26800000000003</v>
      </c>
      <c r="IG16" s="73">
        <v>0</v>
      </c>
      <c r="IH16" s="73">
        <v>0</v>
      </c>
      <c r="II16" s="73">
        <v>0</v>
      </c>
      <c r="IJ16" s="73">
        <v>0</v>
      </c>
      <c r="IK16" s="73">
        <v>0</v>
      </c>
      <c r="IL16" s="73">
        <v>0</v>
      </c>
      <c r="IM16" s="73">
        <v>0</v>
      </c>
      <c r="IN16" s="73">
        <v>0</v>
      </c>
      <c r="IO16" s="73">
        <v>0</v>
      </c>
      <c r="IP16" s="73">
        <v>0</v>
      </c>
      <c r="IQ16" s="73">
        <v>0</v>
      </c>
      <c r="IR16" s="73">
        <v>0</v>
      </c>
      <c r="IS16" s="73">
        <v>18.257999999999999</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4</v>
      </c>
      <c r="JK16" s="71">
        <v>1</v>
      </c>
      <c r="JL16" s="71">
        <v>0</v>
      </c>
      <c r="JM16" s="71">
        <v>0</v>
      </c>
      <c r="JN16" s="71">
        <v>1</v>
      </c>
      <c r="JO16" s="71">
        <v>0</v>
      </c>
      <c r="JP16" s="71">
        <v>0</v>
      </c>
      <c r="JQ16" s="71">
        <v>4</v>
      </c>
      <c r="JR16" s="71">
        <v>1</v>
      </c>
      <c r="JS16" s="71">
        <v>0</v>
      </c>
      <c r="JT16" s="71">
        <v>0</v>
      </c>
      <c r="JU16" s="71">
        <v>0</v>
      </c>
      <c r="JV16" s="71">
        <v>0</v>
      </c>
      <c r="JW16" s="71">
        <v>0</v>
      </c>
      <c r="JX16" s="71">
        <v>1</v>
      </c>
      <c r="JY16" s="71">
        <v>0</v>
      </c>
      <c r="JZ16" s="71">
        <v>0</v>
      </c>
      <c r="KA16" s="71">
        <v>3</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2</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4</v>
      </c>
      <c r="NL16" s="71">
        <v>1</v>
      </c>
      <c r="NM16" s="71">
        <v>0</v>
      </c>
      <c r="NN16" s="71">
        <v>0</v>
      </c>
      <c r="NO16" s="71">
        <v>1</v>
      </c>
      <c r="NP16" s="71">
        <v>0</v>
      </c>
      <c r="NQ16" s="71">
        <v>0</v>
      </c>
      <c r="NR16" s="71">
        <v>4</v>
      </c>
      <c r="NS16" s="71">
        <v>1</v>
      </c>
      <c r="NT16" s="71">
        <v>0</v>
      </c>
      <c r="NU16" s="71">
        <v>0</v>
      </c>
      <c r="NV16" s="71">
        <v>0</v>
      </c>
      <c r="NW16" s="71">
        <v>0</v>
      </c>
      <c r="NX16" s="71">
        <v>0</v>
      </c>
      <c r="NY16" s="71">
        <v>1</v>
      </c>
      <c r="NZ16" s="71">
        <v>0</v>
      </c>
      <c r="OA16" s="71">
        <v>0</v>
      </c>
      <c r="OB16" s="71">
        <v>3</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2</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16</v>
      </c>
      <c r="QY16" s="71">
        <v>0</v>
      </c>
      <c r="QZ16" s="71">
        <v>0</v>
      </c>
      <c r="RA16" s="71">
        <v>0</v>
      </c>
      <c r="RB16" s="71">
        <v>0</v>
      </c>
      <c r="RC16" s="71">
        <v>0</v>
      </c>
      <c r="RD16" s="71">
        <v>0</v>
      </c>
      <c r="RE16" s="71">
        <v>0</v>
      </c>
      <c r="RF16" s="71">
        <v>0</v>
      </c>
      <c r="RG16" s="71">
        <v>0</v>
      </c>
      <c r="RH16" s="71">
        <v>0</v>
      </c>
      <c r="RI16" s="71">
        <v>0</v>
      </c>
      <c r="RJ16" s="71">
        <v>0</v>
      </c>
      <c r="RK16" s="71">
        <v>2</v>
      </c>
      <c r="RL16" s="71">
        <v>0</v>
      </c>
      <c r="RM16" s="71">
        <v>0</v>
      </c>
      <c r="RN16" s="71">
        <v>0</v>
      </c>
      <c r="RO16" s="71">
        <v>0</v>
      </c>
      <c r="RP16" s="71">
        <v>0</v>
      </c>
      <c r="RQ16" s="71">
        <v>0</v>
      </c>
      <c r="RR16" s="71">
        <v>0</v>
      </c>
      <c r="RS16" s="71">
        <v>16</v>
      </c>
      <c r="RT16" s="71">
        <v>0</v>
      </c>
      <c r="RU16" s="71">
        <v>0</v>
      </c>
      <c r="RV16" s="71">
        <v>0</v>
      </c>
      <c r="RW16" s="71">
        <v>0</v>
      </c>
      <c r="RX16" s="71">
        <v>0</v>
      </c>
      <c r="RY16" s="71">
        <v>0</v>
      </c>
      <c r="RZ16" s="71">
        <v>0</v>
      </c>
      <c r="SA16" s="71">
        <v>0</v>
      </c>
      <c r="SB16" s="71">
        <v>0</v>
      </c>
      <c r="SC16" s="71">
        <v>0</v>
      </c>
      <c r="SD16" s="71">
        <v>0</v>
      </c>
      <c r="SE16" s="71">
        <v>0</v>
      </c>
      <c r="SF16" s="71">
        <v>2</v>
      </c>
      <c r="SG16" s="71">
        <v>0</v>
      </c>
      <c r="SH16" s="71">
        <v>0</v>
      </c>
    </row>
    <row r="17" spans="1:502">
      <c r="A17" s="16" t="s">
        <v>1650</v>
      </c>
      <c r="B17" s="70">
        <v>9</v>
      </c>
      <c r="C17" s="70">
        <v>9</v>
      </c>
      <c r="D17" s="70">
        <v>1</v>
      </c>
      <c r="E17" s="70">
        <v>2012</v>
      </c>
      <c r="F17" s="70" t="s">
        <v>179</v>
      </c>
      <c r="G17" s="1073" t="s">
        <v>1641</v>
      </c>
      <c r="H17" s="70" t="s">
        <v>1642</v>
      </c>
      <c r="I17" s="1066"/>
      <c r="J17" s="73">
        <v>0</v>
      </c>
      <c r="K17" s="73">
        <v>0</v>
      </c>
      <c r="L17" s="73">
        <v>0</v>
      </c>
      <c r="M17" s="73">
        <v>0</v>
      </c>
      <c r="N17" s="73">
        <v>0</v>
      </c>
      <c r="O17" s="73">
        <v>0</v>
      </c>
      <c r="P17" s="73">
        <v>0</v>
      </c>
      <c r="Q17" s="73">
        <v>0</v>
      </c>
      <c r="R17" s="73">
        <v>4.9889999999999999</v>
      </c>
      <c r="S17" s="73">
        <v>0</v>
      </c>
      <c r="T17" s="73">
        <v>0</v>
      </c>
      <c r="U17" s="73">
        <v>0</v>
      </c>
      <c r="V17" s="73">
        <v>0</v>
      </c>
      <c r="W17" s="73">
        <v>72.656999999999996</v>
      </c>
      <c r="X17" s="73">
        <v>5.4169999999999998</v>
      </c>
      <c r="Y17" s="73">
        <v>0</v>
      </c>
      <c r="Z17" s="73">
        <v>0</v>
      </c>
      <c r="AA17" s="73">
        <v>5.5919999999999996</v>
      </c>
      <c r="AB17" s="73">
        <v>0</v>
      </c>
      <c r="AC17" s="73">
        <v>0</v>
      </c>
      <c r="AD17" s="73">
        <v>619.33500000000004</v>
      </c>
      <c r="AE17" s="73">
        <v>10.220000000000001</v>
      </c>
      <c r="AF17" s="73">
        <v>0</v>
      </c>
      <c r="AG17" s="73">
        <v>0</v>
      </c>
      <c r="AH17" s="73">
        <v>0</v>
      </c>
      <c r="AI17" s="73">
        <v>0</v>
      </c>
      <c r="AJ17" s="73">
        <v>0</v>
      </c>
      <c r="AK17" s="73">
        <v>20.361000000000001</v>
      </c>
      <c r="AL17" s="73">
        <v>0</v>
      </c>
      <c r="AM17" s="73">
        <v>5.6539999999999999</v>
      </c>
      <c r="AN17" s="73">
        <v>33.268999999999998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20.401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4.9889999999999999</v>
      </c>
      <c r="DT17" s="73">
        <v>0</v>
      </c>
      <c r="DU17" s="73">
        <v>0</v>
      </c>
      <c r="DV17" s="73">
        <v>0</v>
      </c>
      <c r="DW17" s="73">
        <v>0</v>
      </c>
      <c r="DX17" s="73">
        <v>72.656999999999996</v>
      </c>
      <c r="DY17" s="73">
        <v>5.4169999999999998</v>
      </c>
      <c r="DZ17" s="73">
        <v>0</v>
      </c>
      <c r="EA17" s="73">
        <v>0</v>
      </c>
      <c r="EB17" s="73">
        <v>5.5919999999999996</v>
      </c>
      <c r="EC17" s="73">
        <v>0</v>
      </c>
      <c r="ED17" s="73">
        <v>0</v>
      </c>
      <c r="EE17" s="73">
        <v>619.33500000000004</v>
      </c>
      <c r="EF17" s="73">
        <v>10.220000000000001</v>
      </c>
      <c r="EG17" s="73">
        <v>0</v>
      </c>
      <c r="EH17" s="73">
        <v>0</v>
      </c>
      <c r="EI17" s="73">
        <v>0</v>
      </c>
      <c r="EJ17" s="73">
        <v>0</v>
      </c>
      <c r="EK17" s="73">
        <v>0</v>
      </c>
      <c r="EL17" s="73">
        <v>20.361000000000001</v>
      </c>
      <c r="EM17" s="73">
        <v>0</v>
      </c>
      <c r="EN17" s="73">
        <v>5.6539999999999999</v>
      </c>
      <c r="EO17" s="73">
        <v>33.268999999999998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20.401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777.49400000000003</v>
      </c>
      <c r="HL17" s="73">
        <v>0</v>
      </c>
      <c r="HM17" s="73">
        <v>0</v>
      </c>
      <c r="HN17" s="73">
        <v>0</v>
      </c>
      <c r="HO17" s="73">
        <v>0</v>
      </c>
      <c r="HP17" s="73">
        <v>0</v>
      </c>
      <c r="HQ17" s="73">
        <v>0</v>
      </c>
      <c r="HR17" s="73">
        <v>0</v>
      </c>
      <c r="HS17" s="73">
        <v>0</v>
      </c>
      <c r="HT17" s="73">
        <v>0</v>
      </c>
      <c r="HU17" s="73">
        <v>0</v>
      </c>
      <c r="HV17" s="73">
        <v>0</v>
      </c>
      <c r="HW17" s="73">
        <v>0</v>
      </c>
      <c r="HX17" s="73">
        <v>20.401</v>
      </c>
      <c r="HY17" s="73">
        <v>0</v>
      </c>
      <c r="HZ17" s="73">
        <v>0</v>
      </c>
      <c r="IA17" s="73">
        <v>0</v>
      </c>
      <c r="IB17" s="73">
        <v>0</v>
      </c>
      <c r="IC17" s="73">
        <v>0</v>
      </c>
      <c r="ID17" s="73">
        <v>0</v>
      </c>
      <c r="IE17" s="73">
        <v>0</v>
      </c>
      <c r="IF17" s="73">
        <v>777.49400000000003</v>
      </c>
      <c r="IG17" s="73">
        <v>0</v>
      </c>
      <c r="IH17" s="73">
        <v>0</v>
      </c>
      <c r="II17" s="73">
        <v>0</v>
      </c>
      <c r="IJ17" s="73">
        <v>0</v>
      </c>
      <c r="IK17" s="73">
        <v>0</v>
      </c>
      <c r="IL17" s="73">
        <v>0</v>
      </c>
      <c r="IM17" s="73">
        <v>0</v>
      </c>
      <c r="IN17" s="73">
        <v>0</v>
      </c>
      <c r="IO17" s="73">
        <v>0</v>
      </c>
      <c r="IP17" s="73">
        <v>0</v>
      </c>
      <c r="IQ17" s="73">
        <v>0</v>
      </c>
      <c r="IR17" s="73">
        <v>0</v>
      </c>
      <c r="IS17" s="73">
        <v>20.401</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4</v>
      </c>
      <c r="JK17" s="71">
        <v>1</v>
      </c>
      <c r="JL17" s="71">
        <v>0</v>
      </c>
      <c r="JM17" s="71">
        <v>0</v>
      </c>
      <c r="JN17" s="71">
        <v>1</v>
      </c>
      <c r="JO17" s="71">
        <v>0</v>
      </c>
      <c r="JP17" s="71">
        <v>0</v>
      </c>
      <c r="JQ17" s="71">
        <v>4</v>
      </c>
      <c r="JR17" s="71">
        <v>1</v>
      </c>
      <c r="JS17" s="71">
        <v>0</v>
      </c>
      <c r="JT17" s="71">
        <v>0</v>
      </c>
      <c r="JU17" s="71">
        <v>0</v>
      </c>
      <c r="JV17" s="71">
        <v>0</v>
      </c>
      <c r="JW17" s="71">
        <v>0</v>
      </c>
      <c r="JX17" s="71">
        <v>1</v>
      </c>
      <c r="JY17" s="71">
        <v>0</v>
      </c>
      <c r="JZ17" s="71">
        <v>1</v>
      </c>
      <c r="KA17" s="71">
        <v>3</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4</v>
      </c>
      <c r="NL17" s="71">
        <v>1</v>
      </c>
      <c r="NM17" s="71">
        <v>0</v>
      </c>
      <c r="NN17" s="71">
        <v>0</v>
      </c>
      <c r="NO17" s="71">
        <v>1</v>
      </c>
      <c r="NP17" s="71">
        <v>0</v>
      </c>
      <c r="NQ17" s="71">
        <v>0</v>
      </c>
      <c r="NR17" s="71">
        <v>4</v>
      </c>
      <c r="NS17" s="71">
        <v>1</v>
      </c>
      <c r="NT17" s="71">
        <v>0</v>
      </c>
      <c r="NU17" s="71">
        <v>0</v>
      </c>
      <c r="NV17" s="71">
        <v>0</v>
      </c>
      <c r="NW17" s="71">
        <v>0</v>
      </c>
      <c r="NX17" s="71">
        <v>0</v>
      </c>
      <c r="NY17" s="71">
        <v>1</v>
      </c>
      <c r="NZ17" s="71">
        <v>0</v>
      </c>
      <c r="OA17" s="71">
        <v>1</v>
      </c>
      <c r="OB17" s="71">
        <v>3</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17</v>
      </c>
      <c r="QY17" s="71">
        <v>0</v>
      </c>
      <c r="QZ17" s="71">
        <v>0</v>
      </c>
      <c r="RA17" s="71">
        <v>0</v>
      </c>
      <c r="RB17" s="71">
        <v>0</v>
      </c>
      <c r="RC17" s="71">
        <v>0</v>
      </c>
      <c r="RD17" s="71">
        <v>0</v>
      </c>
      <c r="RE17" s="71">
        <v>0</v>
      </c>
      <c r="RF17" s="71">
        <v>0</v>
      </c>
      <c r="RG17" s="71">
        <v>0</v>
      </c>
      <c r="RH17" s="71">
        <v>0</v>
      </c>
      <c r="RI17" s="71">
        <v>0</v>
      </c>
      <c r="RJ17" s="71">
        <v>0</v>
      </c>
      <c r="RK17" s="71">
        <v>2</v>
      </c>
      <c r="RL17" s="71">
        <v>0</v>
      </c>
      <c r="RM17" s="71">
        <v>0</v>
      </c>
      <c r="RN17" s="71">
        <v>0</v>
      </c>
      <c r="RO17" s="71">
        <v>0</v>
      </c>
      <c r="RP17" s="71">
        <v>0</v>
      </c>
      <c r="RQ17" s="71">
        <v>0</v>
      </c>
      <c r="RR17" s="71">
        <v>0</v>
      </c>
      <c r="RS17" s="71">
        <v>17</v>
      </c>
      <c r="RT17" s="71">
        <v>0</v>
      </c>
      <c r="RU17" s="71">
        <v>0</v>
      </c>
      <c r="RV17" s="71">
        <v>0</v>
      </c>
      <c r="RW17" s="71">
        <v>0</v>
      </c>
      <c r="RX17" s="71">
        <v>0</v>
      </c>
      <c r="RY17" s="71">
        <v>0</v>
      </c>
      <c r="RZ17" s="71">
        <v>0</v>
      </c>
      <c r="SA17" s="71">
        <v>0</v>
      </c>
      <c r="SB17" s="71">
        <v>0</v>
      </c>
      <c r="SC17" s="71">
        <v>0</v>
      </c>
      <c r="SD17" s="71">
        <v>0</v>
      </c>
      <c r="SE17" s="71">
        <v>0</v>
      </c>
      <c r="SF17" s="71">
        <v>2</v>
      </c>
      <c r="SG17" s="71">
        <v>0</v>
      </c>
      <c r="SH17" s="71">
        <v>0</v>
      </c>
    </row>
    <row r="18" spans="1:502">
      <c r="A18" s="16" t="s">
        <v>1651</v>
      </c>
      <c r="B18" s="70">
        <v>10</v>
      </c>
      <c r="C18" s="70">
        <v>10</v>
      </c>
      <c r="D18" s="70">
        <v>1</v>
      </c>
      <c r="E18" s="70">
        <v>2013</v>
      </c>
      <c r="F18" s="70" t="s">
        <v>180</v>
      </c>
      <c r="G18" s="1073" t="s">
        <v>1641</v>
      </c>
      <c r="H18" s="70" t="s">
        <v>1642</v>
      </c>
      <c r="I18" s="1066"/>
      <c r="J18" s="73">
        <v>0</v>
      </c>
      <c r="K18" s="73">
        <v>0</v>
      </c>
      <c r="L18" s="73">
        <v>0</v>
      </c>
      <c r="M18" s="73">
        <v>0</v>
      </c>
      <c r="N18" s="73">
        <v>0</v>
      </c>
      <c r="O18" s="73">
        <v>0</v>
      </c>
      <c r="P18" s="73">
        <v>0</v>
      </c>
      <c r="Q18" s="73">
        <v>0</v>
      </c>
      <c r="R18" s="73">
        <v>3.9129999999999998</v>
      </c>
      <c r="S18" s="73">
        <v>0</v>
      </c>
      <c r="T18" s="73">
        <v>0</v>
      </c>
      <c r="U18" s="73">
        <v>0</v>
      </c>
      <c r="V18" s="73">
        <v>0</v>
      </c>
      <c r="W18" s="73">
        <v>75.837000000000003</v>
      </c>
      <c r="X18" s="73">
        <v>5.7130000000000001</v>
      </c>
      <c r="Y18" s="73">
        <v>0</v>
      </c>
      <c r="Z18" s="73">
        <v>3.5760000000000001</v>
      </c>
      <c r="AA18" s="73">
        <v>8.9540000000000006</v>
      </c>
      <c r="AB18" s="73">
        <v>0</v>
      </c>
      <c r="AC18" s="73">
        <v>0</v>
      </c>
      <c r="AD18" s="73">
        <v>654.01900000000001</v>
      </c>
      <c r="AE18" s="73">
        <v>9.5239999999999991</v>
      </c>
      <c r="AF18" s="73">
        <v>0</v>
      </c>
      <c r="AG18" s="73">
        <v>0</v>
      </c>
      <c r="AH18" s="73">
        <v>0</v>
      </c>
      <c r="AI18" s="73">
        <v>0</v>
      </c>
      <c r="AJ18" s="73">
        <v>0</v>
      </c>
      <c r="AK18" s="73">
        <v>20.882000000000001</v>
      </c>
      <c r="AL18" s="73">
        <v>0</v>
      </c>
      <c r="AM18" s="73">
        <v>5.4749999999999996</v>
      </c>
      <c r="AN18" s="73">
        <v>38.137999999999998</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17.52</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3.9129999999999998</v>
      </c>
      <c r="DT18" s="73">
        <v>0</v>
      </c>
      <c r="DU18" s="73">
        <v>0</v>
      </c>
      <c r="DV18" s="73">
        <v>0</v>
      </c>
      <c r="DW18" s="73">
        <v>0</v>
      </c>
      <c r="DX18" s="73">
        <v>75.837000000000003</v>
      </c>
      <c r="DY18" s="73">
        <v>5.7130000000000001</v>
      </c>
      <c r="DZ18" s="73">
        <v>0</v>
      </c>
      <c r="EA18" s="73">
        <v>3.5760000000000001</v>
      </c>
      <c r="EB18" s="73">
        <v>8.9540000000000006</v>
      </c>
      <c r="EC18" s="73">
        <v>0</v>
      </c>
      <c r="ED18" s="73">
        <v>0</v>
      </c>
      <c r="EE18" s="73">
        <v>654.01900000000001</v>
      </c>
      <c r="EF18" s="73">
        <v>9.5239999999999991</v>
      </c>
      <c r="EG18" s="73">
        <v>0</v>
      </c>
      <c r="EH18" s="73">
        <v>0</v>
      </c>
      <c r="EI18" s="73">
        <v>0</v>
      </c>
      <c r="EJ18" s="73">
        <v>0</v>
      </c>
      <c r="EK18" s="73">
        <v>0</v>
      </c>
      <c r="EL18" s="73">
        <v>20.882000000000001</v>
      </c>
      <c r="EM18" s="73">
        <v>0</v>
      </c>
      <c r="EN18" s="73">
        <v>5.4749999999999996</v>
      </c>
      <c r="EO18" s="73">
        <v>38.137999999999998</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17.52</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826.03099999999995</v>
      </c>
      <c r="HL18" s="73">
        <v>0</v>
      </c>
      <c r="HM18" s="73">
        <v>0</v>
      </c>
      <c r="HN18" s="73">
        <v>0</v>
      </c>
      <c r="HO18" s="73">
        <v>0</v>
      </c>
      <c r="HP18" s="73">
        <v>0</v>
      </c>
      <c r="HQ18" s="73">
        <v>0</v>
      </c>
      <c r="HR18" s="73">
        <v>0</v>
      </c>
      <c r="HS18" s="73">
        <v>0</v>
      </c>
      <c r="HT18" s="73">
        <v>0</v>
      </c>
      <c r="HU18" s="73">
        <v>0</v>
      </c>
      <c r="HV18" s="73">
        <v>0</v>
      </c>
      <c r="HW18" s="73">
        <v>0</v>
      </c>
      <c r="HX18" s="73">
        <v>17.52</v>
      </c>
      <c r="HY18" s="73">
        <v>0</v>
      </c>
      <c r="HZ18" s="73">
        <v>0</v>
      </c>
      <c r="IA18" s="73">
        <v>0</v>
      </c>
      <c r="IB18" s="73">
        <v>0</v>
      </c>
      <c r="IC18" s="73">
        <v>0</v>
      </c>
      <c r="ID18" s="73">
        <v>0</v>
      </c>
      <c r="IE18" s="73">
        <v>0</v>
      </c>
      <c r="IF18" s="73">
        <v>826.03099999999995</v>
      </c>
      <c r="IG18" s="73">
        <v>0</v>
      </c>
      <c r="IH18" s="73">
        <v>0</v>
      </c>
      <c r="II18" s="73">
        <v>0</v>
      </c>
      <c r="IJ18" s="73">
        <v>0</v>
      </c>
      <c r="IK18" s="73">
        <v>0</v>
      </c>
      <c r="IL18" s="73">
        <v>0</v>
      </c>
      <c r="IM18" s="73">
        <v>0</v>
      </c>
      <c r="IN18" s="73">
        <v>0</v>
      </c>
      <c r="IO18" s="73">
        <v>0</v>
      </c>
      <c r="IP18" s="73">
        <v>0</v>
      </c>
      <c r="IQ18" s="73">
        <v>0</v>
      </c>
      <c r="IR18" s="73">
        <v>0</v>
      </c>
      <c r="IS18" s="73">
        <v>17.52</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4</v>
      </c>
      <c r="JK18" s="71">
        <v>1</v>
      </c>
      <c r="JL18" s="71">
        <v>0</v>
      </c>
      <c r="JM18" s="71">
        <v>1</v>
      </c>
      <c r="JN18" s="71">
        <v>1</v>
      </c>
      <c r="JO18" s="71">
        <v>0</v>
      </c>
      <c r="JP18" s="71">
        <v>0</v>
      </c>
      <c r="JQ18" s="71">
        <v>4</v>
      </c>
      <c r="JR18" s="71">
        <v>1</v>
      </c>
      <c r="JS18" s="71">
        <v>0</v>
      </c>
      <c r="JT18" s="71">
        <v>0</v>
      </c>
      <c r="JU18" s="71">
        <v>0</v>
      </c>
      <c r="JV18" s="71">
        <v>0</v>
      </c>
      <c r="JW18" s="71">
        <v>0</v>
      </c>
      <c r="JX18" s="71">
        <v>1</v>
      </c>
      <c r="JY18" s="71">
        <v>0</v>
      </c>
      <c r="JZ18" s="71">
        <v>1</v>
      </c>
      <c r="KA18" s="71">
        <v>3</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4</v>
      </c>
      <c r="NL18" s="71">
        <v>1</v>
      </c>
      <c r="NM18" s="71">
        <v>0</v>
      </c>
      <c r="NN18" s="71">
        <v>1</v>
      </c>
      <c r="NO18" s="71">
        <v>1</v>
      </c>
      <c r="NP18" s="71">
        <v>0</v>
      </c>
      <c r="NQ18" s="71">
        <v>0</v>
      </c>
      <c r="NR18" s="71">
        <v>4</v>
      </c>
      <c r="NS18" s="71">
        <v>1</v>
      </c>
      <c r="NT18" s="71">
        <v>0</v>
      </c>
      <c r="NU18" s="71">
        <v>0</v>
      </c>
      <c r="NV18" s="71">
        <v>0</v>
      </c>
      <c r="NW18" s="71">
        <v>0</v>
      </c>
      <c r="NX18" s="71">
        <v>0</v>
      </c>
      <c r="NY18" s="71">
        <v>1</v>
      </c>
      <c r="NZ18" s="71">
        <v>0</v>
      </c>
      <c r="OA18" s="71">
        <v>1</v>
      </c>
      <c r="OB18" s="71">
        <v>3</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18</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18</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1652</v>
      </c>
      <c r="B19" s="70">
        <v>11</v>
      </c>
      <c r="C19" s="70">
        <v>11</v>
      </c>
      <c r="D19" s="70">
        <v>1</v>
      </c>
      <c r="E19" s="70">
        <v>2014</v>
      </c>
      <c r="F19" s="70" t="s">
        <v>181</v>
      </c>
      <c r="G19" s="1073" t="s">
        <v>1641</v>
      </c>
      <c r="H19" s="70" t="s">
        <v>1642</v>
      </c>
      <c r="I19" s="1066"/>
      <c r="J19" s="73">
        <v>0</v>
      </c>
      <c r="K19" s="73">
        <v>0</v>
      </c>
      <c r="L19" s="73">
        <v>0</v>
      </c>
      <c r="M19" s="73">
        <v>0</v>
      </c>
      <c r="N19" s="73">
        <v>0</v>
      </c>
      <c r="O19" s="73">
        <v>0</v>
      </c>
      <c r="P19" s="73">
        <v>0</v>
      </c>
      <c r="Q19" s="73">
        <v>0</v>
      </c>
      <c r="R19" s="73">
        <v>3.8889999999999998</v>
      </c>
      <c r="S19" s="73">
        <v>0</v>
      </c>
      <c r="T19" s="73">
        <v>0</v>
      </c>
      <c r="U19" s="73">
        <v>0</v>
      </c>
      <c r="V19" s="73">
        <v>0</v>
      </c>
      <c r="W19" s="73">
        <v>72.650999999999996</v>
      </c>
      <c r="X19" s="73">
        <v>5.4470000000000001</v>
      </c>
      <c r="Y19" s="73">
        <v>0</v>
      </c>
      <c r="Z19" s="73">
        <v>3.05</v>
      </c>
      <c r="AA19" s="73">
        <v>7.0030000000000001</v>
      </c>
      <c r="AB19" s="73">
        <v>0</v>
      </c>
      <c r="AC19" s="73">
        <v>0</v>
      </c>
      <c r="AD19" s="73">
        <v>703.846</v>
      </c>
      <c r="AE19" s="73">
        <v>10.159000000000001</v>
      </c>
      <c r="AF19" s="73">
        <v>0</v>
      </c>
      <c r="AG19" s="73">
        <v>0</v>
      </c>
      <c r="AH19" s="73">
        <v>0</v>
      </c>
      <c r="AI19" s="73">
        <v>0</v>
      </c>
      <c r="AJ19" s="73">
        <v>0</v>
      </c>
      <c r="AK19" s="73">
        <v>20.609000000000002</v>
      </c>
      <c r="AL19" s="73">
        <v>0</v>
      </c>
      <c r="AM19" s="73">
        <v>5.024</v>
      </c>
      <c r="AN19" s="73">
        <v>37.186999999999998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22.355</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3.8889999999999998</v>
      </c>
      <c r="DT19" s="73">
        <v>0</v>
      </c>
      <c r="DU19" s="73">
        <v>0</v>
      </c>
      <c r="DV19" s="73">
        <v>0</v>
      </c>
      <c r="DW19" s="73">
        <v>0</v>
      </c>
      <c r="DX19" s="73">
        <v>72.650999999999996</v>
      </c>
      <c r="DY19" s="73">
        <v>5.4470000000000001</v>
      </c>
      <c r="DZ19" s="73">
        <v>0</v>
      </c>
      <c r="EA19" s="73">
        <v>3.05</v>
      </c>
      <c r="EB19" s="73">
        <v>7.0030000000000001</v>
      </c>
      <c r="EC19" s="73">
        <v>0</v>
      </c>
      <c r="ED19" s="73">
        <v>0</v>
      </c>
      <c r="EE19" s="73">
        <v>703.846</v>
      </c>
      <c r="EF19" s="73">
        <v>10.159000000000001</v>
      </c>
      <c r="EG19" s="73">
        <v>0</v>
      </c>
      <c r="EH19" s="73">
        <v>0</v>
      </c>
      <c r="EI19" s="73">
        <v>0</v>
      </c>
      <c r="EJ19" s="73">
        <v>0</v>
      </c>
      <c r="EK19" s="73">
        <v>0</v>
      </c>
      <c r="EL19" s="73">
        <v>20.609000000000002</v>
      </c>
      <c r="EM19" s="73">
        <v>0</v>
      </c>
      <c r="EN19" s="73">
        <v>5.024</v>
      </c>
      <c r="EO19" s="73">
        <v>37.186999999999998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22.355</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868.86500000000001</v>
      </c>
      <c r="HL19" s="73">
        <v>0</v>
      </c>
      <c r="HM19" s="73">
        <v>0</v>
      </c>
      <c r="HN19" s="73">
        <v>0</v>
      </c>
      <c r="HO19" s="73">
        <v>0</v>
      </c>
      <c r="HP19" s="73">
        <v>0</v>
      </c>
      <c r="HQ19" s="73">
        <v>0</v>
      </c>
      <c r="HR19" s="73">
        <v>0</v>
      </c>
      <c r="HS19" s="73">
        <v>0</v>
      </c>
      <c r="HT19" s="73">
        <v>0</v>
      </c>
      <c r="HU19" s="73">
        <v>0</v>
      </c>
      <c r="HV19" s="73">
        <v>0</v>
      </c>
      <c r="HW19" s="73">
        <v>0</v>
      </c>
      <c r="HX19" s="73">
        <v>22.355</v>
      </c>
      <c r="HY19" s="73">
        <v>0</v>
      </c>
      <c r="HZ19" s="73">
        <v>0</v>
      </c>
      <c r="IA19" s="73">
        <v>0</v>
      </c>
      <c r="IB19" s="73">
        <v>0</v>
      </c>
      <c r="IC19" s="73">
        <v>0</v>
      </c>
      <c r="ID19" s="73">
        <v>0</v>
      </c>
      <c r="IE19" s="73">
        <v>0</v>
      </c>
      <c r="IF19" s="73">
        <v>868.86500000000001</v>
      </c>
      <c r="IG19" s="73">
        <v>0</v>
      </c>
      <c r="IH19" s="73">
        <v>0</v>
      </c>
      <c r="II19" s="73">
        <v>0</v>
      </c>
      <c r="IJ19" s="73">
        <v>0</v>
      </c>
      <c r="IK19" s="73">
        <v>0</v>
      </c>
      <c r="IL19" s="73">
        <v>0</v>
      </c>
      <c r="IM19" s="73">
        <v>0</v>
      </c>
      <c r="IN19" s="73">
        <v>0</v>
      </c>
      <c r="IO19" s="73">
        <v>0</v>
      </c>
      <c r="IP19" s="73">
        <v>0</v>
      </c>
      <c r="IQ19" s="73">
        <v>0</v>
      </c>
      <c r="IR19" s="73">
        <v>0</v>
      </c>
      <c r="IS19" s="73">
        <v>22.355</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4</v>
      </c>
      <c r="JK19" s="71">
        <v>1</v>
      </c>
      <c r="JL19" s="71">
        <v>0</v>
      </c>
      <c r="JM19" s="71">
        <v>1</v>
      </c>
      <c r="JN19" s="71">
        <v>1</v>
      </c>
      <c r="JO19" s="71">
        <v>0</v>
      </c>
      <c r="JP19" s="71">
        <v>0</v>
      </c>
      <c r="JQ19" s="71">
        <v>4</v>
      </c>
      <c r="JR19" s="71">
        <v>1</v>
      </c>
      <c r="JS19" s="71">
        <v>0</v>
      </c>
      <c r="JT19" s="71">
        <v>0</v>
      </c>
      <c r="JU19" s="71">
        <v>0</v>
      </c>
      <c r="JV19" s="71">
        <v>0</v>
      </c>
      <c r="JW19" s="71">
        <v>0</v>
      </c>
      <c r="JX19" s="71">
        <v>1</v>
      </c>
      <c r="JY19" s="71">
        <v>0</v>
      </c>
      <c r="JZ19" s="71">
        <v>1</v>
      </c>
      <c r="KA19" s="71">
        <v>3</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4</v>
      </c>
      <c r="NL19" s="71">
        <v>1</v>
      </c>
      <c r="NM19" s="71">
        <v>0</v>
      </c>
      <c r="NN19" s="71">
        <v>1</v>
      </c>
      <c r="NO19" s="71">
        <v>1</v>
      </c>
      <c r="NP19" s="71">
        <v>0</v>
      </c>
      <c r="NQ19" s="71">
        <v>0</v>
      </c>
      <c r="NR19" s="71">
        <v>4</v>
      </c>
      <c r="NS19" s="71">
        <v>1</v>
      </c>
      <c r="NT19" s="71">
        <v>0</v>
      </c>
      <c r="NU19" s="71">
        <v>0</v>
      </c>
      <c r="NV19" s="71">
        <v>0</v>
      </c>
      <c r="NW19" s="71">
        <v>0</v>
      </c>
      <c r="NX19" s="71">
        <v>0</v>
      </c>
      <c r="NY19" s="71">
        <v>1</v>
      </c>
      <c r="NZ19" s="71">
        <v>0</v>
      </c>
      <c r="OA19" s="71">
        <v>1</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18</v>
      </c>
      <c r="QY19" s="71">
        <v>0</v>
      </c>
      <c r="QZ19" s="71">
        <v>0</v>
      </c>
      <c r="RA19" s="71">
        <v>0</v>
      </c>
      <c r="RB19" s="71">
        <v>0</v>
      </c>
      <c r="RC19" s="71">
        <v>0</v>
      </c>
      <c r="RD19" s="71">
        <v>0</v>
      </c>
      <c r="RE19" s="71">
        <v>0</v>
      </c>
      <c r="RF19" s="71">
        <v>0</v>
      </c>
      <c r="RG19" s="71">
        <v>0</v>
      </c>
      <c r="RH19" s="71">
        <v>0</v>
      </c>
      <c r="RI19" s="71">
        <v>0</v>
      </c>
      <c r="RJ19" s="71">
        <v>0</v>
      </c>
      <c r="RK19" s="71">
        <v>2</v>
      </c>
      <c r="RL19" s="71">
        <v>0</v>
      </c>
      <c r="RM19" s="71">
        <v>0</v>
      </c>
      <c r="RN19" s="71">
        <v>0</v>
      </c>
      <c r="RO19" s="71">
        <v>0</v>
      </c>
      <c r="RP19" s="71">
        <v>0</v>
      </c>
      <c r="RQ19" s="71">
        <v>0</v>
      </c>
      <c r="RR19" s="71">
        <v>0</v>
      </c>
      <c r="RS19" s="71">
        <v>18</v>
      </c>
      <c r="RT19" s="71">
        <v>0</v>
      </c>
      <c r="RU19" s="71">
        <v>0</v>
      </c>
      <c r="RV19" s="71">
        <v>0</v>
      </c>
      <c r="RW19" s="71">
        <v>0</v>
      </c>
      <c r="RX19" s="71">
        <v>0</v>
      </c>
      <c r="RY19" s="71">
        <v>0</v>
      </c>
      <c r="RZ19" s="71">
        <v>0</v>
      </c>
      <c r="SA19" s="71">
        <v>0</v>
      </c>
      <c r="SB19" s="71">
        <v>0</v>
      </c>
      <c r="SC19" s="71">
        <v>0</v>
      </c>
      <c r="SD19" s="71">
        <v>0</v>
      </c>
      <c r="SE19" s="71">
        <v>0</v>
      </c>
      <c r="SF19" s="71">
        <v>2</v>
      </c>
      <c r="SG19" s="71">
        <v>0</v>
      </c>
      <c r="SH19" s="71">
        <v>0</v>
      </c>
    </row>
    <row r="20" spans="1:502">
      <c r="A20" s="16" t="s">
        <v>1653</v>
      </c>
      <c r="B20" s="70">
        <v>12</v>
      </c>
      <c r="C20" s="70">
        <v>12</v>
      </c>
      <c r="D20" s="70">
        <v>1</v>
      </c>
      <c r="E20" s="70">
        <v>2015</v>
      </c>
      <c r="F20" s="70" t="s">
        <v>182</v>
      </c>
      <c r="G20" s="1073" t="s">
        <v>1641</v>
      </c>
      <c r="H20" s="70" t="s">
        <v>1642</v>
      </c>
      <c r="I20" s="1066"/>
      <c r="J20" s="73">
        <v>0</v>
      </c>
      <c r="K20" s="73">
        <v>0</v>
      </c>
      <c r="L20" s="73">
        <v>0</v>
      </c>
      <c r="M20" s="73">
        <v>0</v>
      </c>
      <c r="N20" s="73">
        <v>0</v>
      </c>
      <c r="O20" s="73">
        <v>0</v>
      </c>
      <c r="P20" s="73">
        <v>0</v>
      </c>
      <c r="Q20" s="73">
        <v>0</v>
      </c>
      <c r="R20" s="73">
        <v>4.0940000000000003</v>
      </c>
      <c r="S20" s="73">
        <v>0</v>
      </c>
      <c r="T20" s="73">
        <v>0</v>
      </c>
      <c r="U20" s="73">
        <v>0</v>
      </c>
      <c r="V20" s="73">
        <v>0</v>
      </c>
      <c r="W20" s="73">
        <v>72.397000000000006</v>
      </c>
      <c r="X20" s="73">
        <v>5.3</v>
      </c>
      <c r="Y20" s="73">
        <v>0</v>
      </c>
      <c r="Z20" s="73">
        <v>0</v>
      </c>
      <c r="AA20" s="73">
        <v>7.024</v>
      </c>
      <c r="AB20" s="73">
        <v>0</v>
      </c>
      <c r="AC20" s="73">
        <v>0</v>
      </c>
      <c r="AD20" s="73">
        <v>689.899</v>
      </c>
      <c r="AE20" s="73">
        <v>8.8520000000000003</v>
      </c>
      <c r="AF20" s="73">
        <v>0</v>
      </c>
      <c r="AG20" s="73">
        <v>0</v>
      </c>
      <c r="AH20" s="73">
        <v>0</v>
      </c>
      <c r="AI20" s="73">
        <v>0</v>
      </c>
      <c r="AJ20" s="73">
        <v>0</v>
      </c>
      <c r="AK20" s="73">
        <v>24.146000000000001</v>
      </c>
      <c r="AL20" s="73">
        <v>0</v>
      </c>
      <c r="AM20" s="73">
        <v>4.34</v>
      </c>
      <c r="AN20" s="73">
        <v>34.436</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21.724</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4.0940000000000003</v>
      </c>
      <c r="DT20" s="73">
        <v>0</v>
      </c>
      <c r="DU20" s="73">
        <v>0</v>
      </c>
      <c r="DV20" s="73">
        <v>0</v>
      </c>
      <c r="DW20" s="73">
        <v>0</v>
      </c>
      <c r="DX20" s="73">
        <v>72.397000000000006</v>
      </c>
      <c r="DY20" s="73">
        <v>5.3</v>
      </c>
      <c r="DZ20" s="73">
        <v>0</v>
      </c>
      <c r="EA20" s="73">
        <v>0</v>
      </c>
      <c r="EB20" s="73">
        <v>7.024</v>
      </c>
      <c r="EC20" s="73">
        <v>0</v>
      </c>
      <c r="ED20" s="73">
        <v>0</v>
      </c>
      <c r="EE20" s="73">
        <v>689.899</v>
      </c>
      <c r="EF20" s="73">
        <v>8.8520000000000003</v>
      </c>
      <c r="EG20" s="73">
        <v>0</v>
      </c>
      <c r="EH20" s="73">
        <v>0</v>
      </c>
      <c r="EI20" s="73">
        <v>0</v>
      </c>
      <c r="EJ20" s="73">
        <v>0</v>
      </c>
      <c r="EK20" s="73">
        <v>0</v>
      </c>
      <c r="EL20" s="73">
        <v>24.146000000000001</v>
      </c>
      <c r="EM20" s="73">
        <v>0</v>
      </c>
      <c r="EN20" s="73">
        <v>4.34</v>
      </c>
      <c r="EO20" s="73">
        <v>34.436</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21.724</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850.48800000000006</v>
      </c>
      <c r="HL20" s="73">
        <v>0</v>
      </c>
      <c r="HM20" s="73">
        <v>0</v>
      </c>
      <c r="HN20" s="73">
        <v>0</v>
      </c>
      <c r="HO20" s="73">
        <v>0</v>
      </c>
      <c r="HP20" s="73">
        <v>0</v>
      </c>
      <c r="HQ20" s="73">
        <v>0</v>
      </c>
      <c r="HR20" s="73">
        <v>0</v>
      </c>
      <c r="HS20" s="73">
        <v>0</v>
      </c>
      <c r="HT20" s="73">
        <v>0</v>
      </c>
      <c r="HU20" s="73">
        <v>0</v>
      </c>
      <c r="HV20" s="73">
        <v>0</v>
      </c>
      <c r="HW20" s="73">
        <v>0</v>
      </c>
      <c r="HX20" s="73">
        <v>21.724</v>
      </c>
      <c r="HY20" s="73">
        <v>0</v>
      </c>
      <c r="HZ20" s="73">
        <v>0</v>
      </c>
      <c r="IA20" s="73">
        <v>0</v>
      </c>
      <c r="IB20" s="73">
        <v>0</v>
      </c>
      <c r="IC20" s="73">
        <v>0</v>
      </c>
      <c r="ID20" s="73">
        <v>0</v>
      </c>
      <c r="IE20" s="73">
        <v>0</v>
      </c>
      <c r="IF20" s="73">
        <v>850.48800000000006</v>
      </c>
      <c r="IG20" s="73">
        <v>0</v>
      </c>
      <c r="IH20" s="73">
        <v>0</v>
      </c>
      <c r="II20" s="73">
        <v>0</v>
      </c>
      <c r="IJ20" s="73">
        <v>0</v>
      </c>
      <c r="IK20" s="73">
        <v>0</v>
      </c>
      <c r="IL20" s="73">
        <v>0</v>
      </c>
      <c r="IM20" s="73">
        <v>0</v>
      </c>
      <c r="IN20" s="73">
        <v>0</v>
      </c>
      <c r="IO20" s="73">
        <v>0</v>
      </c>
      <c r="IP20" s="73">
        <v>0</v>
      </c>
      <c r="IQ20" s="73">
        <v>0</v>
      </c>
      <c r="IR20" s="73">
        <v>0</v>
      </c>
      <c r="IS20" s="73">
        <v>21.724</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4</v>
      </c>
      <c r="JK20" s="71">
        <v>1</v>
      </c>
      <c r="JL20" s="71">
        <v>0</v>
      </c>
      <c r="JM20" s="71">
        <v>0</v>
      </c>
      <c r="JN20" s="71">
        <v>1</v>
      </c>
      <c r="JO20" s="71">
        <v>0</v>
      </c>
      <c r="JP20" s="71">
        <v>0</v>
      </c>
      <c r="JQ20" s="71">
        <v>4</v>
      </c>
      <c r="JR20" s="71">
        <v>1</v>
      </c>
      <c r="JS20" s="71">
        <v>0</v>
      </c>
      <c r="JT20" s="71">
        <v>0</v>
      </c>
      <c r="JU20" s="71">
        <v>0</v>
      </c>
      <c r="JV20" s="71">
        <v>0</v>
      </c>
      <c r="JW20" s="71">
        <v>0</v>
      </c>
      <c r="JX20" s="71">
        <v>2</v>
      </c>
      <c r="JY20" s="71">
        <v>0</v>
      </c>
      <c r="JZ20" s="71">
        <v>1</v>
      </c>
      <c r="KA20" s="71">
        <v>3</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4</v>
      </c>
      <c r="NL20" s="71">
        <v>1</v>
      </c>
      <c r="NM20" s="71">
        <v>0</v>
      </c>
      <c r="NN20" s="71">
        <v>0</v>
      </c>
      <c r="NO20" s="71">
        <v>1</v>
      </c>
      <c r="NP20" s="71">
        <v>0</v>
      </c>
      <c r="NQ20" s="71">
        <v>0</v>
      </c>
      <c r="NR20" s="71">
        <v>4</v>
      </c>
      <c r="NS20" s="71">
        <v>1</v>
      </c>
      <c r="NT20" s="71">
        <v>0</v>
      </c>
      <c r="NU20" s="71">
        <v>0</v>
      </c>
      <c r="NV20" s="71">
        <v>0</v>
      </c>
      <c r="NW20" s="71">
        <v>0</v>
      </c>
      <c r="NX20" s="71">
        <v>0</v>
      </c>
      <c r="NY20" s="71">
        <v>2</v>
      </c>
      <c r="NZ20" s="71">
        <v>0</v>
      </c>
      <c r="OA20" s="71">
        <v>1</v>
      </c>
      <c r="OB20" s="71">
        <v>3</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18</v>
      </c>
      <c r="QY20" s="71">
        <v>0</v>
      </c>
      <c r="QZ20" s="71">
        <v>0</v>
      </c>
      <c r="RA20" s="71">
        <v>0</v>
      </c>
      <c r="RB20" s="71">
        <v>0</v>
      </c>
      <c r="RC20" s="71">
        <v>0</v>
      </c>
      <c r="RD20" s="71">
        <v>0</v>
      </c>
      <c r="RE20" s="71">
        <v>0</v>
      </c>
      <c r="RF20" s="71">
        <v>0</v>
      </c>
      <c r="RG20" s="71">
        <v>0</v>
      </c>
      <c r="RH20" s="71">
        <v>0</v>
      </c>
      <c r="RI20" s="71">
        <v>0</v>
      </c>
      <c r="RJ20" s="71">
        <v>0</v>
      </c>
      <c r="RK20" s="71">
        <v>2</v>
      </c>
      <c r="RL20" s="71">
        <v>0</v>
      </c>
      <c r="RM20" s="71">
        <v>0</v>
      </c>
      <c r="RN20" s="71">
        <v>0</v>
      </c>
      <c r="RO20" s="71">
        <v>0</v>
      </c>
      <c r="RP20" s="71">
        <v>0</v>
      </c>
      <c r="RQ20" s="71">
        <v>0</v>
      </c>
      <c r="RR20" s="71">
        <v>0</v>
      </c>
      <c r="RS20" s="71">
        <v>18</v>
      </c>
      <c r="RT20" s="71">
        <v>0</v>
      </c>
      <c r="RU20" s="71">
        <v>0</v>
      </c>
      <c r="RV20" s="71">
        <v>0</v>
      </c>
      <c r="RW20" s="71">
        <v>0</v>
      </c>
      <c r="RX20" s="71">
        <v>0</v>
      </c>
      <c r="RY20" s="71">
        <v>0</v>
      </c>
      <c r="RZ20" s="71">
        <v>0</v>
      </c>
      <c r="SA20" s="71">
        <v>0</v>
      </c>
      <c r="SB20" s="71">
        <v>0</v>
      </c>
      <c r="SC20" s="71">
        <v>0</v>
      </c>
      <c r="SD20" s="71">
        <v>0</v>
      </c>
      <c r="SE20" s="71">
        <v>0</v>
      </c>
      <c r="SF20" s="71">
        <v>2</v>
      </c>
      <c r="SG20" s="71">
        <v>0</v>
      </c>
      <c r="SH20" s="71">
        <v>0</v>
      </c>
    </row>
    <row r="21" spans="1:502">
      <c r="A21" s="16" t="s">
        <v>1654</v>
      </c>
      <c r="B21" s="70">
        <v>13</v>
      </c>
      <c r="C21" s="70">
        <v>13</v>
      </c>
      <c r="D21" s="70">
        <v>1</v>
      </c>
      <c r="E21" s="70">
        <v>2016</v>
      </c>
      <c r="F21" s="70" t="s">
        <v>155</v>
      </c>
      <c r="G21" s="1073" t="s">
        <v>1641</v>
      </c>
      <c r="H21" s="70" t="s">
        <v>1642</v>
      </c>
      <c r="I21" s="1066"/>
      <c r="J21" s="73">
        <v>0</v>
      </c>
      <c r="K21" s="73">
        <v>0</v>
      </c>
      <c r="L21" s="73">
        <v>0</v>
      </c>
      <c r="M21" s="73">
        <v>0</v>
      </c>
      <c r="N21" s="73">
        <v>0</v>
      </c>
      <c r="O21" s="73">
        <v>0</v>
      </c>
      <c r="P21" s="73">
        <v>0</v>
      </c>
      <c r="Q21" s="73">
        <v>0</v>
      </c>
      <c r="R21" s="73">
        <v>4.5940000000000003</v>
      </c>
      <c r="S21" s="73">
        <v>0</v>
      </c>
      <c r="T21" s="73">
        <v>0</v>
      </c>
      <c r="U21" s="73">
        <v>0</v>
      </c>
      <c r="V21" s="73">
        <v>0</v>
      </c>
      <c r="W21" s="73">
        <v>67.070999999999998</v>
      </c>
      <c r="X21" s="73">
        <v>5.048</v>
      </c>
      <c r="Y21" s="73">
        <v>0</v>
      </c>
      <c r="Z21" s="73">
        <v>0</v>
      </c>
      <c r="AA21" s="73">
        <v>7.298</v>
      </c>
      <c r="AB21" s="73">
        <v>0</v>
      </c>
      <c r="AC21" s="73">
        <v>0</v>
      </c>
      <c r="AD21" s="73">
        <v>675.005</v>
      </c>
      <c r="AE21" s="73">
        <v>7.2709999999999999</v>
      </c>
      <c r="AF21" s="73">
        <v>0</v>
      </c>
      <c r="AG21" s="73">
        <v>0</v>
      </c>
      <c r="AH21" s="73">
        <v>0</v>
      </c>
      <c r="AI21" s="73">
        <v>0</v>
      </c>
      <c r="AJ21" s="73">
        <v>0</v>
      </c>
      <c r="AK21" s="73">
        <v>23.294</v>
      </c>
      <c r="AL21" s="73">
        <v>0</v>
      </c>
      <c r="AM21" s="73">
        <v>0</v>
      </c>
      <c r="AN21" s="73">
        <v>33.545000000000002</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18.446999999999999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4.5940000000000003</v>
      </c>
      <c r="DT21" s="73">
        <v>0</v>
      </c>
      <c r="DU21" s="73">
        <v>0</v>
      </c>
      <c r="DV21" s="73">
        <v>0</v>
      </c>
      <c r="DW21" s="73">
        <v>0</v>
      </c>
      <c r="DX21" s="73">
        <v>67.070999999999998</v>
      </c>
      <c r="DY21" s="73">
        <v>5.048</v>
      </c>
      <c r="DZ21" s="73">
        <v>0</v>
      </c>
      <c r="EA21" s="73">
        <v>0</v>
      </c>
      <c r="EB21" s="73">
        <v>7.298</v>
      </c>
      <c r="EC21" s="73">
        <v>0</v>
      </c>
      <c r="ED21" s="73">
        <v>0</v>
      </c>
      <c r="EE21" s="73">
        <v>675.005</v>
      </c>
      <c r="EF21" s="73">
        <v>7.2709999999999999</v>
      </c>
      <c r="EG21" s="73">
        <v>0</v>
      </c>
      <c r="EH21" s="73">
        <v>0</v>
      </c>
      <c r="EI21" s="73">
        <v>0</v>
      </c>
      <c r="EJ21" s="73">
        <v>0</v>
      </c>
      <c r="EK21" s="73">
        <v>0</v>
      </c>
      <c r="EL21" s="73">
        <v>23.294</v>
      </c>
      <c r="EM21" s="73">
        <v>0</v>
      </c>
      <c r="EN21" s="73">
        <v>0</v>
      </c>
      <c r="EO21" s="73">
        <v>33.545000000000002</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18.446999999999999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823.12599999999998</v>
      </c>
      <c r="HL21" s="73">
        <v>0</v>
      </c>
      <c r="HM21" s="73">
        <v>0</v>
      </c>
      <c r="HN21" s="73">
        <v>0</v>
      </c>
      <c r="HO21" s="73">
        <v>0</v>
      </c>
      <c r="HP21" s="73">
        <v>0</v>
      </c>
      <c r="HQ21" s="73">
        <v>0</v>
      </c>
      <c r="HR21" s="73">
        <v>0</v>
      </c>
      <c r="HS21" s="73">
        <v>0</v>
      </c>
      <c r="HT21" s="73">
        <v>0</v>
      </c>
      <c r="HU21" s="73">
        <v>0</v>
      </c>
      <c r="HV21" s="73">
        <v>0</v>
      </c>
      <c r="HW21" s="73">
        <v>0</v>
      </c>
      <c r="HX21" s="73">
        <v>18.446999999999999</v>
      </c>
      <c r="HY21" s="73">
        <v>0</v>
      </c>
      <c r="HZ21" s="73">
        <v>0</v>
      </c>
      <c r="IA21" s="73">
        <v>0</v>
      </c>
      <c r="IB21" s="73">
        <v>0</v>
      </c>
      <c r="IC21" s="73">
        <v>0</v>
      </c>
      <c r="ID21" s="73">
        <v>0</v>
      </c>
      <c r="IE21" s="73">
        <v>0</v>
      </c>
      <c r="IF21" s="73">
        <v>823.12599999999998</v>
      </c>
      <c r="IG21" s="73">
        <v>0</v>
      </c>
      <c r="IH21" s="73">
        <v>0</v>
      </c>
      <c r="II21" s="73">
        <v>0</v>
      </c>
      <c r="IJ21" s="73">
        <v>0</v>
      </c>
      <c r="IK21" s="73">
        <v>0</v>
      </c>
      <c r="IL21" s="73">
        <v>0</v>
      </c>
      <c r="IM21" s="73">
        <v>0</v>
      </c>
      <c r="IN21" s="73">
        <v>0</v>
      </c>
      <c r="IO21" s="73">
        <v>0</v>
      </c>
      <c r="IP21" s="73">
        <v>0</v>
      </c>
      <c r="IQ21" s="73">
        <v>0</v>
      </c>
      <c r="IR21" s="73">
        <v>0</v>
      </c>
      <c r="IS21" s="73">
        <v>18.446999999999999</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4</v>
      </c>
      <c r="JK21" s="71">
        <v>1</v>
      </c>
      <c r="JL21" s="71">
        <v>0</v>
      </c>
      <c r="JM21" s="71">
        <v>0</v>
      </c>
      <c r="JN21" s="71">
        <v>1</v>
      </c>
      <c r="JO21" s="71">
        <v>0</v>
      </c>
      <c r="JP21" s="71">
        <v>0</v>
      </c>
      <c r="JQ21" s="71">
        <v>4</v>
      </c>
      <c r="JR21" s="71">
        <v>1</v>
      </c>
      <c r="JS21" s="71">
        <v>0</v>
      </c>
      <c r="JT21" s="71">
        <v>0</v>
      </c>
      <c r="JU21" s="71">
        <v>0</v>
      </c>
      <c r="JV21" s="71">
        <v>0</v>
      </c>
      <c r="JW21" s="71">
        <v>0</v>
      </c>
      <c r="JX21" s="71">
        <v>2</v>
      </c>
      <c r="JY21" s="71">
        <v>0</v>
      </c>
      <c r="JZ21" s="71">
        <v>0</v>
      </c>
      <c r="KA21" s="71">
        <v>3</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2</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4</v>
      </c>
      <c r="NL21" s="71">
        <v>1</v>
      </c>
      <c r="NM21" s="71">
        <v>0</v>
      </c>
      <c r="NN21" s="71">
        <v>0</v>
      </c>
      <c r="NO21" s="71">
        <v>1</v>
      </c>
      <c r="NP21" s="71">
        <v>0</v>
      </c>
      <c r="NQ21" s="71">
        <v>0</v>
      </c>
      <c r="NR21" s="71">
        <v>4</v>
      </c>
      <c r="NS21" s="71">
        <v>1</v>
      </c>
      <c r="NT21" s="71">
        <v>0</v>
      </c>
      <c r="NU21" s="71">
        <v>0</v>
      </c>
      <c r="NV21" s="71">
        <v>0</v>
      </c>
      <c r="NW21" s="71">
        <v>0</v>
      </c>
      <c r="NX21" s="71">
        <v>0</v>
      </c>
      <c r="NY21" s="71">
        <v>2</v>
      </c>
      <c r="NZ21" s="71">
        <v>0</v>
      </c>
      <c r="OA21" s="71">
        <v>0</v>
      </c>
      <c r="OB21" s="71">
        <v>3</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2</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17</v>
      </c>
      <c r="QY21" s="71">
        <v>0</v>
      </c>
      <c r="QZ21" s="71">
        <v>0</v>
      </c>
      <c r="RA21" s="71">
        <v>0</v>
      </c>
      <c r="RB21" s="71">
        <v>0</v>
      </c>
      <c r="RC21" s="71">
        <v>0</v>
      </c>
      <c r="RD21" s="71">
        <v>0</v>
      </c>
      <c r="RE21" s="71">
        <v>0</v>
      </c>
      <c r="RF21" s="71">
        <v>0</v>
      </c>
      <c r="RG21" s="71">
        <v>0</v>
      </c>
      <c r="RH21" s="71">
        <v>0</v>
      </c>
      <c r="RI21" s="71">
        <v>0</v>
      </c>
      <c r="RJ21" s="71">
        <v>0</v>
      </c>
      <c r="RK21" s="71">
        <v>2</v>
      </c>
      <c r="RL21" s="71">
        <v>0</v>
      </c>
      <c r="RM21" s="71">
        <v>0</v>
      </c>
      <c r="RN21" s="71">
        <v>0</v>
      </c>
      <c r="RO21" s="71">
        <v>0</v>
      </c>
      <c r="RP21" s="71">
        <v>0</v>
      </c>
      <c r="RQ21" s="71">
        <v>0</v>
      </c>
      <c r="RR21" s="71">
        <v>0</v>
      </c>
      <c r="RS21" s="71">
        <v>17</v>
      </c>
      <c r="RT21" s="71">
        <v>0</v>
      </c>
      <c r="RU21" s="71">
        <v>0</v>
      </c>
      <c r="RV21" s="71">
        <v>0</v>
      </c>
      <c r="RW21" s="71">
        <v>0</v>
      </c>
      <c r="RX21" s="71">
        <v>0</v>
      </c>
      <c r="RY21" s="71">
        <v>0</v>
      </c>
      <c r="RZ21" s="71">
        <v>0</v>
      </c>
      <c r="SA21" s="71">
        <v>0</v>
      </c>
      <c r="SB21" s="71">
        <v>0</v>
      </c>
      <c r="SC21" s="71">
        <v>0</v>
      </c>
      <c r="SD21" s="71">
        <v>0</v>
      </c>
      <c r="SE21" s="71">
        <v>0</v>
      </c>
      <c r="SF21" s="71">
        <v>2</v>
      </c>
      <c r="SG21" s="71">
        <v>0</v>
      </c>
      <c r="SH21" s="71">
        <v>0</v>
      </c>
    </row>
    <row r="22" spans="1:502">
      <c r="A22" s="16" t="s">
        <v>1655</v>
      </c>
      <c r="B22" s="70">
        <v>14</v>
      </c>
      <c r="C22" s="70">
        <v>14</v>
      </c>
      <c r="D22" s="70">
        <v>1</v>
      </c>
      <c r="E22" s="70">
        <v>2017</v>
      </c>
      <c r="F22" s="70" t="s">
        <v>156</v>
      </c>
      <c r="G22" s="1073" t="s">
        <v>1641</v>
      </c>
      <c r="H22" s="70" t="s">
        <v>1642</v>
      </c>
      <c r="I22" s="1066"/>
      <c r="J22" s="73">
        <v>0</v>
      </c>
      <c r="K22" s="73">
        <v>0</v>
      </c>
      <c r="L22" s="73">
        <v>0</v>
      </c>
      <c r="M22" s="73">
        <v>0</v>
      </c>
      <c r="N22" s="73">
        <v>0</v>
      </c>
      <c r="O22" s="73">
        <v>0</v>
      </c>
      <c r="P22" s="73">
        <v>0</v>
      </c>
      <c r="Q22" s="73">
        <v>0</v>
      </c>
      <c r="R22" s="73">
        <v>4.4909999999999997</v>
      </c>
      <c r="S22" s="73">
        <v>0</v>
      </c>
      <c r="T22" s="73">
        <v>0</v>
      </c>
      <c r="U22" s="73">
        <v>0</v>
      </c>
      <c r="V22" s="73">
        <v>0</v>
      </c>
      <c r="W22" s="73">
        <v>66.710999999999999</v>
      </c>
      <c r="X22" s="73">
        <v>4.7919999999999998</v>
      </c>
      <c r="Y22" s="73">
        <v>0</v>
      </c>
      <c r="Z22" s="73">
        <v>0</v>
      </c>
      <c r="AA22" s="73">
        <v>7.04</v>
      </c>
      <c r="AB22" s="73">
        <v>0</v>
      </c>
      <c r="AC22" s="73">
        <v>0</v>
      </c>
      <c r="AD22" s="73">
        <v>551.51800000000003</v>
      </c>
      <c r="AE22" s="73">
        <v>7.23</v>
      </c>
      <c r="AF22" s="73">
        <v>0</v>
      </c>
      <c r="AG22" s="73">
        <v>0</v>
      </c>
      <c r="AH22" s="73">
        <v>0</v>
      </c>
      <c r="AI22" s="73">
        <v>0</v>
      </c>
      <c r="AJ22" s="73">
        <v>0</v>
      </c>
      <c r="AK22" s="73">
        <v>21.55</v>
      </c>
      <c r="AL22" s="73">
        <v>0</v>
      </c>
      <c r="AM22" s="73">
        <v>3.4820000000000002</v>
      </c>
      <c r="AN22" s="73">
        <v>33.304000000000002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18.542999999999999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4.4909999999999997</v>
      </c>
      <c r="DT22" s="73">
        <v>0</v>
      </c>
      <c r="DU22" s="73">
        <v>0</v>
      </c>
      <c r="DV22" s="73">
        <v>0</v>
      </c>
      <c r="DW22" s="73">
        <v>0</v>
      </c>
      <c r="DX22" s="73">
        <v>66.710999999999999</v>
      </c>
      <c r="DY22" s="73">
        <v>4.7919999999999998</v>
      </c>
      <c r="DZ22" s="73">
        <v>0</v>
      </c>
      <c r="EA22" s="73">
        <v>0</v>
      </c>
      <c r="EB22" s="73">
        <v>7.04</v>
      </c>
      <c r="EC22" s="73">
        <v>0</v>
      </c>
      <c r="ED22" s="73">
        <v>0</v>
      </c>
      <c r="EE22" s="73">
        <v>551.51800000000003</v>
      </c>
      <c r="EF22" s="73">
        <v>7.23</v>
      </c>
      <c r="EG22" s="73">
        <v>0</v>
      </c>
      <c r="EH22" s="73">
        <v>0</v>
      </c>
      <c r="EI22" s="73">
        <v>0</v>
      </c>
      <c r="EJ22" s="73">
        <v>0</v>
      </c>
      <c r="EK22" s="73">
        <v>0</v>
      </c>
      <c r="EL22" s="73">
        <v>21.55</v>
      </c>
      <c r="EM22" s="73">
        <v>0</v>
      </c>
      <c r="EN22" s="73">
        <v>3.4820000000000002</v>
      </c>
      <c r="EO22" s="73">
        <v>33.304000000000002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18.542999999999999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700.11800000000005</v>
      </c>
      <c r="HL22" s="73">
        <v>0</v>
      </c>
      <c r="HM22" s="73">
        <v>0</v>
      </c>
      <c r="HN22" s="73">
        <v>0</v>
      </c>
      <c r="HO22" s="73">
        <v>0</v>
      </c>
      <c r="HP22" s="73">
        <v>0</v>
      </c>
      <c r="HQ22" s="73">
        <v>0</v>
      </c>
      <c r="HR22" s="73">
        <v>0</v>
      </c>
      <c r="HS22" s="73">
        <v>0</v>
      </c>
      <c r="HT22" s="73">
        <v>0</v>
      </c>
      <c r="HU22" s="73">
        <v>0</v>
      </c>
      <c r="HV22" s="73">
        <v>0</v>
      </c>
      <c r="HW22" s="73">
        <v>0</v>
      </c>
      <c r="HX22" s="73">
        <v>18.542999999999999</v>
      </c>
      <c r="HY22" s="73">
        <v>0</v>
      </c>
      <c r="HZ22" s="73">
        <v>0</v>
      </c>
      <c r="IA22" s="73">
        <v>0</v>
      </c>
      <c r="IB22" s="73">
        <v>0</v>
      </c>
      <c r="IC22" s="73">
        <v>0</v>
      </c>
      <c r="ID22" s="73">
        <v>0</v>
      </c>
      <c r="IE22" s="73">
        <v>0</v>
      </c>
      <c r="IF22" s="73">
        <v>700.11800000000005</v>
      </c>
      <c r="IG22" s="73">
        <v>0</v>
      </c>
      <c r="IH22" s="73">
        <v>0</v>
      </c>
      <c r="II22" s="73">
        <v>0</v>
      </c>
      <c r="IJ22" s="73">
        <v>0</v>
      </c>
      <c r="IK22" s="73">
        <v>0</v>
      </c>
      <c r="IL22" s="73">
        <v>0</v>
      </c>
      <c r="IM22" s="73">
        <v>0</v>
      </c>
      <c r="IN22" s="73">
        <v>0</v>
      </c>
      <c r="IO22" s="73">
        <v>0</v>
      </c>
      <c r="IP22" s="73">
        <v>0</v>
      </c>
      <c r="IQ22" s="73">
        <v>0</v>
      </c>
      <c r="IR22" s="73">
        <v>0</v>
      </c>
      <c r="IS22" s="73">
        <v>18.542999999999999</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3</v>
      </c>
      <c r="JK22" s="71">
        <v>1</v>
      </c>
      <c r="JL22" s="71">
        <v>0</v>
      </c>
      <c r="JM22" s="71">
        <v>0</v>
      </c>
      <c r="JN22" s="71">
        <v>1</v>
      </c>
      <c r="JO22" s="71">
        <v>0</v>
      </c>
      <c r="JP22" s="71">
        <v>0</v>
      </c>
      <c r="JQ22" s="71">
        <v>4</v>
      </c>
      <c r="JR22" s="71">
        <v>1</v>
      </c>
      <c r="JS22" s="71">
        <v>0</v>
      </c>
      <c r="JT22" s="71">
        <v>0</v>
      </c>
      <c r="JU22" s="71">
        <v>0</v>
      </c>
      <c r="JV22" s="71">
        <v>0</v>
      </c>
      <c r="JW22" s="71">
        <v>0</v>
      </c>
      <c r="JX22" s="71">
        <v>2</v>
      </c>
      <c r="JY22" s="71">
        <v>0</v>
      </c>
      <c r="JZ22" s="71">
        <v>1</v>
      </c>
      <c r="KA22" s="71">
        <v>3</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3</v>
      </c>
      <c r="NL22" s="71">
        <v>1</v>
      </c>
      <c r="NM22" s="71">
        <v>0</v>
      </c>
      <c r="NN22" s="71">
        <v>0</v>
      </c>
      <c r="NO22" s="71">
        <v>1</v>
      </c>
      <c r="NP22" s="71">
        <v>0</v>
      </c>
      <c r="NQ22" s="71">
        <v>0</v>
      </c>
      <c r="NR22" s="71">
        <v>4</v>
      </c>
      <c r="NS22" s="71">
        <v>1</v>
      </c>
      <c r="NT22" s="71">
        <v>0</v>
      </c>
      <c r="NU22" s="71">
        <v>0</v>
      </c>
      <c r="NV22" s="71">
        <v>0</v>
      </c>
      <c r="NW22" s="71">
        <v>0</v>
      </c>
      <c r="NX22" s="71">
        <v>0</v>
      </c>
      <c r="NY22" s="71">
        <v>2</v>
      </c>
      <c r="NZ22" s="71">
        <v>0</v>
      </c>
      <c r="OA22" s="71">
        <v>1</v>
      </c>
      <c r="OB22" s="71">
        <v>3</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17</v>
      </c>
      <c r="QY22" s="71">
        <v>0</v>
      </c>
      <c r="QZ22" s="71">
        <v>0</v>
      </c>
      <c r="RA22" s="71">
        <v>0</v>
      </c>
      <c r="RB22" s="71">
        <v>0</v>
      </c>
      <c r="RC22" s="71">
        <v>0</v>
      </c>
      <c r="RD22" s="71">
        <v>0</v>
      </c>
      <c r="RE22" s="71">
        <v>0</v>
      </c>
      <c r="RF22" s="71">
        <v>0</v>
      </c>
      <c r="RG22" s="71">
        <v>0</v>
      </c>
      <c r="RH22" s="71">
        <v>0</v>
      </c>
      <c r="RI22" s="71">
        <v>0</v>
      </c>
      <c r="RJ22" s="71">
        <v>0</v>
      </c>
      <c r="RK22" s="71">
        <v>2</v>
      </c>
      <c r="RL22" s="71">
        <v>0</v>
      </c>
      <c r="RM22" s="71">
        <v>0</v>
      </c>
      <c r="RN22" s="71">
        <v>0</v>
      </c>
      <c r="RO22" s="71">
        <v>0</v>
      </c>
      <c r="RP22" s="71">
        <v>0</v>
      </c>
      <c r="RQ22" s="71">
        <v>0</v>
      </c>
      <c r="RR22" s="71">
        <v>0</v>
      </c>
      <c r="RS22" s="71">
        <v>17</v>
      </c>
      <c r="RT22" s="71">
        <v>0</v>
      </c>
      <c r="RU22" s="71">
        <v>0</v>
      </c>
      <c r="RV22" s="71">
        <v>0</v>
      </c>
      <c r="RW22" s="71">
        <v>0</v>
      </c>
      <c r="RX22" s="71">
        <v>0</v>
      </c>
      <c r="RY22" s="71">
        <v>0</v>
      </c>
      <c r="RZ22" s="71">
        <v>0</v>
      </c>
      <c r="SA22" s="71">
        <v>0</v>
      </c>
      <c r="SB22" s="71">
        <v>0</v>
      </c>
      <c r="SC22" s="71">
        <v>0</v>
      </c>
      <c r="SD22" s="71">
        <v>0</v>
      </c>
      <c r="SE22" s="71">
        <v>0</v>
      </c>
      <c r="SF22" s="71">
        <v>2</v>
      </c>
      <c r="SG22" s="71">
        <v>0</v>
      </c>
      <c r="SH22" s="71">
        <v>0</v>
      </c>
    </row>
    <row r="23" spans="1:502">
      <c r="A23" s="16" t="s">
        <v>1656</v>
      </c>
      <c r="B23" s="70">
        <v>15</v>
      </c>
      <c r="C23" s="70">
        <v>15</v>
      </c>
      <c r="D23" s="70">
        <v>1</v>
      </c>
      <c r="E23" s="70">
        <v>2018</v>
      </c>
      <c r="F23" s="70" t="s">
        <v>183</v>
      </c>
      <c r="G23" s="1073" t="s">
        <v>1641</v>
      </c>
      <c r="H23" s="70" t="s">
        <v>1642</v>
      </c>
      <c r="I23" s="1066"/>
      <c r="J23" s="73">
        <v>0</v>
      </c>
      <c r="K23" s="73">
        <v>0</v>
      </c>
      <c r="L23" s="73">
        <v>0</v>
      </c>
      <c r="M23" s="73">
        <v>0</v>
      </c>
      <c r="N23" s="73">
        <v>0</v>
      </c>
      <c r="O23" s="73">
        <v>0</v>
      </c>
      <c r="P23" s="73">
        <v>0</v>
      </c>
      <c r="Q23" s="73">
        <v>0</v>
      </c>
      <c r="R23" s="73">
        <v>4.4160000000000004</v>
      </c>
      <c r="S23" s="73">
        <v>0</v>
      </c>
      <c r="T23" s="73">
        <v>0</v>
      </c>
      <c r="U23" s="73">
        <v>0</v>
      </c>
      <c r="V23" s="73">
        <v>0</v>
      </c>
      <c r="W23" s="73">
        <v>17.216999999999999</v>
      </c>
      <c r="X23" s="73">
        <v>4.5490000000000004</v>
      </c>
      <c r="Y23" s="73">
        <v>0</v>
      </c>
      <c r="Z23" s="73">
        <v>0</v>
      </c>
      <c r="AA23" s="73">
        <v>6.6219999999999999</v>
      </c>
      <c r="AB23" s="73">
        <v>0</v>
      </c>
      <c r="AC23" s="73">
        <v>0</v>
      </c>
      <c r="AD23" s="73">
        <v>618.01199999999994</v>
      </c>
      <c r="AE23" s="73">
        <v>6.63</v>
      </c>
      <c r="AF23" s="73">
        <v>0</v>
      </c>
      <c r="AG23" s="73">
        <v>0</v>
      </c>
      <c r="AH23" s="73">
        <v>0</v>
      </c>
      <c r="AI23" s="73">
        <v>0</v>
      </c>
      <c r="AJ23" s="73">
        <v>0</v>
      </c>
      <c r="AK23" s="73">
        <v>23.321999999999999</v>
      </c>
      <c r="AL23" s="73">
        <v>0</v>
      </c>
      <c r="AM23" s="73">
        <v>0</v>
      </c>
      <c r="AN23" s="73">
        <v>31.901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0.41899999999999998</v>
      </c>
      <c r="CK23" s="73">
        <v>0</v>
      </c>
      <c r="CL23" s="73">
        <v>0</v>
      </c>
      <c r="CM23" s="73">
        <v>0</v>
      </c>
      <c r="CN23" s="73">
        <v>0</v>
      </c>
      <c r="CO23" s="73">
        <v>0</v>
      </c>
      <c r="CP23" s="73">
        <v>7.0000000000000001E-3</v>
      </c>
      <c r="CQ23" s="73">
        <v>0</v>
      </c>
      <c r="CR23" s="73">
        <v>0</v>
      </c>
      <c r="CS23" s="73">
        <v>8.8539999999999992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4.4160000000000004</v>
      </c>
      <c r="DT23" s="73">
        <v>0</v>
      </c>
      <c r="DU23" s="73">
        <v>0</v>
      </c>
      <c r="DV23" s="73">
        <v>0</v>
      </c>
      <c r="DW23" s="73">
        <v>0</v>
      </c>
      <c r="DX23" s="73">
        <v>17.216999999999999</v>
      </c>
      <c r="DY23" s="73">
        <v>4.5490000000000004</v>
      </c>
      <c r="DZ23" s="73">
        <v>0</v>
      </c>
      <c r="EA23" s="73">
        <v>0</v>
      </c>
      <c r="EB23" s="73">
        <v>6.6219999999999999</v>
      </c>
      <c r="EC23" s="73">
        <v>0</v>
      </c>
      <c r="ED23" s="73">
        <v>0</v>
      </c>
      <c r="EE23" s="73">
        <v>618.01199999999994</v>
      </c>
      <c r="EF23" s="73">
        <v>6.63</v>
      </c>
      <c r="EG23" s="73">
        <v>0</v>
      </c>
      <c r="EH23" s="73">
        <v>0</v>
      </c>
      <c r="EI23" s="73">
        <v>0</v>
      </c>
      <c r="EJ23" s="73">
        <v>0</v>
      </c>
      <c r="EK23" s="73">
        <v>0</v>
      </c>
      <c r="EL23" s="73">
        <v>23.321999999999999</v>
      </c>
      <c r="EM23" s="73">
        <v>0</v>
      </c>
      <c r="EN23" s="73">
        <v>0</v>
      </c>
      <c r="EO23" s="73">
        <v>31.901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0.41899999999999998</v>
      </c>
      <c r="GL23" s="73">
        <v>0</v>
      </c>
      <c r="GM23" s="73">
        <v>0</v>
      </c>
      <c r="GN23" s="73">
        <v>0</v>
      </c>
      <c r="GO23" s="73">
        <v>0</v>
      </c>
      <c r="GP23" s="73">
        <v>0</v>
      </c>
      <c r="GQ23" s="73">
        <v>7.0000000000000001E-3</v>
      </c>
      <c r="GR23" s="73">
        <v>0</v>
      </c>
      <c r="GS23" s="73">
        <v>0</v>
      </c>
      <c r="GT23" s="73">
        <v>8.8539999999999992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712.66899999999998</v>
      </c>
      <c r="HL23" s="73">
        <v>0</v>
      </c>
      <c r="HM23" s="73">
        <v>0</v>
      </c>
      <c r="HN23" s="73">
        <v>0</v>
      </c>
      <c r="HO23" s="73">
        <v>0</v>
      </c>
      <c r="HP23" s="73">
        <v>0</v>
      </c>
      <c r="HQ23" s="73">
        <v>0</v>
      </c>
      <c r="HR23" s="73">
        <v>0</v>
      </c>
      <c r="HS23" s="73">
        <v>0</v>
      </c>
      <c r="HT23" s="73">
        <v>0.41899999999999998</v>
      </c>
      <c r="HU23" s="73">
        <v>0</v>
      </c>
      <c r="HV23" s="73">
        <v>7.0000000000000001E-3</v>
      </c>
      <c r="HW23" s="73">
        <v>0</v>
      </c>
      <c r="HX23" s="73">
        <v>8.8539999999999992</v>
      </c>
      <c r="HY23" s="73">
        <v>0</v>
      </c>
      <c r="HZ23" s="73">
        <v>0</v>
      </c>
      <c r="IA23" s="73">
        <v>0</v>
      </c>
      <c r="IB23" s="73">
        <v>0</v>
      </c>
      <c r="IC23" s="73">
        <v>0</v>
      </c>
      <c r="ID23" s="73">
        <v>0</v>
      </c>
      <c r="IE23" s="73">
        <v>0</v>
      </c>
      <c r="IF23" s="73">
        <v>712.66899999999998</v>
      </c>
      <c r="IG23" s="73">
        <v>0</v>
      </c>
      <c r="IH23" s="73">
        <v>0</v>
      </c>
      <c r="II23" s="73">
        <v>0</v>
      </c>
      <c r="IJ23" s="73">
        <v>0</v>
      </c>
      <c r="IK23" s="73">
        <v>0</v>
      </c>
      <c r="IL23" s="73">
        <v>0</v>
      </c>
      <c r="IM23" s="73">
        <v>0</v>
      </c>
      <c r="IN23" s="73">
        <v>0</v>
      </c>
      <c r="IO23" s="73">
        <v>0.41899999999999998</v>
      </c>
      <c r="IP23" s="73">
        <v>0</v>
      </c>
      <c r="IQ23" s="73">
        <v>7.0000000000000001E-3</v>
      </c>
      <c r="IR23" s="73">
        <v>0</v>
      </c>
      <c r="IS23" s="73">
        <v>8.8539999999999992</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2</v>
      </c>
      <c r="JK23" s="71">
        <v>1</v>
      </c>
      <c r="JL23" s="71">
        <v>0</v>
      </c>
      <c r="JM23" s="71">
        <v>0</v>
      </c>
      <c r="JN23" s="71">
        <v>1</v>
      </c>
      <c r="JO23" s="71">
        <v>0</v>
      </c>
      <c r="JP23" s="71">
        <v>0</v>
      </c>
      <c r="JQ23" s="71">
        <v>4</v>
      </c>
      <c r="JR23" s="71">
        <v>1</v>
      </c>
      <c r="JS23" s="71">
        <v>0</v>
      </c>
      <c r="JT23" s="71">
        <v>0</v>
      </c>
      <c r="JU23" s="71">
        <v>0</v>
      </c>
      <c r="JV23" s="71">
        <v>0</v>
      </c>
      <c r="JW23" s="71">
        <v>0</v>
      </c>
      <c r="JX23" s="71">
        <v>3</v>
      </c>
      <c r="JY23" s="71">
        <v>0</v>
      </c>
      <c r="JZ23" s="71">
        <v>0</v>
      </c>
      <c r="KA23" s="71">
        <v>3</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1</v>
      </c>
      <c r="LX23" s="71">
        <v>0</v>
      </c>
      <c r="LY23" s="71">
        <v>0</v>
      </c>
      <c r="LZ23" s="71">
        <v>0</v>
      </c>
      <c r="MA23" s="71">
        <v>0</v>
      </c>
      <c r="MB23" s="71">
        <v>0</v>
      </c>
      <c r="MC23" s="71">
        <v>1</v>
      </c>
      <c r="MD23" s="71">
        <v>0</v>
      </c>
      <c r="ME23" s="71">
        <v>0</v>
      </c>
      <c r="MF23" s="71">
        <v>6</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2</v>
      </c>
      <c r="NL23" s="71">
        <v>1</v>
      </c>
      <c r="NM23" s="71">
        <v>0</v>
      </c>
      <c r="NN23" s="71">
        <v>0</v>
      </c>
      <c r="NO23" s="71">
        <v>1</v>
      </c>
      <c r="NP23" s="71">
        <v>0</v>
      </c>
      <c r="NQ23" s="71">
        <v>0</v>
      </c>
      <c r="NR23" s="71">
        <v>4</v>
      </c>
      <c r="NS23" s="71">
        <v>1</v>
      </c>
      <c r="NT23" s="71">
        <v>0</v>
      </c>
      <c r="NU23" s="71">
        <v>0</v>
      </c>
      <c r="NV23" s="71">
        <v>0</v>
      </c>
      <c r="NW23" s="71">
        <v>0</v>
      </c>
      <c r="NX23" s="71">
        <v>0</v>
      </c>
      <c r="NY23" s="71">
        <v>3</v>
      </c>
      <c r="NZ23" s="71">
        <v>0</v>
      </c>
      <c r="OA23" s="71">
        <v>0</v>
      </c>
      <c r="OB23" s="71">
        <v>3</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1</v>
      </c>
      <c r="PY23" s="71">
        <v>0</v>
      </c>
      <c r="PZ23" s="71">
        <v>0</v>
      </c>
      <c r="QA23" s="71">
        <v>0</v>
      </c>
      <c r="QB23" s="71">
        <v>0</v>
      </c>
      <c r="QC23" s="71">
        <v>0</v>
      </c>
      <c r="QD23" s="71">
        <v>1</v>
      </c>
      <c r="QE23" s="71">
        <v>0</v>
      </c>
      <c r="QF23" s="71">
        <v>0</v>
      </c>
      <c r="QG23" s="71">
        <v>6</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16</v>
      </c>
      <c r="QY23" s="71">
        <v>0</v>
      </c>
      <c r="QZ23" s="71">
        <v>0</v>
      </c>
      <c r="RA23" s="71">
        <v>0</v>
      </c>
      <c r="RB23" s="71">
        <v>0</v>
      </c>
      <c r="RC23" s="71">
        <v>0</v>
      </c>
      <c r="RD23" s="71">
        <v>0</v>
      </c>
      <c r="RE23" s="71">
        <v>0</v>
      </c>
      <c r="RF23" s="71">
        <v>0</v>
      </c>
      <c r="RG23" s="71">
        <v>1</v>
      </c>
      <c r="RH23" s="71">
        <v>0</v>
      </c>
      <c r="RI23" s="71">
        <v>1</v>
      </c>
      <c r="RJ23" s="71">
        <v>0</v>
      </c>
      <c r="RK23" s="71">
        <v>6</v>
      </c>
      <c r="RL23" s="71">
        <v>0</v>
      </c>
      <c r="RM23" s="71">
        <v>0</v>
      </c>
      <c r="RN23" s="71">
        <v>0</v>
      </c>
      <c r="RO23" s="71">
        <v>0</v>
      </c>
      <c r="RP23" s="71">
        <v>0</v>
      </c>
      <c r="RQ23" s="71">
        <v>0</v>
      </c>
      <c r="RR23" s="71">
        <v>0</v>
      </c>
      <c r="RS23" s="71">
        <v>16</v>
      </c>
      <c r="RT23" s="71">
        <v>0</v>
      </c>
      <c r="RU23" s="71">
        <v>0</v>
      </c>
      <c r="RV23" s="71">
        <v>0</v>
      </c>
      <c r="RW23" s="71">
        <v>0</v>
      </c>
      <c r="RX23" s="71">
        <v>0</v>
      </c>
      <c r="RY23" s="71">
        <v>0</v>
      </c>
      <c r="RZ23" s="71">
        <v>0</v>
      </c>
      <c r="SA23" s="71">
        <v>0</v>
      </c>
      <c r="SB23" s="71">
        <v>1</v>
      </c>
      <c r="SC23" s="71">
        <v>0</v>
      </c>
      <c r="SD23" s="71">
        <v>1</v>
      </c>
      <c r="SE23" s="71">
        <v>0</v>
      </c>
      <c r="SF23" s="71">
        <v>6</v>
      </c>
      <c r="SG23" s="71">
        <v>0</v>
      </c>
      <c r="SH23" s="71">
        <v>0</v>
      </c>
    </row>
    <row r="24" spans="1:502">
      <c r="A24" s="16" t="s">
        <v>1657</v>
      </c>
      <c r="B24" s="70">
        <v>16</v>
      </c>
      <c r="C24" s="70">
        <v>16</v>
      </c>
      <c r="D24" s="70">
        <v>1</v>
      </c>
      <c r="E24" s="70">
        <v>2019</v>
      </c>
      <c r="F24" s="70" t="s">
        <v>158</v>
      </c>
      <c r="G24" s="1073" t="s">
        <v>1641</v>
      </c>
      <c r="H24" s="70" t="s">
        <v>1642</v>
      </c>
      <c r="I24" s="1066"/>
      <c r="J24" s="73">
        <v>0</v>
      </c>
      <c r="K24" s="73">
        <v>0</v>
      </c>
      <c r="L24" s="73">
        <v>0</v>
      </c>
      <c r="M24" s="73">
        <v>0</v>
      </c>
      <c r="N24" s="73">
        <v>0</v>
      </c>
      <c r="O24" s="73">
        <v>0</v>
      </c>
      <c r="P24" s="73">
        <v>0</v>
      </c>
      <c r="Q24" s="73">
        <v>0</v>
      </c>
      <c r="R24" s="73">
        <v>4.5810000000000004</v>
      </c>
      <c r="S24" s="73">
        <v>0</v>
      </c>
      <c r="T24" s="73">
        <v>0</v>
      </c>
      <c r="U24" s="73">
        <v>0</v>
      </c>
      <c r="V24" s="73">
        <v>0</v>
      </c>
      <c r="W24" s="73">
        <v>17.812000000000001</v>
      </c>
      <c r="X24" s="73">
        <v>4.3780000000000001</v>
      </c>
      <c r="Y24" s="73">
        <v>0</v>
      </c>
      <c r="Z24" s="73">
        <v>0</v>
      </c>
      <c r="AA24" s="73">
        <v>8</v>
      </c>
      <c r="AB24" s="73">
        <v>0</v>
      </c>
      <c r="AC24" s="73">
        <v>0</v>
      </c>
      <c r="AD24" s="73">
        <v>549.50699999999995</v>
      </c>
      <c r="AE24" s="73">
        <v>5.0940000000000003</v>
      </c>
      <c r="AF24" s="73">
        <v>0</v>
      </c>
      <c r="AG24" s="73">
        <v>0</v>
      </c>
      <c r="AH24" s="73">
        <v>0</v>
      </c>
      <c r="AI24" s="73">
        <v>0</v>
      </c>
      <c r="AJ24" s="73">
        <v>0</v>
      </c>
      <c r="AK24" s="73">
        <v>21.193999999999999</v>
      </c>
      <c r="AL24" s="73">
        <v>0</v>
      </c>
      <c r="AM24" s="73">
        <v>0</v>
      </c>
      <c r="AN24" s="73">
        <v>31.568999999999999</v>
      </c>
      <c r="AO24" s="73">
        <v>3.55</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2.762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4.5810000000000004</v>
      </c>
      <c r="DT24" s="73">
        <v>0</v>
      </c>
      <c r="DU24" s="73">
        <v>0</v>
      </c>
      <c r="DV24" s="73">
        <v>0</v>
      </c>
      <c r="DW24" s="73">
        <v>0</v>
      </c>
      <c r="DX24" s="73">
        <v>17.812000000000001</v>
      </c>
      <c r="DY24" s="73">
        <v>4.3780000000000001</v>
      </c>
      <c r="DZ24" s="73">
        <v>0</v>
      </c>
      <c r="EA24" s="73">
        <v>0</v>
      </c>
      <c r="EB24" s="73">
        <v>8</v>
      </c>
      <c r="EC24" s="73">
        <v>0</v>
      </c>
      <c r="ED24" s="73">
        <v>0</v>
      </c>
      <c r="EE24" s="73">
        <v>549.50699999999995</v>
      </c>
      <c r="EF24" s="73">
        <v>5.0940000000000003</v>
      </c>
      <c r="EG24" s="73">
        <v>0</v>
      </c>
      <c r="EH24" s="73">
        <v>0</v>
      </c>
      <c r="EI24" s="73">
        <v>0</v>
      </c>
      <c r="EJ24" s="73">
        <v>0</v>
      </c>
      <c r="EK24" s="73">
        <v>0</v>
      </c>
      <c r="EL24" s="73">
        <v>21.193999999999999</v>
      </c>
      <c r="EM24" s="73">
        <v>0</v>
      </c>
      <c r="EN24" s="73">
        <v>0</v>
      </c>
      <c r="EO24" s="73">
        <v>31.568999999999999</v>
      </c>
      <c r="EP24" s="73">
        <v>3.55</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2.762</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645.68499999999995</v>
      </c>
      <c r="HL24" s="73">
        <v>0</v>
      </c>
      <c r="HM24" s="73">
        <v>0</v>
      </c>
      <c r="HN24" s="73">
        <v>0</v>
      </c>
      <c r="HO24" s="73">
        <v>0</v>
      </c>
      <c r="HP24" s="73">
        <v>0</v>
      </c>
      <c r="HQ24" s="73">
        <v>0</v>
      </c>
      <c r="HR24" s="73">
        <v>0</v>
      </c>
      <c r="HS24" s="73">
        <v>0</v>
      </c>
      <c r="HT24" s="73">
        <v>0</v>
      </c>
      <c r="HU24" s="73">
        <v>0</v>
      </c>
      <c r="HV24" s="73">
        <v>0</v>
      </c>
      <c r="HW24" s="73">
        <v>0</v>
      </c>
      <c r="HX24" s="73">
        <v>2.762</v>
      </c>
      <c r="HY24" s="73">
        <v>0</v>
      </c>
      <c r="HZ24" s="73">
        <v>0</v>
      </c>
      <c r="IA24" s="73">
        <v>0</v>
      </c>
      <c r="IB24" s="73">
        <v>0</v>
      </c>
      <c r="IC24" s="73">
        <v>0</v>
      </c>
      <c r="ID24" s="73">
        <v>0</v>
      </c>
      <c r="IE24" s="73">
        <v>0</v>
      </c>
      <c r="IF24" s="73">
        <v>645.68499999999995</v>
      </c>
      <c r="IG24" s="73">
        <v>0</v>
      </c>
      <c r="IH24" s="73">
        <v>0</v>
      </c>
      <c r="II24" s="73">
        <v>0</v>
      </c>
      <c r="IJ24" s="73">
        <v>0</v>
      </c>
      <c r="IK24" s="73">
        <v>0</v>
      </c>
      <c r="IL24" s="73">
        <v>0</v>
      </c>
      <c r="IM24" s="73">
        <v>0</v>
      </c>
      <c r="IN24" s="73">
        <v>0</v>
      </c>
      <c r="IO24" s="73">
        <v>0</v>
      </c>
      <c r="IP24" s="73">
        <v>0</v>
      </c>
      <c r="IQ24" s="73">
        <v>0</v>
      </c>
      <c r="IR24" s="73">
        <v>0</v>
      </c>
      <c r="IS24" s="73">
        <v>2.762</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2</v>
      </c>
      <c r="JK24" s="71">
        <v>1</v>
      </c>
      <c r="JL24" s="71">
        <v>0</v>
      </c>
      <c r="JM24" s="71">
        <v>0</v>
      </c>
      <c r="JN24" s="71">
        <v>1</v>
      </c>
      <c r="JO24" s="71">
        <v>0</v>
      </c>
      <c r="JP24" s="71">
        <v>0</v>
      </c>
      <c r="JQ24" s="71">
        <v>4</v>
      </c>
      <c r="JR24" s="71">
        <v>1</v>
      </c>
      <c r="JS24" s="71">
        <v>0</v>
      </c>
      <c r="JT24" s="71">
        <v>0</v>
      </c>
      <c r="JU24" s="71">
        <v>0</v>
      </c>
      <c r="JV24" s="71">
        <v>0</v>
      </c>
      <c r="JW24" s="71">
        <v>0</v>
      </c>
      <c r="JX24" s="71">
        <v>3</v>
      </c>
      <c r="JY24" s="71">
        <v>0</v>
      </c>
      <c r="JZ24" s="71">
        <v>0</v>
      </c>
      <c r="KA24" s="71">
        <v>3</v>
      </c>
      <c r="KB24" s="71">
        <v>1</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2</v>
      </c>
      <c r="NL24" s="71">
        <v>1</v>
      </c>
      <c r="NM24" s="71">
        <v>0</v>
      </c>
      <c r="NN24" s="71">
        <v>0</v>
      </c>
      <c r="NO24" s="71">
        <v>1</v>
      </c>
      <c r="NP24" s="71">
        <v>0</v>
      </c>
      <c r="NQ24" s="71">
        <v>0</v>
      </c>
      <c r="NR24" s="71">
        <v>4</v>
      </c>
      <c r="NS24" s="71">
        <v>1</v>
      </c>
      <c r="NT24" s="71">
        <v>0</v>
      </c>
      <c r="NU24" s="71">
        <v>0</v>
      </c>
      <c r="NV24" s="71">
        <v>0</v>
      </c>
      <c r="NW24" s="71">
        <v>0</v>
      </c>
      <c r="NX24" s="71">
        <v>0</v>
      </c>
      <c r="NY24" s="71">
        <v>3</v>
      </c>
      <c r="NZ24" s="71">
        <v>0</v>
      </c>
      <c r="OA24" s="71">
        <v>0</v>
      </c>
      <c r="OB24" s="71">
        <v>3</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17</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17</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1658</v>
      </c>
      <c r="B25" s="70">
        <v>17</v>
      </c>
      <c r="C25" s="70">
        <v>17</v>
      </c>
      <c r="D25" s="70">
        <v>1</v>
      </c>
      <c r="E25" s="70">
        <v>2020</v>
      </c>
      <c r="F25" s="70" t="s">
        <v>159</v>
      </c>
      <c r="G25" s="1073" t="s">
        <v>1641</v>
      </c>
      <c r="H25" s="70" t="s">
        <v>1642</v>
      </c>
      <c r="I25" s="1066"/>
      <c r="J25" s="73">
        <v>0</v>
      </c>
      <c r="K25" s="73">
        <v>0</v>
      </c>
      <c r="L25" s="73">
        <v>0</v>
      </c>
      <c r="M25" s="73">
        <v>0</v>
      </c>
      <c r="N25" s="73">
        <v>0</v>
      </c>
      <c r="O25" s="73">
        <v>0</v>
      </c>
      <c r="P25" s="73">
        <v>0</v>
      </c>
      <c r="Q25" s="73">
        <v>0</v>
      </c>
      <c r="R25" s="73">
        <v>4.7270000000000003</v>
      </c>
      <c r="S25" s="73">
        <v>0</v>
      </c>
      <c r="T25" s="73">
        <v>0</v>
      </c>
      <c r="U25" s="73">
        <v>0</v>
      </c>
      <c r="V25" s="73">
        <v>0</v>
      </c>
      <c r="W25" s="73">
        <v>17.888000000000002</v>
      </c>
      <c r="X25" s="73">
        <v>3.98</v>
      </c>
      <c r="Y25" s="73">
        <v>0</v>
      </c>
      <c r="Z25" s="73">
        <v>0</v>
      </c>
      <c r="AA25" s="73">
        <v>7.165</v>
      </c>
      <c r="AB25" s="73">
        <v>0</v>
      </c>
      <c r="AC25" s="73">
        <v>0</v>
      </c>
      <c r="AD25" s="73">
        <v>468.48399999999998</v>
      </c>
      <c r="AE25" s="73">
        <v>4.84</v>
      </c>
      <c r="AF25" s="73">
        <v>0</v>
      </c>
      <c r="AG25" s="73">
        <v>0</v>
      </c>
      <c r="AH25" s="73">
        <v>0</v>
      </c>
      <c r="AI25" s="73">
        <v>0</v>
      </c>
      <c r="AJ25" s="73">
        <v>0</v>
      </c>
      <c r="AK25" s="73">
        <v>23.050999999999998</v>
      </c>
      <c r="AL25" s="73">
        <v>0</v>
      </c>
      <c r="AM25" s="73">
        <v>0</v>
      </c>
      <c r="AN25" s="73">
        <v>27.295999999999999</v>
      </c>
      <c r="AO25" s="73">
        <v>3.7959999999999998</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5.8879999999999999</v>
      </c>
      <c r="CO25" s="73">
        <v>0</v>
      </c>
      <c r="CP25" s="73">
        <v>0</v>
      </c>
      <c r="CQ25" s="73">
        <v>0</v>
      </c>
      <c r="CR25" s="73">
        <v>0</v>
      </c>
      <c r="CS25" s="73">
        <v>17.132000000000001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4.7270000000000003</v>
      </c>
      <c r="DT25" s="73">
        <v>0</v>
      </c>
      <c r="DU25" s="73">
        <v>0</v>
      </c>
      <c r="DV25" s="73">
        <v>0</v>
      </c>
      <c r="DW25" s="73">
        <v>0</v>
      </c>
      <c r="DX25" s="73">
        <v>17.888000000000002</v>
      </c>
      <c r="DY25" s="73">
        <v>3.98</v>
      </c>
      <c r="DZ25" s="73">
        <v>0</v>
      </c>
      <c r="EA25" s="73">
        <v>0</v>
      </c>
      <c r="EB25" s="73">
        <v>7.165</v>
      </c>
      <c r="EC25" s="73">
        <v>0</v>
      </c>
      <c r="ED25" s="73">
        <v>0</v>
      </c>
      <c r="EE25" s="73">
        <v>468.48399999999998</v>
      </c>
      <c r="EF25" s="73">
        <v>4.84</v>
      </c>
      <c r="EG25" s="73">
        <v>0</v>
      </c>
      <c r="EH25" s="73">
        <v>0</v>
      </c>
      <c r="EI25" s="73">
        <v>0</v>
      </c>
      <c r="EJ25" s="73">
        <v>0</v>
      </c>
      <c r="EK25" s="73">
        <v>0</v>
      </c>
      <c r="EL25" s="73">
        <v>23.050999999999998</v>
      </c>
      <c r="EM25" s="73">
        <v>0</v>
      </c>
      <c r="EN25" s="73">
        <v>0</v>
      </c>
      <c r="EO25" s="73">
        <v>27.295999999999999</v>
      </c>
      <c r="EP25" s="73">
        <v>3.7959999999999998</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5.8879999999999999</v>
      </c>
      <c r="GP25" s="73">
        <v>0</v>
      </c>
      <c r="GQ25" s="73">
        <v>0</v>
      </c>
      <c r="GR25" s="73">
        <v>0</v>
      </c>
      <c r="GS25" s="73">
        <v>0</v>
      </c>
      <c r="GT25" s="73">
        <v>17.132000000000001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561.22699999999998</v>
      </c>
      <c r="HL25" s="73">
        <v>0</v>
      </c>
      <c r="HM25" s="73">
        <v>0</v>
      </c>
      <c r="HN25" s="73">
        <v>0</v>
      </c>
      <c r="HO25" s="73">
        <v>0</v>
      </c>
      <c r="HP25" s="73">
        <v>0</v>
      </c>
      <c r="HQ25" s="73">
        <v>0</v>
      </c>
      <c r="HR25" s="73">
        <v>0</v>
      </c>
      <c r="HS25" s="73">
        <v>0</v>
      </c>
      <c r="HT25" s="73">
        <v>0</v>
      </c>
      <c r="HU25" s="73">
        <v>0</v>
      </c>
      <c r="HV25" s="73">
        <v>5.8879999999999999</v>
      </c>
      <c r="HW25" s="73">
        <v>0</v>
      </c>
      <c r="HX25" s="73">
        <v>17.132000000000001</v>
      </c>
      <c r="HY25" s="73">
        <v>0</v>
      </c>
      <c r="HZ25" s="73">
        <v>0</v>
      </c>
      <c r="IA25" s="73">
        <v>0</v>
      </c>
      <c r="IB25" s="73">
        <v>0</v>
      </c>
      <c r="IC25" s="73">
        <v>0</v>
      </c>
      <c r="ID25" s="73">
        <v>0</v>
      </c>
      <c r="IE25" s="73">
        <v>0</v>
      </c>
      <c r="IF25" s="73">
        <v>561.22699999999998</v>
      </c>
      <c r="IG25" s="73">
        <v>0</v>
      </c>
      <c r="IH25" s="73">
        <v>0</v>
      </c>
      <c r="II25" s="73">
        <v>0</v>
      </c>
      <c r="IJ25" s="73">
        <v>0</v>
      </c>
      <c r="IK25" s="73">
        <v>0</v>
      </c>
      <c r="IL25" s="73">
        <v>0</v>
      </c>
      <c r="IM25" s="73">
        <v>0</v>
      </c>
      <c r="IN25" s="73">
        <v>0</v>
      </c>
      <c r="IO25" s="73">
        <v>0</v>
      </c>
      <c r="IP25" s="73">
        <v>0</v>
      </c>
      <c r="IQ25" s="73">
        <v>5.8879999999999999</v>
      </c>
      <c r="IR25" s="73">
        <v>0</v>
      </c>
      <c r="IS25" s="73">
        <v>17.132000000000001</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2</v>
      </c>
      <c r="JK25" s="71">
        <v>1</v>
      </c>
      <c r="JL25" s="71">
        <v>0</v>
      </c>
      <c r="JM25" s="71">
        <v>0</v>
      </c>
      <c r="JN25" s="71">
        <v>1</v>
      </c>
      <c r="JO25" s="71">
        <v>0</v>
      </c>
      <c r="JP25" s="71">
        <v>0</v>
      </c>
      <c r="JQ25" s="71">
        <v>4</v>
      </c>
      <c r="JR25" s="71">
        <v>1</v>
      </c>
      <c r="JS25" s="71">
        <v>0</v>
      </c>
      <c r="JT25" s="71">
        <v>0</v>
      </c>
      <c r="JU25" s="71">
        <v>0</v>
      </c>
      <c r="JV25" s="71">
        <v>0</v>
      </c>
      <c r="JW25" s="71">
        <v>0</v>
      </c>
      <c r="JX25" s="71">
        <v>3</v>
      </c>
      <c r="JY25" s="71">
        <v>0</v>
      </c>
      <c r="JZ25" s="71">
        <v>0</v>
      </c>
      <c r="KA25" s="71">
        <v>3</v>
      </c>
      <c r="KB25" s="71">
        <v>1</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2</v>
      </c>
      <c r="NL25" s="71">
        <v>1</v>
      </c>
      <c r="NM25" s="71">
        <v>0</v>
      </c>
      <c r="NN25" s="71">
        <v>0</v>
      </c>
      <c r="NO25" s="71">
        <v>1</v>
      </c>
      <c r="NP25" s="71">
        <v>0</v>
      </c>
      <c r="NQ25" s="71">
        <v>0</v>
      </c>
      <c r="NR25" s="71">
        <v>4</v>
      </c>
      <c r="NS25" s="71">
        <v>1</v>
      </c>
      <c r="NT25" s="71">
        <v>0</v>
      </c>
      <c r="NU25" s="71">
        <v>0</v>
      </c>
      <c r="NV25" s="71">
        <v>0</v>
      </c>
      <c r="NW25" s="71">
        <v>0</v>
      </c>
      <c r="NX25" s="71">
        <v>0</v>
      </c>
      <c r="NY25" s="71">
        <v>3</v>
      </c>
      <c r="NZ25" s="71">
        <v>0</v>
      </c>
      <c r="OA25" s="71">
        <v>0</v>
      </c>
      <c r="OB25" s="71">
        <v>3</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17</v>
      </c>
      <c r="QY25" s="71">
        <v>0</v>
      </c>
      <c r="QZ25" s="71">
        <v>0</v>
      </c>
      <c r="RA25" s="71">
        <v>0</v>
      </c>
      <c r="RB25" s="71">
        <v>0</v>
      </c>
      <c r="RC25" s="71">
        <v>0</v>
      </c>
      <c r="RD25" s="71">
        <v>0</v>
      </c>
      <c r="RE25" s="71">
        <v>0</v>
      </c>
      <c r="RF25" s="71">
        <v>0</v>
      </c>
      <c r="RG25" s="71">
        <v>0</v>
      </c>
      <c r="RH25" s="71">
        <v>0</v>
      </c>
      <c r="RI25" s="71">
        <v>1</v>
      </c>
      <c r="RJ25" s="71">
        <v>0</v>
      </c>
      <c r="RK25" s="71">
        <v>2</v>
      </c>
      <c r="RL25" s="71">
        <v>0</v>
      </c>
      <c r="RM25" s="71">
        <v>0</v>
      </c>
      <c r="RN25" s="71">
        <v>0</v>
      </c>
      <c r="RO25" s="71">
        <v>0</v>
      </c>
      <c r="RP25" s="71">
        <v>0</v>
      </c>
      <c r="RQ25" s="71">
        <v>0</v>
      </c>
      <c r="RR25" s="71">
        <v>0</v>
      </c>
      <c r="RS25" s="71">
        <v>17</v>
      </c>
      <c r="RT25" s="71">
        <v>0</v>
      </c>
      <c r="RU25" s="71">
        <v>0</v>
      </c>
      <c r="RV25" s="71">
        <v>0</v>
      </c>
      <c r="RW25" s="71">
        <v>0</v>
      </c>
      <c r="RX25" s="71">
        <v>0</v>
      </c>
      <c r="RY25" s="71">
        <v>0</v>
      </c>
      <c r="RZ25" s="71">
        <v>0</v>
      </c>
      <c r="SA25" s="71">
        <v>0</v>
      </c>
      <c r="SB25" s="71">
        <v>0</v>
      </c>
      <c r="SC25" s="71">
        <v>0</v>
      </c>
      <c r="SD25" s="71">
        <v>1</v>
      </c>
      <c r="SE25" s="71">
        <v>0</v>
      </c>
      <c r="SF25" s="71">
        <v>2</v>
      </c>
      <c r="SG25" s="71">
        <v>0</v>
      </c>
      <c r="SH25" s="71">
        <v>0</v>
      </c>
    </row>
    <row r="26" spans="1:502">
      <c r="A26" s="16" t="s">
        <v>1659</v>
      </c>
      <c r="B26" s="70">
        <v>18</v>
      </c>
      <c r="C26" s="70">
        <v>18</v>
      </c>
      <c r="D26" s="70">
        <v>1</v>
      </c>
      <c r="E26" s="70">
        <v>2021</v>
      </c>
      <c r="F26" s="70" t="s">
        <v>160</v>
      </c>
      <c r="G26" s="1073" t="s">
        <v>1641</v>
      </c>
      <c r="H26" s="70" t="s">
        <v>1642</v>
      </c>
      <c r="I26" s="1066"/>
      <c r="J26" s="73">
        <v>0</v>
      </c>
      <c r="K26" s="73">
        <v>0</v>
      </c>
      <c r="L26" s="73">
        <v>0</v>
      </c>
      <c r="M26" s="73">
        <v>0</v>
      </c>
      <c r="N26" s="73">
        <v>0</v>
      </c>
      <c r="O26" s="73">
        <v>0</v>
      </c>
      <c r="P26" s="73">
        <v>0</v>
      </c>
      <c r="Q26" s="73">
        <v>0</v>
      </c>
      <c r="R26" s="73">
        <v>4.7629999999999999</v>
      </c>
      <c r="S26" s="73">
        <v>0</v>
      </c>
      <c r="T26" s="73">
        <v>0</v>
      </c>
      <c r="U26" s="73">
        <v>0</v>
      </c>
      <c r="V26" s="73">
        <v>0</v>
      </c>
      <c r="W26" s="73">
        <v>18.449000000000002</v>
      </c>
      <c r="X26" s="73">
        <v>3.8759999999999999</v>
      </c>
      <c r="Y26" s="73">
        <v>0</v>
      </c>
      <c r="Z26" s="73">
        <v>0</v>
      </c>
      <c r="AA26" s="73">
        <v>7.2279999999999998</v>
      </c>
      <c r="AB26" s="73">
        <v>0</v>
      </c>
      <c r="AC26" s="73">
        <v>0</v>
      </c>
      <c r="AD26" s="73">
        <v>361.334</v>
      </c>
      <c r="AE26" s="73">
        <v>5.806</v>
      </c>
      <c r="AF26" s="73">
        <v>0</v>
      </c>
      <c r="AG26" s="73">
        <v>0</v>
      </c>
      <c r="AH26" s="73">
        <v>0</v>
      </c>
      <c r="AI26" s="73">
        <v>0</v>
      </c>
      <c r="AJ26" s="73">
        <v>0</v>
      </c>
      <c r="AK26" s="73">
        <v>22.47</v>
      </c>
      <c r="AL26" s="73">
        <v>0</v>
      </c>
      <c r="AM26" s="73">
        <v>0</v>
      </c>
      <c r="AN26" s="73">
        <v>27.587</v>
      </c>
      <c r="AO26" s="73">
        <v>3.8860000000000001</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5.0449999999999999</v>
      </c>
      <c r="CO26" s="73">
        <v>0</v>
      </c>
      <c r="CP26" s="73">
        <v>0</v>
      </c>
      <c r="CQ26" s="73">
        <v>0</v>
      </c>
      <c r="CR26" s="73">
        <v>0</v>
      </c>
      <c r="CS26" s="73">
        <v>17.289000000000001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4.7629999999999999</v>
      </c>
      <c r="DT26" s="73">
        <v>0</v>
      </c>
      <c r="DU26" s="73">
        <v>0</v>
      </c>
      <c r="DV26" s="73">
        <v>0</v>
      </c>
      <c r="DW26" s="73">
        <v>0</v>
      </c>
      <c r="DX26" s="73">
        <v>18.449000000000002</v>
      </c>
      <c r="DY26" s="73">
        <v>3.8759999999999999</v>
      </c>
      <c r="DZ26" s="73">
        <v>0</v>
      </c>
      <c r="EA26" s="73">
        <v>0</v>
      </c>
      <c r="EB26" s="73">
        <v>7.2279999999999998</v>
      </c>
      <c r="EC26" s="73">
        <v>0</v>
      </c>
      <c r="ED26" s="73">
        <v>0</v>
      </c>
      <c r="EE26" s="73">
        <v>361.334</v>
      </c>
      <c r="EF26" s="73">
        <v>5.806</v>
      </c>
      <c r="EG26" s="73">
        <v>0</v>
      </c>
      <c r="EH26" s="73">
        <v>0</v>
      </c>
      <c r="EI26" s="73">
        <v>0</v>
      </c>
      <c r="EJ26" s="73">
        <v>0</v>
      </c>
      <c r="EK26" s="73">
        <v>0</v>
      </c>
      <c r="EL26" s="73">
        <v>22.47</v>
      </c>
      <c r="EM26" s="73">
        <v>0</v>
      </c>
      <c r="EN26" s="73">
        <v>0</v>
      </c>
      <c r="EO26" s="73">
        <v>27.587</v>
      </c>
      <c r="EP26" s="73">
        <v>3.8860000000000001</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5.0449999999999999</v>
      </c>
      <c r="GP26" s="73">
        <v>0</v>
      </c>
      <c r="GQ26" s="73">
        <v>0</v>
      </c>
      <c r="GR26" s="73">
        <v>0</v>
      </c>
      <c r="GS26" s="73">
        <v>0</v>
      </c>
      <c r="GT26" s="73">
        <v>17.289000000000001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455.399</v>
      </c>
      <c r="HL26" s="73">
        <v>0</v>
      </c>
      <c r="HM26" s="73">
        <v>0</v>
      </c>
      <c r="HN26" s="73">
        <v>0</v>
      </c>
      <c r="HO26" s="73">
        <v>0</v>
      </c>
      <c r="HP26" s="73">
        <v>0</v>
      </c>
      <c r="HQ26" s="73">
        <v>0</v>
      </c>
      <c r="HR26" s="73">
        <v>0</v>
      </c>
      <c r="HS26" s="73">
        <v>0</v>
      </c>
      <c r="HT26" s="73">
        <v>0</v>
      </c>
      <c r="HU26" s="73">
        <v>0</v>
      </c>
      <c r="HV26" s="73">
        <v>5.0449999999999999</v>
      </c>
      <c r="HW26" s="73">
        <v>0</v>
      </c>
      <c r="HX26" s="73">
        <v>17.289000000000001</v>
      </c>
      <c r="HY26" s="73">
        <v>0</v>
      </c>
      <c r="HZ26" s="73">
        <v>0</v>
      </c>
      <c r="IA26" s="73">
        <v>0</v>
      </c>
      <c r="IB26" s="73">
        <v>0</v>
      </c>
      <c r="IC26" s="73">
        <v>0</v>
      </c>
      <c r="ID26" s="73">
        <v>0</v>
      </c>
      <c r="IE26" s="73">
        <v>0</v>
      </c>
      <c r="IF26" s="73">
        <v>455.399</v>
      </c>
      <c r="IG26" s="73">
        <v>0</v>
      </c>
      <c r="IH26" s="73">
        <v>0</v>
      </c>
      <c r="II26" s="73">
        <v>0</v>
      </c>
      <c r="IJ26" s="73">
        <v>0</v>
      </c>
      <c r="IK26" s="73">
        <v>0</v>
      </c>
      <c r="IL26" s="73">
        <v>0</v>
      </c>
      <c r="IM26" s="73">
        <v>0</v>
      </c>
      <c r="IN26" s="73">
        <v>0</v>
      </c>
      <c r="IO26" s="73">
        <v>0</v>
      </c>
      <c r="IP26" s="73">
        <v>0</v>
      </c>
      <c r="IQ26" s="73">
        <v>5.0449999999999999</v>
      </c>
      <c r="IR26" s="73">
        <v>0</v>
      </c>
      <c r="IS26" s="73">
        <v>17.289000000000001</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2</v>
      </c>
      <c r="JK26" s="71">
        <v>1</v>
      </c>
      <c r="JL26" s="71">
        <v>0</v>
      </c>
      <c r="JM26" s="71">
        <v>0</v>
      </c>
      <c r="JN26" s="71">
        <v>1</v>
      </c>
      <c r="JO26" s="71">
        <v>0</v>
      </c>
      <c r="JP26" s="71">
        <v>0</v>
      </c>
      <c r="JQ26" s="71">
        <v>4</v>
      </c>
      <c r="JR26" s="71">
        <v>1</v>
      </c>
      <c r="JS26" s="71">
        <v>0</v>
      </c>
      <c r="JT26" s="71">
        <v>0</v>
      </c>
      <c r="JU26" s="71">
        <v>0</v>
      </c>
      <c r="JV26" s="71">
        <v>0</v>
      </c>
      <c r="JW26" s="71">
        <v>0</v>
      </c>
      <c r="JX26" s="71">
        <v>3</v>
      </c>
      <c r="JY26" s="71">
        <v>0</v>
      </c>
      <c r="JZ26" s="71">
        <v>0</v>
      </c>
      <c r="KA26" s="71">
        <v>3</v>
      </c>
      <c r="KB26" s="71">
        <v>1</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2</v>
      </c>
      <c r="NL26" s="71">
        <v>1</v>
      </c>
      <c r="NM26" s="71">
        <v>0</v>
      </c>
      <c r="NN26" s="71">
        <v>0</v>
      </c>
      <c r="NO26" s="71">
        <v>1</v>
      </c>
      <c r="NP26" s="71">
        <v>0</v>
      </c>
      <c r="NQ26" s="71">
        <v>0</v>
      </c>
      <c r="NR26" s="71">
        <v>4</v>
      </c>
      <c r="NS26" s="71">
        <v>1</v>
      </c>
      <c r="NT26" s="71">
        <v>0</v>
      </c>
      <c r="NU26" s="71">
        <v>0</v>
      </c>
      <c r="NV26" s="71">
        <v>0</v>
      </c>
      <c r="NW26" s="71">
        <v>0</v>
      </c>
      <c r="NX26" s="71">
        <v>0</v>
      </c>
      <c r="NY26" s="71">
        <v>3</v>
      </c>
      <c r="NZ26" s="71">
        <v>0</v>
      </c>
      <c r="OA26" s="71">
        <v>0</v>
      </c>
      <c r="OB26" s="71">
        <v>3</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17</v>
      </c>
      <c r="QY26" s="71">
        <v>0</v>
      </c>
      <c r="QZ26" s="71">
        <v>0</v>
      </c>
      <c r="RA26" s="71">
        <v>0</v>
      </c>
      <c r="RB26" s="71">
        <v>0</v>
      </c>
      <c r="RC26" s="71">
        <v>0</v>
      </c>
      <c r="RD26" s="71">
        <v>0</v>
      </c>
      <c r="RE26" s="71">
        <v>0</v>
      </c>
      <c r="RF26" s="71">
        <v>0</v>
      </c>
      <c r="RG26" s="71">
        <v>0</v>
      </c>
      <c r="RH26" s="71">
        <v>0</v>
      </c>
      <c r="RI26" s="71">
        <v>1</v>
      </c>
      <c r="RJ26" s="71">
        <v>0</v>
      </c>
      <c r="RK26" s="71">
        <v>2</v>
      </c>
      <c r="RL26" s="71">
        <v>0</v>
      </c>
      <c r="RM26" s="71">
        <v>0</v>
      </c>
      <c r="RN26" s="71">
        <v>0</v>
      </c>
      <c r="RO26" s="71">
        <v>0</v>
      </c>
      <c r="RP26" s="71">
        <v>0</v>
      </c>
      <c r="RQ26" s="71">
        <v>0</v>
      </c>
      <c r="RR26" s="71">
        <v>0</v>
      </c>
      <c r="RS26" s="71">
        <v>17</v>
      </c>
      <c r="RT26" s="71">
        <v>0</v>
      </c>
      <c r="RU26" s="71">
        <v>0</v>
      </c>
      <c r="RV26" s="71">
        <v>0</v>
      </c>
      <c r="RW26" s="71">
        <v>0</v>
      </c>
      <c r="RX26" s="71">
        <v>0</v>
      </c>
      <c r="RY26" s="71">
        <v>0</v>
      </c>
      <c r="RZ26" s="71">
        <v>0</v>
      </c>
      <c r="SA26" s="71">
        <v>0</v>
      </c>
      <c r="SB26" s="71">
        <v>0</v>
      </c>
      <c r="SC26" s="71">
        <v>0</v>
      </c>
      <c r="SD26" s="71">
        <v>1</v>
      </c>
      <c r="SE26" s="71">
        <v>0</v>
      </c>
      <c r="SF26" s="71">
        <v>2</v>
      </c>
      <c r="SG26" s="71">
        <v>0</v>
      </c>
      <c r="SH26" s="71">
        <v>0</v>
      </c>
    </row>
    <row r="27" spans="1:502">
      <c r="A27" s="16" t="s">
        <v>1660</v>
      </c>
      <c r="B27" s="70">
        <v>19</v>
      </c>
      <c r="C27" s="70">
        <v>19</v>
      </c>
      <c r="D27" s="70">
        <v>1</v>
      </c>
      <c r="E27" s="70">
        <v>2022</v>
      </c>
      <c r="F27" s="70" t="s">
        <v>161</v>
      </c>
      <c r="G27" s="1073" t="s">
        <v>1641</v>
      </c>
      <c r="H27" s="70" t="s">
        <v>1642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1661</v>
      </c>
      <c r="B28" s="70">
        <v>20</v>
      </c>
      <c r="C28" s="70">
        <v>20</v>
      </c>
      <c r="D28" s="70">
        <v>1</v>
      </c>
      <c r="E28" s="70">
        <v>2023</v>
      </c>
      <c r="F28" s="70" t="s">
        <v>1539</v>
      </c>
      <c r="G28" s="1073" t="s">
        <v>1641</v>
      </c>
      <c r="H28" s="70" t="s">
        <v>1642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1662</v>
      </c>
      <c r="B29" s="70">
        <v>21</v>
      </c>
      <c r="C29" s="70">
        <v>21</v>
      </c>
      <c r="D29" s="70">
        <v>1</v>
      </c>
      <c r="E29" s="70">
        <v>2024</v>
      </c>
      <c r="F29" s="70" t="s">
        <v>1554</v>
      </c>
      <c r="G29" s="1073" t="s">
        <v>1641</v>
      </c>
      <c r="H29" s="70" t="s">
        <v>1642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1641</v>
      </c>
      <c r="H30" s="70" t="s">
        <v>1642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1641</v>
      </c>
      <c r="H31" s="70" t="s">
        <v>1642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1641</v>
      </c>
      <c r="H32" s="70" t="s">
        <v>1642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1641</v>
      </c>
      <c r="H33" s="70" t="s">
        <v>1642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1641</v>
      </c>
      <c r="H34" s="70" t="s">
        <v>1642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1641</v>
      </c>
      <c r="H35" s="70" t="s">
        <v>1642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1662</v>
      </c>
      <c r="B10" s="70">
        <v>2</v>
      </c>
      <c r="C10" s="70">
        <v>18</v>
      </c>
      <c r="D10" s="70">
        <v>2</v>
      </c>
      <c r="E10" s="70">
        <v>2024</v>
      </c>
      <c r="F10" s="70" t="s">
        <v>1554</v>
      </c>
      <c r="G10" s="1073" t="s">
        <v>1641</v>
      </c>
      <c r="H10" s="70" t="s">
        <v>1642</v>
      </c>
      <c r="I10" s="1066"/>
      <c r="J10" s="73">
        <v>952928</v>
      </c>
      <c r="K10" s="71">
        <v>1154407891</v>
      </c>
      <c r="L10" s="71">
        <v>2495486</v>
      </c>
      <c r="M10" s="71">
        <v>3012651458.9999995</v>
      </c>
      <c r="N10" s="71">
        <v>1152000</v>
      </c>
      <c r="O10" s="71">
        <v>3509100304</v>
      </c>
      <c r="P10" s="71">
        <v>22069</v>
      </c>
      <c r="Q10" s="71">
        <v>131365207</v>
      </c>
      <c r="R10" s="71">
        <v>596</v>
      </c>
      <c r="S10" s="71">
        <v>3104864.9999999995</v>
      </c>
      <c r="T10" s="71">
        <v>0</v>
      </c>
      <c r="U10" s="71">
        <v>0</v>
      </c>
      <c r="V10" s="71">
        <v>137</v>
      </c>
      <c r="W10" s="71">
        <v>0</v>
      </c>
      <c r="X10" s="71">
        <v>0</v>
      </c>
      <c r="Y10" s="71">
        <v>842046.00000000012</v>
      </c>
      <c r="Z10" s="71">
        <v>7811471772.0990381</v>
      </c>
      <c r="AA10" s="71">
        <v>1671152493</v>
      </c>
      <c r="AB10" s="71">
        <v>8504968046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109988</v>
      </c>
      <c r="K11" s="71">
        <v>133504307.99999999</v>
      </c>
      <c r="L11" s="71">
        <v>875283</v>
      </c>
      <c r="M11" s="71">
        <v>1059309542</v>
      </c>
      <c r="N11" s="71">
        <v>595600</v>
      </c>
      <c r="O11" s="71">
        <v>1847986832</v>
      </c>
      <c r="P11" s="71">
        <v>7978</v>
      </c>
      <c r="Q11" s="71">
        <v>40752976.000000007</v>
      </c>
      <c r="R11" s="71">
        <v>0</v>
      </c>
      <c r="S11" s="71">
        <v>0</v>
      </c>
      <c r="T11" s="71">
        <v>0</v>
      </c>
      <c r="U11" s="71">
        <v>0</v>
      </c>
      <c r="V11" s="71">
        <v>0</v>
      </c>
      <c r="W11" s="71">
        <v>0</v>
      </c>
      <c r="X11" s="71">
        <v>0</v>
      </c>
      <c r="Y11" s="71">
        <v>0</v>
      </c>
      <c r="Z11" s="71">
        <v>3081553658.0000005</v>
      </c>
      <c r="AA11" s="71">
        <v>63109995</v>
      </c>
      <c r="AB11" s="71">
        <v>779016087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2334</v>
      </c>
      <c r="B12" s="70">
        <v>4</v>
      </c>
      <c r="C12" s="70">
        <v>18</v>
      </c>
      <c r="D12" s="70">
        <v>4</v>
      </c>
      <c r="E12" s="70">
        <v>2024</v>
      </c>
      <c r="F12" s="70" t="s">
        <v>1554</v>
      </c>
      <c r="G12" s="1073" t="s">
        <v>2331</v>
      </c>
      <c r="H12" s="70" t="s">
        <v>2332</v>
      </c>
      <c r="I12" s="1066"/>
      <c r="J12" s="73">
        <v>80534</v>
      </c>
      <c r="K12" s="71">
        <v>103832966</v>
      </c>
      <c r="L12" s="71">
        <v>471580</v>
      </c>
      <c r="M12" s="71">
        <v>603767894</v>
      </c>
      <c r="N12" s="71">
        <v>2418800</v>
      </c>
      <c r="O12" s="71">
        <v>8170415443</v>
      </c>
      <c r="P12" s="71">
        <v>15578</v>
      </c>
      <c r="Q12" s="71">
        <v>90275511</v>
      </c>
      <c r="R12" s="71">
        <v>0</v>
      </c>
      <c r="S12" s="71">
        <v>0</v>
      </c>
      <c r="T12" s="71">
        <v>0</v>
      </c>
      <c r="U12" s="71">
        <v>0</v>
      </c>
      <c r="V12" s="71">
        <v>0</v>
      </c>
      <c r="W12" s="71">
        <v>0</v>
      </c>
      <c r="X12" s="71">
        <v>0</v>
      </c>
      <c r="Y12" s="71">
        <v>0</v>
      </c>
      <c r="Z12" s="71">
        <v>8968291814</v>
      </c>
      <c r="AA12" s="71">
        <v>78900187</v>
      </c>
      <c r="AB12" s="71">
        <v>596408590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2318</v>
      </c>
      <c r="B13" s="70">
        <v>5</v>
      </c>
      <c r="C13" s="70">
        <v>18</v>
      </c>
      <c r="D13" s="70">
        <v>5</v>
      </c>
      <c r="E13" s="70">
        <v>2024</v>
      </c>
      <c r="F13" s="70" t="s">
        <v>1554</v>
      </c>
      <c r="G13" s="1073" t="s">
        <v>2315</v>
      </c>
      <c r="H13" s="70" t="s">
        <v>2316</v>
      </c>
      <c r="I13" s="1066"/>
      <c r="J13" s="73">
        <v>123955</v>
      </c>
      <c r="K13" s="71">
        <v>152427076</v>
      </c>
      <c r="L13" s="71">
        <v>1158097</v>
      </c>
      <c r="M13" s="71">
        <v>1420787548</v>
      </c>
      <c r="N13" s="71">
        <v>506600</v>
      </c>
      <c r="O13" s="71">
        <v>1203389699</v>
      </c>
      <c r="P13" s="71">
        <v>2112</v>
      </c>
      <c r="Q13" s="71">
        <v>16811130.000000004</v>
      </c>
      <c r="R13" s="71">
        <v>0</v>
      </c>
      <c r="S13" s="71">
        <v>0</v>
      </c>
      <c r="T13" s="71">
        <v>0</v>
      </c>
      <c r="U13" s="71">
        <v>0</v>
      </c>
      <c r="V13" s="71">
        <v>0</v>
      </c>
      <c r="W13" s="71">
        <v>0</v>
      </c>
      <c r="X13" s="71">
        <v>0</v>
      </c>
      <c r="Y13" s="71">
        <v>0</v>
      </c>
      <c r="Z13" s="71">
        <v>2793415453</v>
      </c>
      <c r="AA13" s="71">
        <v>174476615</v>
      </c>
      <c r="AB13" s="71">
        <v>965159207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2302</v>
      </c>
      <c r="B14" s="70">
        <v>6</v>
      </c>
      <c r="C14" s="70">
        <v>18</v>
      </c>
      <c r="D14" s="70">
        <v>6</v>
      </c>
      <c r="E14" s="70">
        <v>2024</v>
      </c>
      <c r="F14" s="70" t="s">
        <v>1554</v>
      </c>
      <c r="G14" s="1073" t="s">
        <v>2299</v>
      </c>
      <c r="H14" s="70" t="s">
        <v>2300</v>
      </c>
      <c r="I14" s="1066"/>
      <c r="J14" s="73">
        <v>823553</v>
      </c>
      <c r="K14" s="71">
        <v>975286378</v>
      </c>
      <c r="L14" s="71">
        <v>3224056</v>
      </c>
      <c r="M14" s="71">
        <v>3810752725.9999995</v>
      </c>
      <c r="N14" s="71">
        <v>1512500</v>
      </c>
      <c r="O14" s="71">
        <v>4441934505</v>
      </c>
      <c r="P14" s="71">
        <v>21769</v>
      </c>
      <c r="Q14" s="71">
        <v>133327611.99999999</v>
      </c>
      <c r="R14" s="71">
        <v>0</v>
      </c>
      <c r="S14" s="71">
        <v>0</v>
      </c>
      <c r="T14" s="71">
        <v>0</v>
      </c>
      <c r="U14" s="71">
        <v>0</v>
      </c>
      <c r="V14" s="71">
        <v>31</v>
      </c>
      <c r="W14" s="71">
        <v>0</v>
      </c>
      <c r="X14" s="71">
        <v>0</v>
      </c>
      <c r="Y14" s="71">
        <v>187394</v>
      </c>
      <c r="Z14" s="71">
        <v>9361488615</v>
      </c>
      <c r="AA14" s="71">
        <v>2062851830</v>
      </c>
      <c r="AB14" s="71">
        <v>8774862730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49730</v>
      </c>
      <c r="K15" s="71">
        <v>64111155</v>
      </c>
      <c r="L15" s="71">
        <v>63708</v>
      </c>
      <c r="M15" s="71">
        <v>81728371</v>
      </c>
      <c r="N15" s="71">
        <v>287200</v>
      </c>
      <c r="O15" s="71">
        <v>965367691</v>
      </c>
      <c r="P15" s="71">
        <v>18537</v>
      </c>
      <c r="Q15" s="71">
        <v>114460751</v>
      </c>
      <c r="R15" s="71">
        <v>0</v>
      </c>
      <c r="S15" s="71">
        <v>0</v>
      </c>
      <c r="T15" s="71">
        <v>0</v>
      </c>
      <c r="U15" s="71">
        <v>0</v>
      </c>
      <c r="V15" s="71">
        <v>0</v>
      </c>
      <c r="W15" s="71">
        <v>0</v>
      </c>
      <c r="X15" s="71">
        <v>0</v>
      </c>
      <c r="Y15" s="71">
        <v>0</v>
      </c>
      <c r="Z15" s="71">
        <v>1225667968</v>
      </c>
      <c r="AA15" s="71">
        <v>108277140</v>
      </c>
      <c r="AB15" s="71">
        <v>748892627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2310</v>
      </c>
      <c r="B16" s="70">
        <v>8</v>
      </c>
      <c r="C16" s="70">
        <v>18</v>
      </c>
      <c r="D16" s="70">
        <v>8</v>
      </c>
      <c r="E16" s="70">
        <v>2024</v>
      </c>
      <c r="F16" s="70" t="s">
        <v>1554</v>
      </c>
      <c r="G16" s="1073" t="s">
        <v>2307</v>
      </c>
      <c r="H16" s="70" t="s">
        <v>2308</v>
      </c>
      <c r="I16" s="1066"/>
      <c r="J16" s="73">
        <v>212052</v>
      </c>
      <c r="K16" s="71">
        <v>269813923</v>
      </c>
      <c r="L16" s="71">
        <v>70758</v>
      </c>
      <c r="M16" s="71">
        <v>89643924</v>
      </c>
      <c r="N16" s="71">
        <v>537900</v>
      </c>
      <c r="O16" s="71">
        <v>1859575154</v>
      </c>
      <c r="P16" s="71">
        <v>11745</v>
      </c>
      <c r="Q16" s="71">
        <v>72525460.000000015</v>
      </c>
      <c r="R16" s="71">
        <v>0</v>
      </c>
      <c r="S16" s="71">
        <v>0</v>
      </c>
      <c r="T16" s="71">
        <v>0</v>
      </c>
      <c r="U16" s="71">
        <v>0</v>
      </c>
      <c r="V16" s="71">
        <v>0</v>
      </c>
      <c r="W16" s="71">
        <v>0</v>
      </c>
      <c r="X16" s="71">
        <v>0</v>
      </c>
      <c r="Y16" s="71">
        <v>0</v>
      </c>
      <c r="Z16" s="71">
        <v>2291558461</v>
      </c>
      <c r="AA16" s="71">
        <v>585907490</v>
      </c>
      <c r="AB16" s="71">
        <v>2451406740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2354</v>
      </c>
      <c r="B17" s="70">
        <v>9</v>
      </c>
      <c r="C17" s="70">
        <v>18</v>
      </c>
      <c r="D17" s="70">
        <v>9</v>
      </c>
      <c r="E17" s="70">
        <v>2024</v>
      </c>
      <c r="F17" s="70" t="s">
        <v>1554</v>
      </c>
      <c r="G17" s="1073" t="s">
        <v>2351</v>
      </c>
      <c r="H17" s="70" t="s">
        <v>2352</v>
      </c>
      <c r="I17" s="1066"/>
      <c r="J17" s="73">
        <v>149879</v>
      </c>
      <c r="K17" s="71">
        <v>177643343</v>
      </c>
      <c r="L17" s="71">
        <v>1260978</v>
      </c>
      <c r="M17" s="71">
        <v>1492383455.0000002</v>
      </c>
      <c r="N17" s="71">
        <v>393700</v>
      </c>
      <c r="O17" s="71">
        <v>1254869178.0000002</v>
      </c>
      <c r="P17" s="71">
        <v>5788</v>
      </c>
      <c r="Q17" s="71">
        <v>31960171</v>
      </c>
      <c r="R17" s="71">
        <v>112</v>
      </c>
      <c r="S17" s="71">
        <v>573114</v>
      </c>
      <c r="T17" s="71">
        <v>0</v>
      </c>
      <c r="U17" s="71">
        <v>0</v>
      </c>
      <c r="V17" s="71">
        <v>45</v>
      </c>
      <c r="W17" s="71">
        <v>0</v>
      </c>
      <c r="X17" s="71">
        <v>0</v>
      </c>
      <c r="Y17" s="71">
        <v>275204</v>
      </c>
      <c r="Z17" s="71">
        <v>2957704464.9746304</v>
      </c>
      <c r="AA17" s="71">
        <v>231887966</v>
      </c>
      <c r="AB17" s="71">
        <v>1229515483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2414</v>
      </c>
      <c r="B18" s="70">
        <v>10</v>
      </c>
      <c r="C18" s="70">
        <v>18</v>
      </c>
      <c r="D18" s="70">
        <v>10</v>
      </c>
      <c r="E18" s="70">
        <v>2024</v>
      </c>
      <c r="F18" s="70" t="s">
        <v>1554</v>
      </c>
      <c r="G18" s="1073" t="s">
        <v>2411</v>
      </c>
      <c r="H18" s="70" t="s">
        <v>2412</v>
      </c>
      <c r="I18" s="1066"/>
      <c r="J18" s="73">
        <v>161985</v>
      </c>
      <c r="K18" s="71">
        <v>206303867</v>
      </c>
      <c r="L18" s="71">
        <v>171640</v>
      </c>
      <c r="M18" s="71">
        <v>217313587.99999997</v>
      </c>
      <c r="N18" s="71">
        <v>937800</v>
      </c>
      <c r="O18" s="71">
        <v>3020692536</v>
      </c>
      <c r="P18" s="71">
        <v>17853</v>
      </c>
      <c r="Q18" s="71">
        <v>110235090</v>
      </c>
      <c r="R18" s="71">
        <v>0</v>
      </c>
      <c r="S18" s="71">
        <v>0</v>
      </c>
      <c r="T18" s="71">
        <v>0</v>
      </c>
      <c r="U18" s="71">
        <v>0</v>
      </c>
      <c r="V18" s="71">
        <v>0</v>
      </c>
      <c r="W18" s="71">
        <v>0</v>
      </c>
      <c r="X18" s="71">
        <v>0</v>
      </c>
      <c r="Y18" s="71">
        <v>0</v>
      </c>
      <c r="Z18" s="71">
        <v>3554545081</v>
      </c>
      <c r="AA18" s="71">
        <v>381988402</v>
      </c>
      <c r="AB18" s="71">
        <v>1943270247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106778</v>
      </c>
      <c r="K19" s="71">
        <v>133646102.00000001</v>
      </c>
      <c r="L19" s="71">
        <v>460848</v>
      </c>
      <c r="M19" s="71">
        <v>574575839.00000012</v>
      </c>
      <c r="N19" s="71">
        <v>452300</v>
      </c>
      <c r="O19" s="71">
        <v>1390461787.9999998</v>
      </c>
      <c r="P19" s="71">
        <v>0</v>
      </c>
      <c r="Q19" s="71">
        <v>0</v>
      </c>
      <c r="R19" s="71">
        <v>0</v>
      </c>
      <c r="S19" s="71">
        <v>0</v>
      </c>
      <c r="T19" s="71">
        <v>0</v>
      </c>
      <c r="U19" s="71">
        <v>0</v>
      </c>
      <c r="V19" s="71">
        <v>0</v>
      </c>
      <c r="W19" s="71">
        <v>0</v>
      </c>
      <c r="X19" s="71">
        <v>0</v>
      </c>
      <c r="Y19" s="71">
        <v>0</v>
      </c>
      <c r="Z19" s="71">
        <v>2098683728.9999998</v>
      </c>
      <c r="AA19" s="71">
        <v>37152102</v>
      </c>
      <c r="AB19" s="71">
        <v>532555247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2438</v>
      </c>
      <c r="B20" s="70">
        <v>12</v>
      </c>
      <c r="C20" s="70">
        <v>18</v>
      </c>
      <c r="D20" s="70">
        <v>12</v>
      </c>
      <c r="E20" s="70">
        <v>2024</v>
      </c>
      <c r="F20" s="70" t="s">
        <v>1554</v>
      </c>
      <c r="G20" s="1073" t="s">
        <v>2439</v>
      </c>
      <c r="H20" s="70" t="s">
        <v>2440</v>
      </c>
      <c r="I20" s="1066"/>
      <c r="J20" s="73">
        <v>542254</v>
      </c>
      <c r="K20" s="71">
        <v>638569608</v>
      </c>
      <c r="L20" s="71">
        <v>1740841</v>
      </c>
      <c r="M20" s="71">
        <v>2046810205</v>
      </c>
      <c r="N20" s="71">
        <v>677400</v>
      </c>
      <c r="O20" s="71">
        <v>2402192691</v>
      </c>
      <c r="P20" s="71">
        <v>16861</v>
      </c>
      <c r="Q20" s="71">
        <v>98048114</v>
      </c>
      <c r="R20" s="71">
        <v>0</v>
      </c>
      <c r="S20" s="71">
        <v>0</v>
      </c>
      <c r="T20" s="71">
        <v>0</v>
      </c>
      <c r="U20" s="71">
        <v>0</v>
      </c>
      <c r="V20" s="71">
        <v>19</v>
      </c>
      <c r="W20" s="71">
        <v>0</v>
      </c>
      <c r="X20" s="71">
        <v>0</v>
      </c>
      <c r="Y20" s="71">
        <v>118469.99999999999</v>
      </c>
      <c r="Z20" s="71">
        <v>5185739088</v>
      </c>
      <c r="AA20" s="71">
        <v>1581087075</v>
      </c>
      <c r="AB20" s="71">
        <v>6444579579.000001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2314</v>
      </c>
      <c r="B21" s="70">
        <v>13</v>
      </c>
      <c r="C21" s="70">
        <v>18</v>
      </c>
      <c r="D21" s="70">
        <v>13</v>
      </c>
      <c r="E21" s="70">
        <v>2024</v>
      </c>
      <c r="F21" s="70" t="s">
        <v>1554</v>
      </c>
      <c r="G21" s="1073" t="s">
        <v>2311</v>
      </c>
      <c r="H21" s="70" t="s">
        <v>2312</v>
      </c>
      <c r="I21" s="1066"/>
      <c r="J21" s="73">
        <v>215785</v>
      </c>
      <c r="K21" s="71">
        <v>268886173</v>
      </c>
      <c r="L21" s="71">
        <v>559113</v>
      </c>
      <c r="M21" s="71">
        <v>692164405</v>
      </c>
      <c r="N21" s="71">
        <v>1585600</v>
      </c>
      <c r="O21" s="71">
        <v>5213480356.999999</v>
      </c>
      <c r="P21" s="71">
        <v>5833</v>
      </c>
      <c r="Q21" s="71">
        <v>32668663.000000004</v>
      </c>
      <c r="R21" s="71">
        <v>0</v>
      </c>
      <c r="S21" s="71">
        <v>0</v>
      </c>
      <c r="T21" s="71">
        <v>0</v>
      </c>
      <c r="U21" s="71">
        <v>0</v>
      </c>
      <c r="V21" s="71">
        <v>0</v>
      </c>
      <c r="W21" s="71">
        <v>0</v>
      </c>
      <c r="X21" s="71">
        <v>0</v>
      </c>
      <c r="Y21" s="71">
        <v>0</v>
      </c>
      <c r="Z21" s="71">
        <v>6207199598</v>
      </c>
      <c r="AA21" s="71">
        <v>440676693</v>
      </c>
      <c r="AB21" s="71">
        <v>2241282056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2394</v>
      </c>
      <c r="B22" s="70">
        <v>14</v>
      </c>
      <c r="C22" s="70">
        <v>18</v>
      </c>
      <c r="D22" s="70">
        <v>14</v>
      </c>
      <c r="E22" s="70">
        <v>2024</v>
      </c>
      <c r="F22" s="70" t="s">
        <v>1554</v>
      </c>
      <c r="G22" s="1073" t="s">
        <v>2391</v>
      </c>
      <c r="H22" s="70" t="s">
        <v>2392</v>
      </c>
      <c r="I22" s="1066"/>
      <c r="J22" s="73">
        <v>72843</v>
      </c>
      <c r="K22" s="71">
        <v>87304632</v>
      </c>
      <c r="L22" s="71">
        <v>904413</v>
      </c>
      <c r="M22" s="71">
        <v>1082087650</v>
      </c>
      <c r="N22" s="71">
        <v>1261100</v>
      </c>
      <c r="O22" s="71">
        <v>4069114310</v>
      </c>
      <c r="P22" s="71">
        <v>4870</v>
      </c>
      <c r="Q22" s="71">
        <v>28800819</v>
      </c>
      <c r="R22" s="71">
        <v>0</v>
      </c>
      <c r="S22" s="71">
        <v>0</v>
      </c>
      <c r="T22" s="71">
        <v>0</v>
      </c>
      <c r="U22" s="71">
        <v>0</v>
      </c>
      <c r="V22" s="71">
        <v>0</v>
      </c>
      <c r="W22" s="71">
        <v>0</v>
      </c>
      <c r="X22" s="71">
        <v>0</v>
      </c>
      <c r="Y22" s="71">
        <v>0</v>
      </c>
      <c r="Z22" s="71">
        <v>5267307410.999999</v>
      </c>
      <c r="AA22" s="71">
        <v>26833249.999999996</v>
      </c>
      <c r="AB22" s="71">
        <v>379959172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76474</v>
      </c>
      <c r="K23" s="71">
        <v>93586058.999999985</v>
      </c>
      <c r="L23" s="71">
        <v>294680</v>
      </c>
      <c r="M23" s="71">
        <v>359712896</v>
      </c>
      <c r="N23" s="71">
        <v>304900</v>
      </c>
      <c r="O23" s="71">
        <v>874272174</v>
      </c>
      <c r="P23" s="71">
        <v>0</v>
      </c>
      <c r="Q23" s="71">
        <v>0</v>
      </c>
      <c r="R23" s="71">
        <v>0</v>
      </c>
      <c r="S23" s="71">
        <v>0</v>
      </c>
      <c r="T23" s="71">
        <v>0</v>
      </c>
      <c r="U23" s="71">
        <v>0</v>
      </c>
      <c r="V23" s="71">
        <v>0</v>
      </c>
      <c r="W23" s="71">
        <v>0</v>
      </c>
      <c r="X23" s="71">
        <v>0</v>
      </c>
      <c r="Y23" s="71">
        <v>0</v>
      </c>
      <c r="Z23" s="71">
        <v>1327571129</v>
      </c>
      <c r="AA23" s="71">
        <v>22278866</v>
      </c>
      <c r="AB23" s="71">
        <v>337723591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145825</v>
      </c>
      <c r="K24" s="71">
        <v>175116275</v>
      </c>
      <c r="L24" s="71">
        <v>1414106</v>
      </c>
      <c r="M24" s="71">
        <v>1694900271</v>
      </c>
      <c r="N24" s="71">
        <v>1117300</v>
      </c>
      <c r="O24" s="71">
        <v>2996302652</v>
      </c>
      <c r="P24" s="71">
        <v>20012</v>
      </c>
      <c r="Q24" s="71">
        <v>138579971</v>
      </c>
      <c r="R24" s="71">
        <v>0</v>
      </c>
      <c r="S24" s="71">
        <v>0</v>
      </c>
      <c r="T24" s="71">
        <v>1982846</v>
      </c>
      <c r="U24" s="71">
        <v>20521</v>
      </c>
      <c r="V24" s="71">
        <v>9283</v>
      </c>
      <c r="W24" s="71">
        <v>13887712794</v>
      </c>
      <c r="X24" s="71">
        <v>125834281</v>
      </c>
      <c r="Y24" s="71">
        <v>56925809</v>
      </c>
      <c r="Z24" s="71">
        <v>19075372053</v>
      </c>
      <c r="AA24" s="71">
        <v>412785827</v>
      </c>
      <c r="AB24" s="71">
        <v>1754863118.9999998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2306</v>
      </c>
      <c r="B25" s="70">
        <v>17</v>
      </c>
      <c r="C25" s="70">
        <v>18</v>
      </c>
      <c r="D25" s="70">
        <v>17</v>
      </c>
      <c r="E25" s="70">
        <v>2024</v>
      </c>
      <c r="F25" s="70" t="s">
        <v>1554</v>
      </c>
      <c r="G25" s="1073" t="s">
        <v>2303</v>
      </c>
      <c r="H25" s="70" t="s">
        <v>2304</v>
      </c>
      <c r="I25" s="1066"/>
      <c r="J25" s="73">
        <v>211522</v>
      </c>
      <c r="K25" s="71">
        <v>256083211</v>
      </c>
      <c r="L25" s="71">
        <v>982751</v>
      </c>
      <c r="M25" s="71">
        <v>1187467953</v>
      </c>
      <c r="N25" s="71">
        <v>226500</v>
      </c>
      <c r="O25" s="71">
        <v>589973150.99999988</v>
      </c>
      <c r="P25" s="71">
        <v>2682</v>
      </c>
      <c r="Q25" s="71">
        <v>14546446</v>
      </c>
      <c r="R25" s="71">
        <v>0</v>
      </c>
      <c r="S25" s="71">
        <v>0</v>
      </c>
      <c r="T25" s="71">
        <v>0</v>
      </c>
      <c r="U25" s="71">
        <v>0</v>
      </c>
      <c r="V25" s="71">
        <v>0</v>
      </c>
      <c r="W25" s="71">
        <v>0</v>
      </c>
      <c r="X25" s="71">
        <v>0</v>
      </c>
      <c r="Y25" s="71">
        <v>0</v>
      </c>
      <c r="Z25" s="71">
        <v>2048070761</v>
      </c>
      <c r="AA25" s="71">
        <v>341251872</v>
      </c>
      <c r="AB25" s="71">
        <v>1914486055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62589</v>
      </c>
      <c r="K26" s="71">
        <v>76685446</v>
      </c>
      <c r="L26" s="71">
        <v>182750</v>
      </c>
      <c r="M26" s="71">
        <v>223282773</v>
      </c>
      <c r="N26" s="71">
        <v>880500</v>
      </c>
      <c r="O26" s="71">
        <v>2865115811</v>
      </c>
      <c r="P26" s="71">
        <v>15220</v>
      </c>
      <c r="Q26" s="71">
        <v>93982509.999999985</v>
      </c>
      <c r="R26" s="71">
        <v>0</v>
      </c>
      <c r="S26" s="71">
        <v>0</v>
      </c>
      <c r="T26" s="71">
        <v>0</v>
      </c>
      <c r="U26" s="71">
        <v>0</v>
      </c>
      <c r="V26" s="71">
        <v>0</v>
      </c>
      <c r="W26" s="71">
        <v>0</v>
      </c>
      <c r="X26" s="71">
        <v>0</v>
      </c>
      <c r="Y26" s="71">
        <v>0</v>
      </c>
      <c r="Z26" s="71">
        <v>3259066540</v>
      </c>
      <c r="AA26" s="71">
        <v>25192962.000000004</v>
      </c>
      <c r="AB26" s="71">
        <v>321507993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231182</v>
      </c>
      <c r="K27" s="71">
        <v>283279764</v>
      </c>
      <c r="L27" s="71">
        <v>1143308</v>
      </c>
      <c r="M27" s="71">
        <v>1396377416</v>
      </c>
      <c r="N27" s="71">
        <v>182300</v>
      </c>
      <c r="O27" s="71">
        <v>361052382.99999994</v>
      </c>
      <c r="P27" s="71">
        <v>1591</v>
      </c>
      <c r="Q27" s="71">
        <v>11850505</v>
      </c>
      <c r="R27" s="71">
        <v>242</v>
      </c>
      <c r="S27" s="71">
        <v>1229230</v>
      </c>
      <c r="T27" s="71">
        <v>63870</v>
      </c>
      <c r="U27" s="71">
        <v>3104</v>
      </c>
      <c r="V27" s="71">
        <v>3091</v>
      </c>
      <c r="W27" s="71">
        <v>446035258</v>
      </c>
      <c r="X27" s="71">
        <v>19030785</v>
      </c>
      <c r="Y27" s="71">
        <v>18951314</v>
      </c>
      <c r="Z27" s="71">
        <v>2537806655.3864703</v>
      </c>
      <c r="AA27" s="71">
        <v>562680319</v>
      </c>
      <c r="AB27" s="71">
        <v>3084059087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2374</v>
      </c>
      <c r="B28" s="70">
        <v>20</v>
      </c>
      <c r="C28" s="70">
        <v>18</v>
      </c>
      <c r="D28" s="70">
        <v>20</v>
      </c>
      <c r="E28" s="70">
        <v>2024</v>
      </c>
      <c r="F28" s="70" t="s">
        <v>1554</v>
      </c>
      <c r="G28" s="1073" t="s">
        <v>2371</v>
      </c>
      <c r="H28" s="70" t="s">
        <v>2372</v>
      </c>
      <c r="I28" s="1066"/>
      <c r="J28" s="73">
        <v>34025</v>
      </c>
      <c r="K28" s="71">
        <v>43974959.999999993</v>
      </c>
      <c r="L28" s="71">
        <v>157601</v>
      </c>
      <c r="M28" s="71">
        <v>202541607</v>
      </c>
      <c r="N28" s="71">
        <v>322700</v>
      </c>
      <c r="O28" s="71">
        <v>1001192895.9999999</v>
      </c>
      <c r="P28" s="71">
        <v>272</v>
      </c>
      <c r="Q28" s="71">
        <v>1552377</v>
      </c>
      <c r="R28" s="71">
        <v>0</v>
      </c>
      <c r="S28" s="71">
        <v>0</v>
      </c>
      <c r="T28" s="71">
        <v>0</v>
      </c>
      <c r="U28" s="71">
        <v>0</v>
      </c>
      <c r="V28" s="71">
        <v>0</v>
      </c>
      <c r="W28" s="71">
        <v>0</v>
      </c>
      <c r="X28" s="71">
        <v>0</v>
      </c>
      <c r="Y28" s="71">
        <v>0</v>
      </c>
      <c r="Z28" s="71">
        <v>1249261839.9999998</v>
      </c>
      <c r="AA28" s="71">
        <v>14466863</v>
      </c>
      <c r="AB28" s="71">
        <v>199583521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2342</v>
      </c>
      <c r="B29" s="70">
        <v>21</v>
      </c>
      <c r="C29" s="70">
        <v>18</v>
      </c>
      <c r="D29" s="70">
        <v>21</v>
      </c>
      <c r="E29" s="70">
        <v>2024</v>
      </c>
      <c r="F29" s="70" t="s">
        <v>1554</v>
      </c>
      <c r="G29" s="1073" t="s">
        <v>2339</v>
      </c>
      <c r="H29" s="70" t="s">
        <v>2340</v>
      </c>
      <c r="I29" s="1066"/>
      <c r="J29" s="73">
        <v>235673</v>
      </c>
      <c r="K29" s="71">
        <v>286552003</v>
      </c>
      <c r="L29" s="71">
        <v>1157023</v>
      </c>
      <c r="M29" s="71">
        <v>1403664641</v>
      </c>
      <c r="N29" s="71">
        <v>2080300.0000000002</v>
      </c>
      <c r="O29" s="71">
        <v>6174940088</v>
      </c>
      <c r="P29" s="71">
        <v>14078</v>
      </c>
      <c r="Q29" s="71">
        <v>94818798</v>
      </c>
      <c r="R29" s="71">
        <v>0</v>
      </c>
      <c r="S29" s="71">
        <v>0</v>
      </c>
      <c r="T29" s="71">
        <v>0</v>
      </c>
      <c r="U29" s="71">
        <v>0</v>
      </c>
      <c r="V29" s="71">
        <v>0</v>
      </c>
      <c r="W29" s="71">
        <v>0</v>
      </c>
      <c r="X29" s="71">
        <v>0</v>
      </c>
      <c r="Y29" s="71">
        <v>0</v>
      </c>
      <c r="Z29" s="71">
        <v>7959975530</v>
      </c>
      <c r="AA29" s="71">
        <v>546220641</v>
      </c>
      <c r="AB29" s="71">
        <v>2418934117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1554</v>
      </c>
      <c r="G30" s="1073" t="s">
        <v>2399</v>
      </c>
      <c r="H30" s="70" t="s">
        <v>2400</v>
      </c>
      <c r="I30" s="1066"/>
      <c r="J30" s="73">
        <v>34208</v>
      </c>
      <c r="K30" s="71">
        <v>37655811</v>
      </c>
      <c r="L30" s="71">
        <v>422259</v>
      </c>
      <c r="M30" s="71">
        <v>465088294.99999994</v>
      </c>
      <c r="N30" s="71">
        <v>1288500</v>
      </c>
      <c r="O30" s="71">
        <v>3628657876.9999995</v>
      </c>
      <c r="P30" s="71">
        <v>15989</v>
      </c>
      <c r="Q30" s="71">
        <v>95069380.000000015</v>
      </c>
      <c r="R30" s="71">
        <v>0</v>
      </c>
      <c r="S30" s="71">
        <v>0</v>
      </c>
      <c r="T30" s="71">
        <v>0</v>
      </c>
      <c r="U30" s="71">
        <v>0</v>
      </c>
      <c r="V30" s="71">
        <v>70</v>
      </c>
      <c r="W30" s="71">
        <v>0</v>
      </c>
      <c r="X30" s="71">
        <v>0</v>
      </c>
      <c r="Y30" s="71">
        <v>427031.99999999994</v>
      </c>
      <c r="Z30" s="71">
        <v>4226898394.9999995</v>
      </c>
      <c r="AA30" s="71">
        <v>22878822</v>
      </c>
      <c r="AB30" s="71">
        <v>343916687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2338</v>
      </c>
      <c r="B31" s="70">
        <v>23</v>
      </c>
      <c r="C31" s="70">
        <v>18</v>
      </c>
      <c r="D31" s="70">
        <v>23</v>
      </c>
      <c r="E31" s="70">
        <v>2024</v>
      </c>
      <c r="F31" s="70" t="s">
        <v>1554</v>
      </c>
      <c r="G31" s="1073" t="s">
        <v>2335</v>
      </c>
      <c r="H31" s="70" t="s">
        <v>2336</v>
      </c>
      <c r="I31" s="1066"/>
      <c r="J31" s="73">
        <v>171783</v>
      </c>
      <c r="K31" s="71">
        <v>208770455</v>
      </c>
      <c r="L31" s="71">
        <v>846090</v>
      </c>
      <c r="M31" s="71">
        <v>1024651339</v>
      </c>
      <c r="N31" s="71">
        <v>1088500</v>
      </c>
      <c r="O31" s="71">
        <v>3398461707</v>
      </c>
      <c r="P31" s="71">
        <v>2475</v>
      </c>
      <c r="Q31" s="71">
        <v>14640723</v>
      </c>
      <c r="R31" s="71">
        <v>0</v>
      </c>
      <c r="S31" s="71">
        <v>0</v>
      </c>
      <c r="T31" s="71">
        <v>0</v>
      </c>
      <c r="U31" s="71">
        <v>0</v>
      </c>
      <c r="V31" s="71">
        <v>0</v>
      </c>
      <c r="W31" s="71">
        <v>0</v>
      </c>
      <c r="X31" s="71">
        <v>0</v>
      </c>
      <c r="Y31" s="71">
        <v>0</v>
      </c>
      <c r="Z31" s="71">
        <v>4646524224</v>
      </c>
      <c r="AA31" s="71">
        <v>355873663</v>
      </c>
      <c r="AB31" s="71">
        <v>1871173896.0000002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2378</v>
      </c>
      <c r="B32" s="70">
        <v>24</v>
      </c>
      <c r="C32" s="70">
        <v>18</v>
      </c>
      <c r="D32" s="70">
        <v>24</v>
      </c>
      <c r="E32" s="70">
        <v>2024</v>
      </c>
      <c r="F32" s="70" t="s">
        <v>1554</v>
      </c>
      <c r="G32" s="1073" t="s">
        <v>2375</v>
      </c>
      <c r="H32" s="70" t="s">
        <v>2376</v>
      </c>
      <c r="I32" s="1066"/>
      <c r="J32" s="73">
        <v>33925</v>
      </c>
      <c r="K32" s="71">
        <v>42149940</v>
      </c>
      <c r="L32" s="71">
        <v>63719</v>
      </c>
      <c r="M32" s="71">
        <v>78715118</v>
      </c>
      <c r="N32" s="71">
        <v>221500</v>
      </c>
      <c r="O32" s="71">
        <v>745010947</v>
      </c>
      <c r="P32" s="71">
        <v>2834</v>
      </c>
      <c r="Q32" s="71">
        <v>16189129.000000002</v>
      </c>
      <c r="R32" s="71">
        <v>0</v>
      </c>
      <c r="S32" s="71">
        <v>0</v>
      </c>
      <c r="T32" s="71">
        <v>0</v>
      </c>
      <c r="U32" s="71">
        <v>0</v>
      </c>
      <c r="V32" s="71">
        <v>0</v>
      </c>
      <c r="W32" s="71">
        <v>0</v>
      </c>
      <c r="X32" s="71">
        <v>0</v>
      </c>
      <c r="Y32" s="71">
        <v>0</v>
      </c>
      <c r="Z32" s="71">
        <v>882065134</v>
      </c>
      <c r="AA32" s="71">
        <v>25077006</v>
      </c>
      <c r="AB32" s="71">
        <v>248615390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2346</v>
      </c>
      <c r="B33" s="70">
        <v>25</v>
      </c>
      <c r="C33" s="70">
        <v>18</v>
      </c>
      <c r="D33" s="70">
        <v>25</v>
      </c>
      <c r="E33" s="70">
        <v>2024</v>
      </c>
      <c r="F33" s="70" t="s">
        <v>1554</v>
      </c>
      <c r="G33" s="1073" t="s">
        <v>2343</v>
      </c>
      <c r="H33" s="70" t="s">
        <v>2344</v>
      </c>
      <c r="I33" s="1066"/>
      <c r="J33" s="73">
        <v>253087</v>
      </c>
      <c r="K33" s="71">
        <v>315653503</v>
      </c>
      <c r="L33" s="71">
        <v>2101826</v>
      </c>
      <c r="M33" s="71">
        <v>2613591440</v>
      </c>
      <c r="N33" s="71">
        <v>2691300</v>
      </c>
      <c r="O33" s="71">
        <v>7840718132</v>
      </c>
      <c r="P33" s="71">
        <v>35162</v>
      </c>
      <c r="Q33" s="71">
        <v>239731526</v>
      </c>
      <c r="R33" s="71">
        <v>154</v>
      </c>
      <c r="S33" s="71">
        <v>825691.00000000012</v>
      </c>
      <c r="T33" s="71">
        <v>1961883</v>
      </c>
      <c r="U33" s="71">
        <v>26307</v>
      </c>
      <c r="V33" s="71">
        <v>16308</v>
      </c>
      <c r="W33" s="71">
        <v>13742576282</v>
      </c>
      <c r="X33" s="71">
        <v>161314033</v>
      </c>
      <c r="Y33" s="71">
        <v>100002618</v>
      </c>
      <c r="Z33" s="71">
        <v>25014413224.644276</v>
      </c>
      <c r="AA33" s="71">
        <v>434758239.00000006</v>
      </c>
      <c r="AB33" s="71">
        <v>2128724191.9999995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2441</v>
      </c>
      <c r="B34" s="70">
        <v>26</v>
      </c>
      <c r="C34" s="70">
        <v>18</v>
      </c>
      <c r="D34" s="70">
        <v>26</v>
      </c>
      <c r="E34" s="70">
        <v>2024</v>
      </c>
      <c r="F34" s="70" t="s">
        <v>1554</v>
      </c>
      <c r="G34" s="1073" t="s">
        <v>2442</v>
      </c>
      <c r="H34" s="70" t="s">
        <v>2443</v>
      </c>
      <c r="I34" s="1066"/>
      <c r="J34" s="73">
        <v>657929</v>
      </c>
      <c r="K34" s="71">
        <v>779216676</v>
      </c>
      <c r="L34" s="71">
        <v>2581228</v>
      </c>
      <c r="M34" s="71">
        <v>3052070153</v>
      </c>
      <c r="N34" s="71">
        <v>1178800</v>
      </c>
      <c r="O34" s="71">
        <v>3244294811</v>
      </c>
      <c r="P34" s="71">
        <v>16149.999999999998</v>
      </c>
      <c r="Q34" s="71">
        <v>97940820</v>
      </c>
      <c r="R34" s="71">
        <v>5</v>
      </c>
      <c r="S34" s="71">
        <v>24873.000000000004</v>
      </c>
      <c r="T34" s="71">
        <v>0</v>
      </c>
      <c r="U34" s="71">
        <v>0</v>
      </c>
      <c r="V34" s="71">
        <v>1</v>
      </c>
      <c r="W34" s="71">
        <v>0</v>
      </c>
      <c r="X34" s="71">
        <v>0</v>
      </c>
      <c r="Y34" s="71">
        <v>7849</v>
      </c>
      <c r="Z34" s="71">
        <v>7173555182.2367496</v>
      </c>
      <c r="AA34" s="71">
        <v>1737676670</v>
      </c>
      <c r="AB34" s="71">
        <v>7391895067.999999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2390</v>
      </c>
      <c r="B35" s="70">
        <v>27</v>
      </c>
      <c r="C35" s="70">
        <v>18</v>
      </c>
      <c r="D35" s="70">
        <v>27</v>
      </c>
      <c r="E35" s="70">
        <v>2024</v>
      </c>
      <c r="F35" s="70" t="s">
        <v>1554</v>
      </c>
      <c r="G35" s="1073" t="s">
        <v>2387</v>
      </c>
      <c r="H35" s="70" t="s">
        <v>2388</v>
      </c>
      <c r="I35" s="1066"/>
      <c r="J35" s="73">
        <v>58216</v>
      </c>
      <c r="K35" s="71">
        <v>70247488</v>
      </c>
      <c r="L35" s="71">
        <v>140619</v>
      </c>
      <c r="M35" s="71">
        <v>169342911</v>
      </c>
      <c r="N35" s="71">
        <v>5300</v>
      </c>
      <c r="O35" s="71">
        <v>11552808</v>
      </c>
      <c r="P35" s="71">
        <v>0</v>
      </c>
      <c r="Q35" s="71">
        <v>0</v>
      </c>
      <c r="R35" s="71">
        <v>0</v>
      </c>
      <c r="S35" s="71">
        <v>0</v>
      </c>
      <c r="T35" s="71">
        <v>0</v>
      </c>
      <c r="U35" s="71">
        <v>0</v>
      </c>
      <c r="V35" s="71">
        <v>0</v>
      </c>
      <c r="W35" s="71">
        <v>0</v>
      </c>
      <c r="X35" s="71">
        <v>0</v>
      </c>
      <c r="Y35" s="71">
        <v>0</v>
      </c>
      <c r="Z35" s="71">
        <v>251143207</v>
      </c>
      <c r="AA35" s="71">
        <v>158197065</v>
      </c>
      <c r="AB35" s="71">
        <v>751210805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2358</v>
      </c>
      <c r="B36" s="70">
        <v>28</v>
      </c>
      <c r="C36" s="70">
        <v>18</v>
      </c>
      <c r="D36" s="70">
        <v>28</v>
      </c>
      <c r="E36" s="70">
        <v>2024</v>
      </c>
      <c r="F36" s="70" t="s">
        <v>1554</v>
      </c>
      <c r="G36" s="1073" t="s">
        <v>2355</v>
      </c>
      <c r="H36" s="70" t="s">
        <v>2356</v>
      </c>
      <c r="I36" s="1066"/>
      <c r="J36" s="73">
        <v>170309</v>
      </c>
      <c r="K36" s="71">
        <v>215609601</v>
      </c>
      <c r="L36" s="71">
        <v>777128</v>
      </c>
      <c r="M36" s="71">
        <v>979704575</v>
      </c>
      <c r="N36" s="71">
        <v>892100</v>
      </c>
      <c r="O36" s="71">
        <v>2836625569.9999995</v>
      </c>
      <c r="P36" s="71">
        <v>1660</v>
      </c>
      <c r="Q36" s="71">
        <v>9482430</v>
      </c>
      <c r="R36" s="71">
        <v>0</v>
      </c>
      <c r="S36" s="71">
        <v>0</v>
      </c>
      <c r="T36" s="71">
        <v>0</v>
      </c>
      <c r="U36" s="71">
        <v>0</v>
      </c>
      <c r="V36" s="71">
        <v>0</v>
      </c>
      <c r="W36" s="71">
        <v>0</v>
      </c>
      <c r="X36" s="71">
        <v>0</v>
      </c>
      <c r="Y36" s="71">
        <v>0</v>
      </c>
      <c r="Z36" s="71">
        <v>4041422175.9999995</v>
      </c>
      <c r="AA36" s="71">
        <v>66243458</v>
      </c>
      <c r="AB36" s="71">
        <v>922990964.00000012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2362</v>
      </c>
      <c r="B37" s="70">
        <v>29</v>
      </c>
      <c r="C37" s="70">
        <v>18</v>
      </c>
      <c r="D37" s="70">
        <v>29</v>
      </c>
      <c r="E37" s="70">
        <v>2024</v>
      </c>
      <c r="F37" s="70" t="s">
        <v>1554</v>
      </c>
      <c r="G37" s="1073" t="s">
        <v>2359</v>
      </c>
      <c r="H37" s="70" t="s">
        <v>2360</v>
      </c>
      <c r="I37" s="1066"/>
      <c r="J37" s="73">
        <v>21824</v>
      </c>
      <c r="K37" s="71">
        <v>27774986.000000004</v>
      </c>
      <c r="L37" s="71">
        <v>48334</v>
      </c>
      <c r="M37" s="71">
        <v>61138915.000000007</v>
      </c>
      <c r="N37" s="71">
        <v>134200</v>
      </c>
      <c r="O37" s="71">
        <v>380420181.99999994</v>
      </c>
      <c r="P37" s="71">
        <v>1211</v>
      </c>
      <c r="Q37" s="71">
        <v>6917487</v>
      </c>
      <c r="R37" s="71">
        <v>0</v>
      </c>
      <c r="S37" s="71">
        <v>0</v>
      </c>
      <c r="T37" s="71">
        <v>0</v>
      </c>
      <c r="U37" s="71">
        <v>0</v>
      </c>
      <c r="V37" s="71">
        <v>0</v>
      </c>
      <c r="W37" s="71">
        <v>0</v>
      </c>
      <c r="X37" s="71">
        <v>0</v>
      </c>
      <c r="Y37" s="71">
        <v>0</v>
      </c>
      <c r="Z37" s="71">
        <v>476251569.99999994</v>
      </c>
      <c r="AA37" s="71">
        <v>12307992</v>
      </c>
      <c r="AB37" s="71">
        <v>160903268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2366</v>
      </c>
      <c r="B38" s="70">
        <v>30</v>
      </c>
      <c r="C38" s="70">
        <v>18</v>
      </c>
      <c r="D38" s="70">
        <v>30</v>
      </c>
      <c r="E38" s="70">
        <v>2024</v>
      </c>
      <c r="F38" s="70" t="s">
        <v>1554</v>
      </c>
      <c r="G38" s="1073" t="s">
        <v>2363</v>
      </c>
      <c r="H38" s="70" t="s">
        <v>2364</v>
      </c>
      <c r="I38" s="1066"/>
      <c r="J38" s="73">
        <v>254287</v>
      </c>
      <c r="K38" s="71">
        <v>331992667.00000006</v>
      </c>
      <c r="L38" s="71">
        <v>415013</v>
      </c>
      <c r="M38" s="71">
        <v>537275597</v>
      </c>
      <c r="N38" s="71">
        <v>2518200</v>
      </c>
      <c r="O38" s="71">
        <v>7410877831</v>
      </c>
      <c r="P38" s="71">
        <v>77263</v>
      </c>
      <c r="Q38" s="71">
        <v>477081238</v>
      </c>
      <c r="R38" s="71">
        <v>0</v>
      </c>
      <c r="S38" s="71">
        <v>0</v>
      </c>
      <c r="T38" s="71">
        <v>0</v>
      </c>
      <c r="U38" s="71">
        <v>0</v>
      </c>
      <c r="V38" s="71">
        <v>0</v>
      </c>
      <c r="W38" s="71">
        <v>0</v>
      </c>
      <c r="X38" s="71">
        <v>0</v>
      </c>
      <c r="Y38" s="71">
        <v>0</v>
      </c>
      <c r="Z38" s="71">
        <v>8757227333</v>
      </c>
      <c r="AA38" s="71">
        <v>548929310</v>
      </c>
      <c r="AB38" s="71">
        <v>2973214608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1041352.0000000001</v>
      </c>
      <c r="K39" s="71">
        <v>1273863019.0000002</v>
      </c>
      <c r="L39" s="71">
        <v>1779705</v>
      </c>
      <c r="M39" s="71">
        <v>2168582007.0000005</v>
      </c>
      <c r="N39" s="71">
        <v>1867000</v>
      </c>
      <c r="O39" s="71">
        <v>5329367531.999999</v>
      </c>
      <c r="P39" s="71">
        <v>7584</v>
      </c>
      <c r="Q39" s="71">
        <v>49850432.999999993</v>
      </c>
      <c r="R39" s="71">
        <v>0</v>
      </c>
      <c r="S39" s="71">
        <v>0</v>
      </c>
      <c r="T39" s="71">
        <v>0</v>
      </c>
      <c r="U39" s="71">
        <v>0</v>
      </c>
      <c r="V39" s="71">
        <v>0</v>
      </c>
      <c r="W39" s="71">
        <v>0</v>
      </c>
      <c r="X39" s="71">
        <v>0</v>
      </c>
      <c r="Y39" s="71">
        <v>0</v>
      </c>
      <c r="Z39" s="71">
        <v>8821662990.9999981</v>
      </c>
      <c r="AA39" s="71">
        <v>2685395781</v>
      </c>
      <c r="AB39" s="71">
        <v>13033955144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2330</v>
      </c>
      <c r="B40" s="70">
        <v>32</v>
      </c>
      <c r="C40" s="70">
        <v>18</v>
      </c>
      <c r="D40" s="70">
        <v>32</v>
      </c>
      <c r="E40" s="70">
        <v>2024</v>
      </c>
      <c r="F40" s="70" t="s">
        <v>1554</v>
      </c>
      <c r="G40" s="1073" t="s">
        <v>2327</v>
      </c>
      <c r="H40" s="70" t="s">
        <v>2328</v>
      </c>
      <c r="I40" s="1066"/>
      <c r="J40" s="73">
        <v>156661</v>
      </c>
      <c r="K40" s="71">
        <v>189574278</v>
      </c>
      <c r="L40" s="71">
        <v>531736</v>
      </c>
      <c r="M40" s="71">
        <v>642012383</v>
      </c>
      <c r="N40" s="71">
        <v>27600</v>
      </c>
      <c r="O40" s="71">
        <v>73625573</v>
      </c>
      <c r="P40" s="71">
        <v>306</v>
      </c>
      <c r="Q40" s="71">
        <v>2211983.9999999995</v>
      </c>
      <c r="R40" s="71">
        <v>0</v>
      </c>
      <c r="S40" s="71">
        <v>0</v>
      </c>
      <c r="T40" s="71">
        <v>0</v>
      </c>
      <c r="U40" s="71">
        <v>0</v>
      </c>
      <c r="V40" s="71">
        <v>0</v>
      </c>
      <c r="W40" s="71">
        <v>0</v>
      </c>
      <c r="X40" s="71">
        <v>0</v>
      </c>
      <c r="Y40" s="71">
        <v>0</v>
      </c>
      <c r="Z40" s="71">
        <v>907424218.00000012</v>
      </c>
      <c r="AA40" s="71">
        <v>396026416</v>
      </c>
      <c r="AB40" s="71">
        <v>1893266248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2382</v>
      </c>
      <c r="B41" s="70">
        <v>33</v>
      </c>
      <c r="C41" s="70">
        <v>18</v>
      </c>
      <c r="D41" s="70">
        <v>33</v>
      </c>
      <c r="E41" s="70">
        <v>2024</v>
      </c>
      <c r="F41" s="70" t="s">
        <v>1554</v>
      </c>
      <c r="G41" s="1073" t="s">
        <v>2379</v>
      </c>
      <c r="H41" s="70" t="s">
        <v>2380</v>
      </c>
      <c r="I41" s="1066"/>
      <c r="J41" s="73">
        <v>74700</v>
      </c>
      <c r="K41" s="71">
        <v>98106519</v>
      </c>
      <c r="L41" s="71">
        <v>62797</v>
      </c>
      <c r="M41" s="71">
        <v>81852336</v>
      </c>
      <c r="N41" s="71">
        <v>287000</v>
      </c>
      <c r="O41" s="71">
        <v>738651454</v>
      </c>
      <c r="P41" s="71">
        <v>5063</v>
      </c>
      <c r="Q41" s="71">
        <v>31264536</v>
      </c>
      <c r="R41" s="71">
        <v>0</v>
      </c>
      <c r="S41" s="71">
        <v>0</v>
      </c>
      <c r="T41" s="71">
        <v>0</v>
      </c>
      <c r="U41" s="71">
        <v>0</v>
      </c>
      <c r="V41" s="71">
        <v>0</v>
      </c>
      <c r="W41" s="71">
        <v>0</v>
      </c>
      <c r="X41" s="71">
        <v>0</v>
      </c>
      <c r="Y41" s="71">
        <v>0</v>
      </c>
      <c r="Z41" s="71">
        <v>949874845.00000012</v>
      </c>
      <c r="AA41" s="71">
        <v>101271401</v>
      </c>
      <c r="AB41" s="71">
        <v>874535121.00000012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2326</v>
      </c>
      <c r="B42" s="70">
        <v>34</v>
      </c>
      <c r="C42" s="70">
        <v>18</v>
      </c>
      <c r="D42" s="70">
        <v>34</v>
      </c>
      <c r="E42" s="70">
        <v>2024</v>
      </c>
      <c r="F42" s="70" t="s">
        <v>1554</v>
      </c>
      <c r="G42" s="1073" t="s">
        <v>2323</v>
      </c>
      <c r="H42" s="70" t="s">
        <v>2324</v>
      </c>
      <c r="I42" s="1066"/>
      <c r="J42" s="73">
        <v>114889</v>
      </c>
      <c r="K42" s="71">
        <v>146472628</v>
      </c>
      <c r="L42" s="71">
        <v>92461</v>
      </c>
      <c r="M42" s="71">
        <v>117274616.99999999</v>
      </c>
      <c r="N42" s="71">
        <v>320100</v>
      </c>
      <c r="O42" s="71">
        <v>1051443840.0000001</v>
      </c>
      <c r="P42" s="71">
        <v>4406</v>
      </c>
      <c r="Q42" s="71">
        <v>27207843</v>
      </c>
      <c r="R42" s="71">
        <v>0</v>
      </c>
      <c r="S42" s="71">
        <v>0</v>
      </c>
      <c r="T42" s="71">
        <v>0</v>
      </c>
      <c r="U42" s="71">
        <v>0</v>
      </c>
      <c r="V42" s="71">
        <v>0</v>
      </c>
      <c r="W42" s="71">
        <v>0</v>
      </c>
      <c r="X42" s="71">
        <v>0</v>
      </c>
      <c r="Y42" s="71">
        <v>0</v>
      </c>
      <c r="Z42" s="71">
        <v>1342398928</v>
      </c>
      <c r="AA42" s="71">
        <v>365961112</v>
      </c>
      <c r="AB42" s="71">
        <v>1742696763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1660</v>
      </c>
      <c r="B190" s="70">
        <v>182</v>
      </c>
      <c r="C190" s="70">
        <v>16</v>
      </c>
      <c r="D190" s="70">
        <v>2</v>
      </c>
      <c r="E190" s="70">
        <v>2022</v>
      </c>
      <c r="F190" s="70" t="s">
        <v>161</v>
      </c>
      <c r="G190" s="1073" t="s">
        <v>1641</v>
      </c>
      <c r="H190" s="70" t="s">
        <v>1642</v>
      </c>
      <c r="I190" s="1066"/>
      <c r="J190" s="73"/>
      <c r="K190" s="71"/>
      <c r="L190" s="71"/>
      <c r="M190" s="71"/>
      <c r="N190" s="71"/>
      <c r="O190" s="71"/>
      <c r="P190" s="71"/>
      <c r="Q190" s="71"/>
      <c r="R190" s="71"/>
      <c r="S190" s="71"/>
      <c r="T190" s="71"/>
      <c r="U190" s="71"/>
      <c r="V190" s="71"/>
      <c r="W190" s="71"/>
      <c r="X190" s="71"/>
      <c r="Y190" s="71"/>
      <c r="Z190" s="71"/>
      <c r="AA190" s="71"/>
      <c r="AB190" s="71"/>
      <c r="AC190" s="72"/>
      <c r="AD190" s="71">
        <v>150162175.58208415</v>
      </c>
      <c r="AE190" s="71">
        <v>9144907.4371944666</v>
      </c>
      <c r="AF190" s="71">
        <v>8147194.4088320872</v>
      </c>
      <c r="AG190" s="71">
        <v>200281016.5104793</v>
      </c>
      <c r="AH190" s="71">
        <v>237539619.754731</v>
      </c>
      <c r="AI190" s="71">
        <v>0</v>
      </c>
      <c r="AJ190" s="71">
        <v>0</v>
      </c>
      <c r="AK190" s="71">
        <v>14164876.814577356</v>
      </c>
      <c r="AL190" s="71">
        <v>0</v>
      </c>
      <c r="AM190" s="71">
        <v>0</v>
      </c>
      <c r="AN190" s="71">
        <v>619439790.50789833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11224271.828875829</v>
      </c>
      <c r="AE191" s="71">
        <v>641747.8903294364</v>
      </c>
      <c r="AF191" s="71">
        <v>947786.09840804723</v>
      </c>
      <c r="AG191" s="71">
        <v>20188288.067512292</v>
      </c>
      <c r="AH191" s="71">
        <v>28073562.476995483</v>
      </c>
      <c r="AI191" s="71">
        <v>0</v>
      </c>
      <c r="AJ191" s="71">
        <v>0</v>
      </c>
      <c r="AK191" s="71">
        <v>1450486.8980751291</v>
      </c>
      <c r="AL191" s="71">
        <v>0</v>
      </c>
      <c r="AM191" s="71">
        <v>0</v>
      </c>
      <c r="AN191" s="71">
        <v>62526143.260196216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2333</v>
      </c>
      <c r="B192" s="70">
        <v>184</v>
      </c>
      <c r="C192" s="70">
        <v>16</v>
      </c>
      <c r="D192" s="70">
        <v>4</v>
      </c>
      <c r="E192" s="70">
        <v>2022</v>
      </c>
      <c r="F192" s="70" t="s">
        <v>161</v>
      </c>
      <c r="G192" s="1073" t="s">
        <v>2331</v>
      </c>
      <c r="H192" s="70" t="s">
        <v>2332</v>
      </c>
      <c r="I192" s="1066"/>
      <c r="J192" s="73"/>
      <c r="K192" s="71"/>
      <c r="L192" s="71"/>
      <c r="M192" s="71"/>
      <c r="N192" s="71"/>
      <c r="O192" s="71"/>
      <c r="P192" s="71"/>
      <c r="Q192" s="71"/>
      <c r="R192" s="71"/>
      <c r="S192" s="71"/>
      <c r="T192" s="71"/>
      <c r="U192" s="71"/>
      <c r="V192" s="71"/>
      <c r="W192" s="71"/>
      <c r="X192" s="71"/>
      <c r="Y192" s="71"/>
      <c r="Z192" s="71"/>
      <c r="AA192" s="71"/>
      <c r="AB192" s="71"/>
      <c r="AC192" s="72"/>
      <c r="AD192" s="71">
        <v>6737761.6209289441</v>
      </c>
      <c r="AE192" s="71">
        <v>1131393.1962626101</v>
      </c>
      <c r="AF192" s="71">
        <v>1399710.5956622153</v>
      </c>
      <c r="AG192" s="71">
        <v>15046724.063394006</v>
      </c>
      <c r="AH192" s="71">
        <v>21528868.415412076</v>
      </c>
      <c r="AI192" s="71">
        <v>0</v>
      </c>
      <c r="AJ192" s="71">
        <v>0</v>
      </c>
      <c r="AK192" s="71">
        <v>1073047.8165231303</v>
      </c>
      <c r="AL192" s="71">
        <v>0</v>
      </c>
      <c r="AM192" s="71">
        <v>0</v>
      </c>
      <c r="AN192" s="71">
        <v>46917505.708182983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2317</v>
      </c>
      <c r="B193" s="70">
        <v>185</v>
      </c>
      <c r="C193" s="70">
        <v>16</v>
      </c>
      <c r="D193" s="70">
        <v>5</v>
      </c>
      <c r="E193" s="70">
        <v>2022</v>
      </c>
      <c r="F193" s="70" t="s">
        <v>161</v>
      </c>
      <c r="G193" s="1073" t="s">
        <v>2315</v>
      </c>
      <c r="H193" s="70" t="s">
        <v>2316</v>
      </c>
      <c r="I193" s="1066"/>
      <c r="J193" s="73"/>
      <c r="K193" s="71"/>
      <c r="L193" s="71"/>
      <c r="M193" s="71"/>
      <c r="N193" s="71"/>
      <c r="O193" s="71"/>
      <c r="P193" s="71"/>
      <c r="Q193" s="71"/>
      <c r="R193" s="71"/>
      <c r="S193" s="71"/>
      <c r="T193" s="71"/>
      <c r="U193" s="71"/>
      <c r="V193" s="71"/>
      <c r="W193" s="71"/>
      <c r="X193" s="71"/>
      <c r="Y193" s="71"/>
      <c r="Z193" s="71"/>
      <c r="AA193" s="71"/>
      <c r="AB193" s="71"/>
      <c r="AC193" s="72"/>
      <c r="AD193" s="71">
        <v>16500507.114258397</v>
      </c>
      <c r="AE193" s="71">
        <v>929284.28274976811</v>
      </c>
      <c r="AF193" s="71">
        <v>2272175.9445279012</v>
      </c>
      <c r="AG193" s="71">
        <v>17194541.932092194</v>
      </c>
      <c r="AH193" s="71">
        <v>27520489.739396885</v>
      </c>
      <c r="AI193" s="71">
        <v>0</v>
      </c>
      <c r="AJ193" s="71">
        <v>0</v>
      </c>
      <c r="AK193" s="71">
        <v>1566701.463041533</v>
      </c>
      <c r="AL193" s="71">
        <v>0</v>
      </c>
      <c r="AM193" s="71">
        <v>0</v>
      </c>
      <c r="AN193" s="71">
        <v>65983700.476066686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2301</v>
      </c>
      <c r="B194" s="70">
        <v>186</v>
      </c>
      <c r="C194" s="70">
        <v>16</v>
      </c>
      <c r="D194" s="70">
        <v>6</v>
      </c>
      <c r="E194" s="70">
        <v>2022</v>
      </c>
      <c r="F194" s="70" t="s">
        <v>161</v>
      </c>
      <c r="G194" s="1073" t="s">
        <v>2299</v>
      </c>
      <c r="H194" s="70" t="s">
        <v>2300</v>
      </c>
      <c r="I194" s="1066"/>
      <c r="J194" s="73"/>
      <c r="K194" s="71"/>
      <c r="L194" s="71"/>
      <c r="M194" s="71"/>
      <c r="N194" s="71"/>
      <c r="O194" s="71"/>
      <c r="P194" s="71"/>
      <c r="Q194" s="71"/>
      <c r="R194" s="71"/>
      <c r="S194" s="71"/>
      <c r="T194" s="71"/>
      <c r="U194" s="71"/>
      <c r="V194" s="71"/>
      <c r="W194" s="71"/>
      <c r="X194" s="71"/>
      <c r="Y194" s="71"/>
      <c r="Z194" s="71"/>
      <c r="AA194" s="71"/>
      <c r="AB194" s="71"/>
      <c r="AC194" s="72"/>
      <c r="AD194" s="71">
        <v>236293978.08011386</v>
      </c>
      <c r="AE194" s="71">
        <v>9038643.9878217354</v>
      </c>
      <c r="AF194" s="71">
        <v>8360603.1992021119</v>
      </c>
      <c r="AG194" s="71">
        <v>209322249.82927307</v>
      </c>
      <c r="AH194" s="71">
        <v>237309172.78073162</v>
      </c>
      <c r="AI194" s="71">
        <v>0</v>
      </c>
      <c r="AJ194" s="71">
        <v>0</v>
      </c>
      <c r="AK194" s="71">
        <v>14414738.129255123</v>
      </c>
      <c r="AL194" s="71">
        <v>0</v>
      </c>
      <c r="AM194" s="71">
        <v>0</v>
      </c>
      <c r="AN194" s="71">
        <v>714739386.0063976</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10541090.003963837</v>
      </c>
      <c r="AE195" s="71">
        <v>712590.18991125724</v>
      </c>
      <c r="AF195" s="71">
        <v>564905.62156771019</v>
      </c>
      <c r="AG195" s="71">
        <v>14722751.535713274</v>
      </c>
      <c r="AH195" s="71">
        <v>27033990.572064783</v>
      </c>
      <c r="AI195" s="71">
        <v>0</v>
      </c>
      <c r="AJ195" s="71">
        <v>0</v>
      </c>
      <c r="AK195" s="71">
        <v>1411103.0732809589</v>
      </c>
      <c r="AL195" s="71">
        <v>0</v>
      </c>
      <c r="AM195" s="71">
        <v>0</v>
      </c>
      <c r="AN195" s="71">
        <v>54986430.996501818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2309</v>
      </c>
      <c r="B196" s="70">
        <v>188</v>
      </c>
      <c r="C196" s="70">
        <v>16</v>
      </c>
      <c r="D196" s="70">
        <v>8</v>
      </c>
      <c r="E196" s="70">
        <v>2022</v>
      </c>
      <c r="F196" s="70" t="s">
        <v>161</v>
      </c>
      <c r="G196" s="1073" t="s">
        <v>2307</v>
      </c>
      <c r="H196" s="70" t="s">
        <v>2308</v>
      </c>
      <c r="I196" s="1066"/>
      <c r="J196" s="73"/>
      <c r="K196" s="71"/>
      <c r="L196" s="71"/>
      <c r="M196" s="71"/>
      <c r="N196" s="71"/>
      <c r="O196" s="71"/>
      <c r="P196" s="71"/>
      <c r="Q196" s="71"/>
      <c r="R196" s="71"/>
      <c r="S196" s="71"/>
      <c r="T196" s="71"/>
      <c r="U196" s="71"/>
      <c r="V196" s="71"/>
      <c r="W196" s="71"/>
      <c r="X196" s="71"/>
      <c r="Y196" s="71"/>
      <c r="Z196" s="71"/>
      <c r="AA196" s="71"/>
      <c r="AB196" s="71"/>
      <c r="AC196" s="72"/>
      <c r="AD196" s="71">
        <v>37913287.022694595</v>
      </c>
      <c r="AE196" s="71">
        <v>4275541.139467543</v>
      </c>
      <c r="AF196" s="71">
        <v>1531521.9073613477</v>
      </c>
      <c r="AG196" s="71">
        <v>71999894.531416044</v>
      </c>
      <c r="AH196" s="71">
        <v>75612212.691141605</v>
      </c>
      <c r="AI196" s="71">
        <v>0</v>
      </c>
      <c r="AJ196" s="71">
        <v>0</v>
      </c>
      <c r="AK196" s="71">
        <v>4330929.4544146555</v>
      </c>
      <c r="AL196" s="71">
        <v>0</v>
      </c>
      <c r="AM196" s="71">
        <v>0</v>
      </c>
      <c r="AN196" s="71">
        <v>195663386.74649578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2353</v>
      </c>
      <c r="B197" s="70">
        <v>189</v>
      </c>
      <c r="C197" s="70">
        <v>16</v>
      </c>
      <c r="D197" s="70">
        <v>9</v>
      </c>
      <c r="E197" s="70">
        <v>2022</v>
      </c>
      <c r="F197" s="70" t="s">
        <v>161</v>
      </c>
      <c r="G197" s="1073" t="s">
        <v>2351</v>
      </c>
      <c r="H197" s="70" t="s">
        <v>2352</v>
      </c>
      <c r="I197" s="1066"/>
      <c r="J197" s="73"/>
      <c r="K197" s="71"/>
      <c r="L197" s="71"/>
      <c r="M197" s="71"/>
      <c r="N197" s="71"/>
      <c r="O197" s="71"/>
      <c r="P197" s="71"/>
      <c r="Q197" s="71"/>
      <c r="R197" s="71"/>
      <c r="S197" s="71"/>
      <c r="T197" s="71"/>
      <c r="U197" s="71"/>
      <c r="V197" s="71"/>
      <c r="W197" s="71"/>
      <c r="X197" s="71"/>
      <c r="Y197" s="71"/>
      <c r="Z197" s="71"/>
      <c r="AA197" s="71"/>
      <c r="AB197" s="71"/>
      <c r="AC197" s="72"/>
      <c r="AD197" s="71">
        <v>465445078.36032104</v>
      </c>
      <c r="AE197" s="71">
        <v>966789.02958720282</v>
      </c>
      <c r="AF197" s="71">
        <v>2742930.6291676597</v>
      </c>
      <c r="AG197" s="71">
        <v>28065620.083156761</v>
      </c>
      <c r="AH197" s="71">
        <v>32098702.956185278</v>
      </c>
      <c r="AI197" s="71">
        <v>0</v>
      </c>
      <c r="AJ197" s="71">
        <v>0</v>
      </c>
      <c r="AK197" s="71">
        <v>1967770.839470034</v>
      </c>
      <c r="AL197" s="71">
        <v>0</v>
      </c>
      <c r="AM197" s="71">
        <v>0</v>
      </c>
      <c r="AN197" s="71">
        <v>531286891.897888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2413</v>
      </c>
      <c r="B198" s="70">
        <v>190</v>
      </c>
      <c r="C198" s="70">
        <v>16</v>
      </c>
      <c r="D198" s="70">
        <v>10</v>
      </c>
      <c r="E198" s="70">
        <v>2022</v>
      </c>
      <c r="F198" s="70" t="s">
        <v>161</v>
      </c>
      <c r="G198" s="1073" t="s">
        <v>2411</v>
      </c>
      <c r="H198" s="70" t="s">
        <v>2412</v>
      </c>
      <c r="I198" s="1066"/>
      <c r="J198" s="73"/>
      <c r="K198" s="71"/>
      <c r="L198" s="71"/>
      <c r="M198" s="71"/>
      <c r="N198" s="71"/>
      <c r="O198" s="71"/>
      <c r="P198" s="71"/>
      <c r="Q198" s="71"/>
      <c r="R198" s="71"/>
      <c r="S198" s="71"/>
      <c r="T198" s="71"/>
      <c r="U198" s="71"/>
      <c r="V198" s="71"/>
      <c r="W198" s="71"/>
      <c r="X198" s="71"/>
      <c r="Y198" s="71"/>
      <c r="Z198" s="71"/>
      <c r="AA198" s="71"/>
      <c r="AB198" s="71"/>
      <c r="AC198" s="72"/>
      <c r="AD198" s="71">
        <v>109958737.31171745</v>
      </c>
      <c r="AE198" s="71">
        <v>3346256.8567177751</v>
      </c>
      <c r="AF198" s="71">
        <v>2234515.5697567207</v>
      </c>
      <c r="AG198" s="71">
        <v>66072397.173109323</v>
      </c>
      <c r="AH198" s="71">
        <v>81327297.646327108</v>
      </c>
      <c r="AI198" s="71">
        <v>0</v>
      </c>
      <c r="AJ198" s="71">
        <v>0</v>
      </c>
      <c r="AK198" s="71">
        <v>3954394.2639235067</v>
      </c>
      <c r="AL198" s="71">
        <v>0</v>
      </c>
      <c r="AM198" s="71">
        <v>0</v>
      </c>
      <c r="AN198" s="71">
        <v>266893598.82155186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5738956.8883710224</v>
      </c>
      <c r="AE199" s="71">
        <v>793850.47472569882</v>
      </c>
      <c r="AF199" s="71">
        <v>1801421.2598881426</v>
      </c>
      <c r="AG199" s="71">
        <v>12232962.665574312</v>
      </c>
      <c r="AH199" s="71">
        <v>18881288.736352127</v>
      </c>
      <c r="AI199" s="71">
        <v>0</v>
      </c>
      <c r="AJ199" s="71">
        <v>0</v>
      </c>
      <c r="AK199" s="71">
        <v>1073306.0711119447</v>
      </c>
      <c r="AL199" s="71">
        <v>0</v>
      </c>
      <c r="AM199" s="71">
        <v>0</v>
      </c>
      <c r="AN199" s="71">
        <v>40521786.096023247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2444</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446925744.95408618</v>
      </c>
      <c r="AE200" s="71">
        <v>8032266.6143505741</v>
      </c>
      <c r="AF200" s="71">
        <v>2981446.3360518035</v>
      </c>
      <c r="AG200" s="71">
        <v>204990617.14435661</v>
      </c>
      <c r="AH200" s="71">
        <v>209276578.65466934</v>
      </c>
      <c r="AI200" s="71">
        <v>0</v>
      </c>
      <c r="AJ200" s="71">
        <v>0</v>
      </c>
      <c r="AK200" s="71">
        <v>11886942.213941429</v>
      </c>
      <c r="AL200" s="71">
        <v>0</v>
      </c>
      <c r="AM200" s="71">
        <v>0</v>
      </c>
      <c r="AN200" s="71">
        <v>884093595.91745603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2313</v>
      </c>
      <c r="B201" s="70">
        <v>193</v>
      </c>
      <c r="C201" s="70">
        <v>16</v>
      </c>
      <c r="D201" s="70">
        <v>13</v>
      </c>
      <c r="E201" s="70">
        <v>2022</v>
      </c>
      <c r="F201" s="70" t="s">
        <v>161</v>
      </c>
      <c r="G201" s="1073" t="s">
        <v>2311</v>
      </c>
      <c r="H201" s="70" t="s">
        <v>2312</v>
      </c>
      <c r="I201" s="1066"/>
      <c r="J201" s="73"/>
      <c r="K201" s="71"/>
      <c r="L201" s="71"/>
      <c r="M201" s="71"/>
      <c r="N201" s="71"/>
      <c r="O201" s="71"/>
      <c r="P201" s="71"/>
      <c r="Q201" s="71"/>
      <c r="R201" s="71"/>
      <c r="S201" s="71"/>
      <c r="T201" s="71"/>
      <c r="U201" s="71"/>
      <c r="V201" s="71"/>
      <c r="W201" s="71"/>
      <c r="X201" s="71"/>
      <c r="Y201" s="71"/>
      <c r="Z201" s="71"/>
      <c r="AA201" s="71"/>
      <c r="AB201" s="71"/>
      <c r="AC201" s="72"/>
      <c r="AD201" s="71">
        <v>39346229.770840876</v>
      </c>
      <c r="AE201" s="71">
        <v>4285959.1247001644</v>
      </c>
      <c r="AF201" s="71">
        <v>4111257.5791872246</v>
      </c>
      <c r="AG201" s="71">
        <v>64800505.027399778</v>
      </c>
      <c r="AH201" s="71">
        <v>79314727.406732216</v>
      </c>
      <c r="AI201" s="71">
        <v>0</v>
      </c>
      <c r="AJ201" s="71">
        <v>0</v>
      </c>
      <c r="AK201" s="71">
        <v>4215360.5259202877</v>
      </c>
      <c r="AL201" s="71">
        <v>0</v>
      </c>
      <c r="AM201" s="71">
        <v>0</v>
      </c>
      <c r="AN201" s="71">
        <v>196074039.43478057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2393</v>
      </c>
      <c r="B202" s="70">
        <v>194</v>
      </c>
      <c r="C202" s="70">
        <v>16</v>
      </c>
      <c r="D202" s="70">
        <v>14</v>
      </c>
      <c r="E202" s="70">
        <v>2022</v>
      </c>
      <c r="F202" s="70" t="s">
        <v>161</v>
      </c>
      <c r="G202" s="1073" t="s">
        <v>2391</v>
      </c>
      <c r="H202" s="70" t="s">
        <v>2392</v>
      </c>
      <c r="I202" s="1066"/>
      <c r="J202" s="73"/>
      <c r="K202" s="71"/>
      <c r="L202" s="71"/>
      <c r="M202" s="71"/>
      <c r="N202" s="71"/>
      <c r="O202" s="71"/>
      <c r="P202" s="71"/>
      <c r="Q202" s="71"/>
      <c r="R202" s="71"/>
      <c r="S202" s="71"/>
      <c r="T202" s="71"/>
      <c r="U202" s="71"/>
      <c r="V202" s="71"/>
      <c r="W202" s="71"/>
      <c r="X202" s="71"/>
      <c r="Y202" s="71"/>
      <c r="Z202" s="71"/>
      <c r="AA202" s="71"/>
      <c r="AB202" s="71"/>
      <c r="AC202" s="72"/>
      <c r="AD202" s="71">
        <v>5959584.0623747762</v>
      </c>
      <c r="AE202" s="71">
        <v>531317.24686365668</v>
      </c>
      <c r="AF202" s="71">
        <v>891295.53625127615</v>
      </c>
      <c r="AG202" s="71">
        <v>7949325.9106846321</v>
      </c>
      <c r="AH202" s="71">
        <v>13714155.47489856</v>
      </c>
      <c r="AI202" s="71">
        <v>0</v>
      </c>
      <c r="AJ202" s="71">
        <v>0</v>
      </c>
      <c r="AK202" s="71">
        <v>724016.73974069697</v>
      </c>
      <c r="AL202" s="71">
        <v>0</v>
      </c>
      <c r="AM202" s="71">
        <v>0</v>
      </c>
      <c r="AN202" s="71">
        <v>29769694.970813598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11557696.002074653</v>
      </c>
      <c r="AE203" s="71">
        <v>333375.52744386299</v>
      </c>
      <c r="AF203" s="71">
        <v>1412264.0539192758</v>
      </c>
      <c r="AG203" s="71">
        <v>6161477.5171872582</v>
      </c>
      <c r="AH203" s="71">
        <v>11179238.760904986</v>
      </c>
      <c r="AI203" s="71">
        <v>0</v>
      </c>
      <c r="AJ203" s="71">
        <v>0</v>
      </c>
      <c r="AK203" s="71">
        <v>692767.9344941749</v>
      </c>
      <c r="AL203" s="71">
        <v>0</v>
      </c>
      <c r="AM203" s="71">
        <v>0</v>
      </c>
      <c r="AN203" s="71">
        <v>31336819.796024214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33797493.908864506</v>
      </c>
      <c r="AE204" s="71">
        <v>1798144.2511503363</v>
      </c>
      <c r="AF204" s="71">
        <v>3270175.8759641894</v>
      </c>
      <c r="AG204" s="71">
        <v>27891634.836809702</v>
      </c>
      <c r="AH204" s="71">
        <v>32641533.606050566</v>
      </c>
      <c r="AI204" s="71">
        <v>0</v>
      </c>
      <c r="AJ204" s="71">
        <v>0</v>
      </c>
      <c r="AK204" s="71">
        <v>2009091.573680311</v>
      </c>
      <c r="AL204" s="71">
        <v>0</v>
      </c>
      <c r="AM204" s="71">
        <v>0</v>
      </c>
      <c r="AN204" s="71">
        <v>101408074.05251962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2305</v>
      </c>
      <c r="B205" s="70">
        <v>197</v>
      </c>
      <c r="C205" s="70">
        <v>16</v>
      </c>
      <c r="D205" s="70">
        <v>17</v>
      </c>
      <c r="E205" s="70">
        <v>2022</v>
      </c>
      <c r="F205" s="70" t="s">
        <v>161</v>
      </c>
      <c r="G205" s="1073" t="s">
        <v>2303</v>
      </c>
      <c r="H205" s="70" t="s">
        <v>2304</v>
      </c>
      <c r="I205" s="1066"/>
      <c r="J205" s="73"/>
      <c r="K205" s="71"/>
      <c r="L205" s="71"/>
      <c r="M205" s="71"/>
      <c r="N205" s="71"/>
      <c r="O205" s="71"/>
      <c r="P205" s="71"/>
      <c r="Q205" s="71"/>
      <c r="R205" s="71"/>
      <c r="S205" s="71"/>
      <c r="T205" s="71"/>
      <c r="U205" s="71"/>
      <c r="V205" s="71"/>
      <c r="W205" s="71"/>
      <c r="X205" s="71"/>
      <c r="Y205" s="71"/>
      <c r="Z205" s="71"/>
      <c r="AA205" s="71"/>
      <c r="AB205" s="71"/>
      <c r="AC205" s="72"/>
      <c r="AD205" s="71">
        <v>38291864.777254827</v>
      </c>
      <c r="AE205" s="71">
        <v>2023172.7321749434</v>
      </c>
      <c r="AF205" s="71">
        <v>3037936.8982085749</v>
      </c>
      <c r="AG205" s="71">
        <v>44012267.834552802</v>
      </c>
      <c r="AH205" s="71">
        <v>65621056.107300274</v>
      </c>
      <c r="AI205" s="71">
        <v>0</v>
      </c>
      <c r="AJ205" s="71">
        <v>0</v>
      </c>
      <c r="AK205" s="71">
        <v>4267527.9528607624</v>
      </c>
      <c r="AL205" s="71">
        <v>0</v>
      </c>
      <c r="AM205" s="71">
        <v>0</v>
      </c>
      <c r="AN205" s="71">
        <v>157253826.30235219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11761078.417459562</v>
      </c>
      <c r="AE206" s="71">
        <v>462558.54432835995</v>
      </c>
      <c r="AF206" s="71">
        <v>1180025.0761636612</v>
      </c>
      <c r="AG206" s="71">
        <v>5699516.6906795474</v>
      </c>
      <c r="AH206" s="71">
        <v>10615923.935573082</v>
      </c>
      <c r="AI206" s="71">
        <v>0</v>
      </c>
      <c r="AJ206" s="71">
        <v>0</v>
      </c>
      <c r="AK206" s="71">
        <v>633498.50636130886</v>
      </c>
      <c r="AL206" s="71">
        <v>0</v>
      </c>
      <c r="AM206" s="71">
        <v>0</v>
      </c>
      <c r="AN206" s="71">
        <v>30352601.170565523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33614841.376772925</v>
      </c>
      <c r="AE207" s="71">
        <v>4110936.9727921356</v>
      </c>
      <c r="AF207" s="71">
        <v>847358.43235156534</v>
      </c>
      <c r="AG207" s="71">
        <v>79247279.965459093</v>
      </c>
      <c r="AH207" s="71">
        <v>123079168.29115459</v>
      </c>
      <c r="AI207" s="71">
        <v>0</v>
      </c>
      <c r="AJ207" s="71">
        <v>0</v>
      </c>
      <c r="AK207" s="71">
        <v>7137252.9437644985</v>
      </c>
      <c r="AL207" s="71">
        <v>0</v>
      </c>
      <c r="AM207" s="71">
        <v>0</v>
      </c>
      <c r="AN207" s="71">
        <v>248036837.98229483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2373</v>
      </c>
      <c r="B208" s="70">
        <v>200</v>
      </c>
      <c r="C208" s="70">
        <v>16</v>
      </c>
      <c r="D208" s="70">
        <v>20</v>
      </c>
      <c r="E208" s="70">
        <v>2022</v>
      </c>
      <c r="F208" s="70" t="s">
        <v>161</v>
      </c>
      <c r="G208" s="1073" t="s">
        <v>2371</v>
      </c>
      <c r="H208" s="70" t="s">
        <v>2372</v>
      </c>
      <c r="I208" s="1066"/>
      <c r="J208" s="73"/>
      <c r="K208" s="71"/>
      <c r="L208" s="71"/>
      <c r="M208" s="71"/>
      <c r="N208" s="71"/>
      <c r="O208" s="71"/>
      <c r="P208" s="71"/>
      <c r="Q208" s="71"/>
      <c r="R208" s="71"/>
      <c r="S208" s="71"/>
      <c r="T208" s="71"/>
      <c r="U208" s="71"/>
      <c r="V208" s="71"/>
      <c r="W208" s="71"/>
      <c r="X208" s="71"/>
      <c r="Y208" s="71"/>
      <c r="Z208" s="71"/>
      <c r="AA208" s="71"/>
      <c r="AB208" s="71"/>
      <c r="AC208" s="72"/>
      <c r="AD208" s="71">
        <v>1092917.0114422957</v>
      </c>
      <c r="AE208" s="71">
        <v>493812.50002622214</v>
      </c>
      <c r="AF208" s="71">
        <v>659056.55849566194</v>
      </c>
      <c r="AG208" s="71">
        <v>4163646.9298227434</v>
      </c>
      <c r="AH208" s="71">
        <v>6959498.6147823529</v>
      </c>
      <c r="AI208" s="71">
        <v>0</v>
      </c>
      <c r="AJ208" s="71">
        <v>0</v>
      </c>
      <c r="AK208" s="71">
        <v>395258.64818018075</v>
      </c>
      <c r="AL208" s="71">
        <v>0</v>
      </c>
      <c r="AM208" s="71">
        <v>0</v>
      </c>
      <c r="AN208" s="71">
        <v>13764190.262749458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2341</v>
      </c>
      <c r="B209" s="70">
        <v>201</v>
      </c>
      <c r="C209" s="70">
        <v>16</v>
      </c>
      <c r="D209" s="70">
        <v>21</v>
      </c>
      <c r="E209" s="70">
        <v>2022</v>
      </c>
      <c r="F209" s="70" t="s">
        <v>161</v>
      </c>
      <c r="G209" s="1073" t="s">
        <v>2339</v>
      </c>
      <c r="H209" s="70" t="s">
        <v>2340</v>
      </c>
      <c r="I209" s="1066"/>
      <c r="J209" s="73"/>
      <c r="K209" s="71"/>
      <c r="L209" s="71"/>
      <c r="M209" s="71"/>
      <c r="N209" s="71"/>
      <c r="O209" s="71"/>
      <c r="P209" s="71"/>
      <c r="Q209" s="71"/>
      <c r="R209" s="71"/>
      <c r="S209" s="71"/>
      <c r="T209" s="71"/>
      <c r="U209" s="71"/>
      <c r="V209" s="71"/>
      <c r="W209" s="71"/>
      <c r="X209" s="71"/>
      <c r="Y209" s="71"/>
      <c r="Z209" s="71"/>
      <c r="AA209" s="71"/>
      <c r="AB209" s="71"/>
      <c r="AC209" s="72"/>
      <c r="AD209" s="71">
        <v>63291290.137617245</v>
      </c>
      <c r="AE209" s="71">
        <v>3131646.3609257885</v>
      </c>
      <c r="AF209" s="71">
        <v>3489861.3954627435</v>
      </c>
      <c r="AG209" s="71">
        <v>38870703.830434516</v>
      </c>
      <c r="AH209" s="71">
        <v>54738837.890661202</v>
      </c>
      <c r="AI209" s="71">
        <v>0</v>
      </c>
      <c r="AJ209" s="71">
        <v>0</v>
      </c>
      <c r="AK209" s="71">
        <v>3235671.7432535016</v>
      </c>
      <c r="AL209" s="71">
        <v>0</v>
      </c>
      <c r="AM209" s="71">
        <v>0</v>
      </c>
      <c r="AN209" s="71">
        <v>166758011.35835499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2867589.7987780822</v>
      </c>
      <c r="AE210" s="71">
        <v>464642.14137488406</v>
      </c>
      <c r="AF210" s="71">
        <v>602565.99633889098</v>
      </c>
      <c r="AG210" s="71">
        <v>9383204.320234539</v>
      </c>
      <c r="AH210" s="71">
        <v>11394322.603304442</v>
      </c>
      <c r="AI210" s="71">
        <v>0</v>
      </c>
      <c r="AJ210" s="71">
        <v>0</v>
      </c>
      <c r="AK210" s="71">
        <v>648477.2725125344</v>
      </c>
      <c r="AL210" s="71">
        <v>0</v>
      </c>
      <c r="AM210" s="71">
        <v>0</v>
      </c>
      <c r="AN210" s="71">
        <v>25360802.13254337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2337</v>
      </c>
      <c r="B211" s="70">
        <v>203</v>
      </c>
      <c r="C211" s="70">
        <v>16</v>
      </c>
      <c r="D211" s="70">
        <v>23</v>
      </c>
      <c r="E211" s="70">
        <v>2022</v>
      </c>
      <c r="F211" s="70" t="s">
        <v>161</v>
      </c>
      <c r="G211" s="1073" t="s">
        <v>2335</v>
      </c>
      <c r="H211" s="70" t="s">
        <v>2336</v>
      </c>
      <c r="I211" s="1066"/>
      <c r="J211" s="73"/>
      <c r="K211" s="71"/>
      <c r="L211" s="71"/>
      <c r="M211" s="71"/>
      <c r="N211" s="71"/>
      <c r="O211" s="71"/>
      <c r="P211" s="71"/>
      <c r="Q211" s="71"/>
      <c r="R211" s="71"/>
      <c r="S211" s="71"/>
      <c r="T211" s="71"/>
      <c r="U211" s="71"/>
      <c r="V211" s="71"/>
      <c r="W211" s="71"/>
      <c r="X211" s="71"/>
      <c r="Y211" s="71"/>
      <c r="Z211" s="71"/>
      <c r="AA211" s="71"/>
      <c r="AB211" s="71"/>
      <c r="AC211" s="72"/>
      <c r="AD211" s="71">
        <v>15845665.404962856</v>
      </c>
      <c r="AE211" s="71">
        <v>2254452.0043391241</v>
      </c>
      <c r="AF211" s="71">
        <v>3401987.1876633214</v>
      </c>
      <c r="AG211" s="71">
        <v>51211657.338569067</v>
      </c>
      <c r="AH211" s="71">
        <v>59993028.897847876</v>
      </c>
      <c r="AI211" s="71">
        <v>0</v>
      </c>
      <c r="AJ211" s="71">
        <v>0</v>
      </c>
      <c r="AK211" s="71">
        <v>3246001.9268060713</v>
      </c>
      <c r="AL211" s="71">
        <v>0</v>
      </c>
      <c r="AM211" s="71">
        <v>0</v>
      </c>
      <c r="AN211" s="71">
        <v>135952792.76018831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2377</v>
      </c>
      <c r="B212" s="70">
        <v>204</v>
      </c>
      <c r="C212" s="70">
        <v>16</v>
      </c>
      <c r="D212" s="70">
        <v>24</v>
      </c>
      <c r="E212" s="70">
        <v>2022</v>
      </c>
      <c r="F212" s="70" t="s">
        <v>161</v>
      </c>
      <c r="G212" s="1073" t="s">
        <v>2375</v>
      </c>
      <c r="H212" s="70" t="s">
        <v>2376</v>
      </c>
      <c r="I212" s="1066"/>
      <c r="J212" s="73"/>
      <c r="K212" s="71"/>
      <c r="L212" s="71"/>
      <c r="M212" s="71"/>
      <c r="N212" s="71"/>
      <c r="O212" s="71"/>
      <c r="P212" s="71"/>
      <c r="Q212" s="71"/>
      <c r="R212" s="71"/>
      <c r="S212" s="71"/>
      <c r="T212" s="71"/>
      <c r="U212" s="71"/>
      <c r="V212" s="71"/>
      <c r="W212" s="71"/>
      <c r="X212" s="71"/>
      <c r="Y212" s="71"/>
      <c r="Z212" s="71"/>
      <c r="AA212" s="71"/>
      <c r="AB212" s="71"/>
      <c r="AC212" s="72"/>
      <c r="AD212" s="71">
        <v>327566.93771795905</v>
      </c>
      <c r="AE212" s="71">
        <v>487561.70888664969</v>
      </c>
      <c r="AF212" s="71">
        <v>470754.68463975849</v>
      </c>
      <c r="AG212" s="71">
        <v>5483535.0055590598</v>
      </c>
      <c r="AH212" s="71">
        <v>8506053.8625117652</v>
      </c>
      <c r="AI212" s="71">
        <v>0</v>
      </c>
      <c r="AJ212" s="71">
        <v>0</v>
      </c>
      <c r="AK212" s="71">
        <v>519995.61457745434</v>
      </c>
      <c r="AL212" s="71">
        <v>0</v>
      </c>
      <c r="AM212" s="71">
        <v>0</v>
      </c>
      <c r="AN212" s="71">
        <v>15795467.813892646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2345</v>
      </c>
      <c r="B213" s="70">
        <v>205</v>
      </c>
      <c r="C213" s="70">
        <v>16</v>
      </c>
      <c r="D213" s="70">
        <v>25</v>
      </c>
      <c r="E213" s="70">
        <v>2022</v>
      </c>
      <c r="F213" s="70" t="s">
        <v>161</v>
      </c>
      <c r="G213" s="1073" t="s">
        <v>2343</v>
      </c>
      <c r="H213" s="70" t="s">
        <v>2344</v>
      </c>
      <c r="I213" s="1066"/>
      <c r="J213" s="73"/>
      <c r="K213" s="71"/>
      <c r="L213" s="71"/>
      <c r="M213" s="71"/>
      <c r="N213" s="71"/>
      <c r="O213" s="71"/>
      <c r="P213" s="71"/>
      <c r="Q213" s="71"/>
      <c r="R213" s="71"/>
      <c r="S213" s="71"/>
      <c r="T213" s="71"/>
      <c r="U213" s="71"/>
      <c r="V213" s="71"/>
      <c r="W213" s="71"/>
      <c r="X213" s="71"/>
      <c r="Y213" s="71"/>
      <c r="Z213" s="71"/>
      <c r="AA213" s="71"/>
      <c r="AB213" s="71"/>
      <c r="AC213" s="72"/>
      <c r="AD213" s="71">
        <v>25430843.448310602</v>
      </c>
      <c r="AE213" s="71">
        <v>2269037.1836647927</v>
      </c>
      <c r="AF213" s="71">
        <v>3998276.4548736825</v>
      </c>
      <c r="AG213" s="71">
        <v>40820538.487772256</v>
      </c>
      <c r="AH213" s="71">
        <v>54272822.898795716</v>
      </c>
      <c r="AI213" s="71">
        <v>0</v>
      </c>
      <c r="AJ213" s="71">
        <v>0</v>
      </c>
      <c r="AK213" s="71">
        <v>3095826.8834105954</v>
      </c>
      <c r="AL213" s="71">
        <v>0</v>
      </c>
      <c r="AM213" s="71">
        <v>0</v>
      </c>
      <c r="AN213" s="71">
        <v>129887345.35682765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2442</v>
      </c>
      <c r="H214" s="70" t="s">
        <v>2443</v>
      </c>
      <c r="I214" s="1066"/>
      <c r="J214" s="73"/>
      <c r="K214" s="71"/>
      <c r="L214" s="71"/>
      <c r="M214" s="71"/>
      <c r="N214" s="71"/>
      <c r="O214" s="71"/>
      <c r="P214" s="71"/>
      <c r="Q214" s="71"/>
      <c r="R214" s="71"/>
      <c r="S214" s="71"/>
      <c r="T214" s="71"/>
      <c r="U214" s="71"/>
      <c r="V214" s="71"/>
      <c r="W214" s="71"/>
      <c r="X214" s="71"/>
      <c r="Y214" s="71"/>
      <c r="Z214" s="71"/>
      <c r="AA214" s="71"/>
      <c r="AB214" s="71"/>
      <c r="AC214" s="72"/>
      <c r="AD214" s="71">
        <v>169900127.00348964</v>
      </c>
      <c r="AE214" s="71">
        <v>6132026.1079205554</v>
      </c>
      <c r="AF214" s="71">
        <v>8078150.3884182563</v>
      </c>
      <c r="AG214" s="71">
        <v>174579195.98114124</v>
      </c>
      <c r="AH214" s="71">
        <v>198317544.78003046</v>
      </c>
      <c r="AI214" s="71">
        <v>0</v>
      </c>
      <c r="AJ214" s="71">
        <v>0</v>
      </c>
      <c r="AK214" s="71">
        <v>11929425.09380137</v>
      </c>
      <c r="AL214" s="71">
        <v>0</v>
      </c>
      <c r="AM214" s="71">
        <v>0</v>
      </c>
      <c r="AN214" s="71">
        <v>568936469.35480154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2389</v>
      </c>
      <c r="B215" s="70">
        <v>207</v>
      </c>
      <c r="C215" s="70">
        <v>16</v>
      </c>
      <c r="D215" s="70">
        <v>27</v>
      </c>
      <c r="E215" s="70">
        <v>2022</v>
      </c>
      <c r="F215" s="70" t="s">
        <v>161</v>
      </c>
      <c r="G215" s="1073" t="s">
        <v>2387</v>
      </c>
      <c r="H215" s="70" t="s">
        <v>2388</v>
      </c>
      <c r="I215" s="1066"/>
      <c r="J215" s="73"/>
      <c r="K215" s="71"/>
      <c r="L215" s="71"/>
      <c r="M215" s="71"/>
      <c r="N215" s="71"/>
      <c r="O215" s="71"/>
      <c r="P215" s="71"/>
      <c r="Q215" s="71"/>
      <c r="R215" s="71"/>
      <c r="S215" s="71"/>
      <c r="T215" s="71"/>
      <c r="U215" s="71"/>
      <c r="V215" s="71"/>
      <c r="W215" s="71"/>
      <c r="X215" s="71"/>
      <c r="Y215" s="71"/>
      <c r="Z215" s="71"/>
      <c r="AA215" s="71"/>
      <c r="AB215" s="71"/>
      <c r="AC215" s="72"/>
      <c r="AD215" s="71">
        <v>17500104.869197339</v>
      </c>
      <c r="AE215" s="71">
        <v>662583.86079467775</v>
      </c>
      <c r="AF215" s="71">
        <v>332666.64381209604</v>
      </c>
      <c r="AG215" s="71">
        <v>13948817.164031524</v>
      </c>
      <c r="AH215" s="71">
        <v>13340319.272632839</v>
      </c>
      <c r="AI215" s="71">
        <v>0</v>
      </c>
      <c r="AJ215" s="71">
        <v>0</v>
      </c>
      <c r="AK215" s="71">
        <v>905182.33379388019</v>
      </c>
      <c r="AL215" s="71">
        <v>0</v>
      </c>
      <c r="AM215" s="71">
        <v>0</v>
      </c>
      <c r="AN215" s="71">
        <v>46689674.144262351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2357</v>
      </c>
      <c r="B216" s="70">
        <v>208</v>
      </c>
      <c r="C216" s="70">
        <v>16</v>
      </c>
      <c r="D216" s="70">
        <v>28</v>
      </c>
      <c r="E216" s="70">
        <v>2022</v>
      </c>
      <c r="F216" s="70" t="s">
        <v>161</v>
      </c>
      <c r="G216" s="1073" t="s">
        <v>2355</v>
      </c>
      <c r="H216" s="70" t="s">
        <v>2356</v>
      </c>
      <c r="I216" s="1066"/>
      <c r="J216" s="73"/>
      <c r="K216" s="71"/>
      <c r="L216" s="71"/>
      <c r="M216" s="71"/>
      <c r="N216" s="71"/>
      <c r="O216" s="71"/>
      <c r="P216" s="71"/>
      <c r="Q216" s="71"/>
      <c r="R216" s="71"/>
      <c r="S216" s="71"/>
      <c r="T216" s="71"/>
      <c r="U216" s="71"/>
      <c r="V216" s="71"/>
      <c r="W216" s="71"/>
      <c r="X216" s="71"/>
      <c r="Y216" s="71"/>
      <c r="Z216" s="71"/>
      <c r="AA216" s="71"/>
      <c r="AB216" s="71"/>
      <c r="AC216" s="72"/>
      <c r="AD216" s="71">
        <v>4341832.3177674776</v>
      </c>
      <c r="AE216" s="71">
        <v>1543945.4114743907</v>
      </c>
      <c r="AF216" s="71">
        <v>2730377.1709105992</v>
      </c>
      <c r="AG216" s="71">
        <v>17152545.493318766</v>
      </c>
      <c r="AH216" s="71">
        <v>34756524.72297854</v>
      </c>
      <c r="AI216" s="71">
        <v>0</v>
      </c>
      <c r="AJ216" s="71">
        <v>0</v>
      </c>
      <c r="AK216" s="71">
        <v>1991272.0070521291</v>
      </c>
      <c r="AL216" s="71">
        <v>0</v>
      </c>
      <c r="AM216" s="71">
        <v>0</v>
      </c>
      <c r="AN216" s="71">
        <v>62516497.123501904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2361</v>
      </c>
      <c r="B217" s="70">
        <v>209</v>
      </c>
      <c r="C217" s="70">
        <v>16</v>
      </c>
      <c r="D217" s="70">
        <v>29</v>
      </c>
      <c r="E217" s="70">
        <v>2022</v>
      </c>
      <c r="F217" s="70" t="s">
        <v>161</v>
      </c>
      <c r="G217" s="1073" t="s">
        <v>2359</v>
      </c>
      <c r="H217" s="70" t="s">
        <v>2360</v>
      </c>
      <c r="I217" s="1066"/>
      <c r="J217" s="73"/>
      <c r="K217" s="71"/>
      <c r="L217" s="71"/>
      <c r="M217" s="71"/>
      <c r="N217" s="71"/>
      <c r="O217" s="71"/>
      <c r="P217" s="71"/>
      <c r="Q217" s="71"/>
      <c r="R217" s="71"/>
      <c r="S217" s="71"/>
      <c r="T217" s="71"/>
      <c r="U217" s="71"/>
      <c r="V217" s="71"/>
      <c r="W217" s="71"/>
      <c r="X217" s="71"/>
      <c r="Y217" s="71"/>
      <c r="Z217" s="71"/>
      <c r="AA217" s="71"/>
      <c r="AB217" s="71"/>
      <c r="AC217" s="72"/>
      <c r="AD217" s="71">
        <v>2384597.4307168927</v>
      </c>
      <c r="AE217" s="71">
        <v>162520.56962888324</v>
      </c>
      <c r="AF217" s="71">
        <v>56490.562156771019</v>
      </c>
      <c r="AG217" s="71">
        <v>4451622.5099833934</v>
      </c>
      <c r="AH217" s="71">
        <v>5643390.3410523571</v>
      </c>
      <c r="AI217" s="71">
        <v>0</v>
      </c>
      <c r="AJ217" s="71">
        <v>0</v>
      </c>
      <c r="AK217" s="71">
        <v>315199.72564776911</v>
      </c>
      <c r="AL217" s="71">
        <v>0</v>
      </c>
      <c r="AM217" s="71">
        <v>0</v>
      </c>
      <c r="AN217" s="71">
        <v>13013821.139186068</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2365</v>
      </c>
      <c r="B218" s="70">
        <v>210</v>
      </c>
      <c r="C218" s="70">
        <v>16</v>
      </c>
      <c r="D218" s="70">
        <v>30</v>
      </c>
      <c r="E218" s="70">
        <v>2022</v>
      </c>
      <c r="F218" s="70" t="s">
        <v>161</v>
      </c>
      <c r="G218" s="1073" t="s">
        <v>2363</v>
      </c>
      <c r="H218" s="70" t="s">
        <v>2364</v>
      </c>
      <c r="I218" s="1066"/>
      <c r="J218" s="73"/>
      <c r="K218" s="71"/>
      <c r="L218" s="71"/>
      <c r="M218" s="71"/>
      <c r="N218" s="71"/>
      <c r="O218" s="71"/>
      <c r="P218" s="71"/>
      <c r="Q218" s="71"/>
      <c r="R218" s="71"/>
      <c r="S218" s="71"/>
      <c r="T218" s="71"/>
      <c r="U218" s="71"/>
      <c r="V218" s="71"/>
      <c r="W218" s="71"/>
      <c r="X218" s="71"/>
      <c r="Y218" s="71"/>
      <c r="Z218" s="71"/>
      <c r="AA218" s="71"/>
      <c r="AB218" s="71"/>
      <c r="AC218" s="72"/>
      <c r="AD218" s="71">
        <v>54988797.970222525</v>
      </c>
      <c r="AE218" s="71">
        <v>4402640.5593055161</v>
      </c>
      <c r="AF218" s="71">
        <v>2542075.2970546959</v>
      </c>
      <c r="AG218" s="71">
        <v>99987521.228279307</v>
      </c>
      <c r="AH218" s="71">
        <v>117574046.13450187</v>
      </c>
      <c r="AI218" s="71">
        <v>0</v>
      </c>
      <c r="AJ218" s="71">
        <v>0</v>
      </c>
      <c r="AK218" s="71">
        <v>6203016.9687290173</v>
      </c>
      <c r="AL218" s="71">
        <v>0</v>
      </c>
      <c r="AM218" s="71">
        <v>0</v>
      </c>
      <c r="AN218" s="71">
        <v>285698098.15809298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85357513.531677186</v>
      </c>
      <c r="AE219" s="71">
        <v>21952778.482178383</v>
      </c>
      <c r="AF219" s="71">
        <v>6810251.104455173</v>
      </c>
      <c r="AG219" s="71">
        <v>822890220.30905974</v>
      </c>
      <c r="AH219" s="71">
        <v>707922862.03847158</v>
      </c>
      <c r="AI219" s="71">
        <v>0</v>
      </c>
      <c r="AJ219" s="71">
        <v>0</v>
      </c>
      <c r="AK219" s="71">
        <v>36537859.225437425</v>
      </c>
      <c r="AL219" s="71">
        <v>0</v>
      </c>
      <c r="AM219" s="71">
        <v>0</v>
      </c>
      <c r="AN219" s="71">
        <v>1681471484.6912796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2329</v>
      </c>
      <c r="B220" s="70">
        <v>212</v>
      </c>
      <c r="C220" s="70">
        <v>16</v>
      </c>
      <c r="D220" s="70">
        <v>32</v>
      </c>
      <c r="E220" s="70">
        <v>2022</v>
      </c>
      <c r="F220" s="70" t="s">
        <v>161</v>
      </c>
      <c r="G220" s="1073" t="s">
        <v>2327</v>
      </c>
      <c r="H220" s="70" t="s">
        <v>2328</v>
      </c>
      <c r="I220" s="1066"/>
      <c r="J220" s="73"/>
      <c r="K220" s="71"/>
      <c r="L220" s="71"/>
      <c r="M220" s="71"/>
      <c r="N220" s="71"/>
      <c r="O220" s="71"/>
      <c r="P220" s="71"/>
      <c r="Q220" s="71"/>
      <c r="R220" s="71"/>
      <c r="S220" s="71"/>
      <c r="T220" s="71"/>
      <c r="U220" s="71"/>
      <c r="V220" s="71"/>
      <c r="W220" s="71"/>
      <c r="X220" s="71"/>
      <c r="Y220" s="71"/>
      <c r="Z220" s="71"/>
      <c r="AA220" s="71"/>
      <c r="AB220" s="71"/>
      <c r="AC220" s="72"/>
      <c r="AD220" s="71">
        <v>25398892.993959509</v>
      </c>
      <c r="AE220" s="71">
        <v>2125268.9874546267</v>
      </c>
      <c r="AF220" s="71">
        <v>1437370.9704333961</v>
      </c>
      <c r="AG220" s="71">
        <v>108590791.68557875</v>
      </c>
      <c r="AH220" s="71">
        <v>56254666.87519069</v>
      </c>
      <c r="AI220" s="71">
        <v>0</v>
      </c>
      <c r="AJ220" s="71">
        <v>0</v>
      </c>
      <c r="AK220" s="71">
        <v>3430912.2123970604</v>
      </c>
      <c r="AL220" s="71">
        <v>0</v>
      </c>
      <c r="AM220" s="71">
        <v>0</v>
      </c>
      <c r="AN220" s="71">
        <v>197237903.72501406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2381</v>
      </c>
      <c r="B221" s="70">
        <v>213</v>
      </c>
      <c r="C221" s="70">
        <v>16</v>
      </c>
      <c r="D221" s="70">
        <v>33</v>
      </c>
      <c r="E221" s="70">
        <v>2022</v>
      </c>
      <c r="F221" s="70" t="s">
        <v>161</v>
      </c>
      <c r="G221" s="1073" t="s">
        <v>2379</v>
      </c>
      <c r="H221" s="70" t="s">
        <v>2380</v>
      </c>
      <c r="I221" s="1066"/>
      <c r="J221" s="73"/>
      <c r="K221" s="71"/>
      <c r="L221" s="71"/>
      <c r="M221" s="71"/>
      <c r="N221" s="71"/>
      <c r="O221" s="71"/>
      <c r="P221" s="71"/>
      <c r="Q221" s="71"/>
      <c r="R221" s="71"/>
      <c r="S221" s="71"/>
      <c r="T221" s="71"/>
      <c r="U221" s="71"/>
      <c r="V221" s="71"/>
      <c r="W221" s="71"/>
      <c r="X221" s="71"/>
      <c r="Y221" s="71"/>
      <c r="Z221" s="71"/>
      <c r="AA221" s="71"/>
      <c r="AB221" s="71"/>
      <c r="AC221" s="72"/>
      <c r="AD221" s="71">
        <v>10049958.72199218</v>
      </c>
      <c r="AE221" s="71">
        <v>1264743.4072401554</v>
      </c>
      <c r="AF221" s="71">
        <v>721823.84978096304</v>
      </c>
      <c r="AG221" s="71">
        <v>19384356.239563808</v>
      </c>
      <c r="AH221" s="71">
        <v>33158759.036582589</v>
      </c>
      <c r="AI221" s="71">
        <v>0</v>
      </c>
      <c r="AJ221" s="71">
        <v>0</v>
      </c>
      <c r="AK221" s="71">
        <v>1870537.9867814761</v>
      </c>
      <c r="AL221" s="71">
        <v>0</v>
      </c>
      <c r="AM221" s="71">
        <v>0</v>
      </c>
      <c r="AN221" s="71">
        <v>66450179.241941169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2325</v>
      </c>
      <c r="B222" s="70">
        <v>214</v>
      </c>
      <c r="C222" s="70">
        <v>16</v>
      </c>
      <c r="D222" s="70">
        <v>34</v>
      </c>
      <c r="E222" s="70">
        <v>2022</v>
      </c>
      <c r="F222" s="70" t="s">
        <v>161</v>
      </c>
      <c r="G222" s="1073" t="s">
        <v>2323</v>
      </c>
      <c r="H222" s="70" t="s">
        <v>2324</v>
      </c>
      <c r="I222" s="1066"/>
      <c r="J222" s="73"/>
      <c r="K222" s="71"/>
      <c r="L222" s="71"/>
      <c r="M222" s="71"/>
      <c r="N222" s="71"/>
      <c r="O222" s="71"/>
      <c r="P222" s="71"/>
      <c r="Q222" s="71"/>
      <c r="R222" s="71"/>
      <c r="S222" s="71"/>
      <c r="T222" s="71"/>
      <c r="U222" s="71"/>
      <c r="V222" s="71"/>
      <c r="W222" s="71"/>
      <c r="X222" s="71"/>
      <c r="Y222" s="71"/>
      <c r="Z222" s="71"/>
      <c r="AA222" s="71"/>
      <c r="AB222" s="71"/>
      <c r="AC222" s="72"/>
      <c r="AD222" s="71">
        <v>14537185.432616653</v>
      </c>
      <c r="AE222" s="71">
        <v>1935661.6562209297</v>
      </c>
      <c r="AF222" s="71">
        <v>1625672.8442892993</v>
      </c>
      <c r="AG222" s="71">
        <v>26361764.567206245</v>
      </c>
      <c r="AH222" s="71">
        <v>38966022.781367861</v>
      </c>
      <c r="AI222" s="71">
        <v>0</v>
      </c>
      <c r="AJ222" s="71">
        <v>0</v>
      </c>
      <c r="AK222" s="71">
        <v>2320417.4804958664</v>
      </c>
      <c r="AL222" s="71">
        <v>0</v>
      </c>
      <c r="AM222" s="71">
        <v>0</v>
      </c>
      <c r="AN222" s="71">
        <v>85746724.762196869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1641</v>
      </c>
      <c r="H6" s="77" t="s">
        <v>1642</v>
      </c>
      <c r="I6" s="77" t="s">
        <v>2416</v>
      </c>
      <c r="J6" s="77" t="s">
        <v>2417</v>
      </c>
      <c r="K6" s="1080">
        <v>9</v>
      </c>
      <c r="L6" s="1081">
        <v>6</v>
      </c>
      <c r="M6" s="1044"/>
      <c r="N6" s="988">
        <v>1</v>
      </c>
      <c r="O6" s="77" t="s">
        <v>1641</v>
      </c>
      <c r="P6" s="77" t="s">
        <v>1642</v>
      </c>
      <c r="Q6" s="77" t="s">
        <v>1501</v>
      </c>
      <c r="R6" s="16"/>
      <c r="S6" s="77">
        <v>1</v>
      </c>
      <c r="T6" s="77" t="s">
        <v>1641</v>
      </c>
      <c r="U6" s="77" t="s">
        <v>1642</v>
      </c>
      <c r="V6" s="77" t="s">
        <v>1501</v>
      </c>
      <c r="W6" s="16"/>
      <c r="X6" s="77">
        <v>1</v>
      </c>
      <c r="Y6" s="692" t="s">
        <v>1641</v>
      </c>
      <c r="Z6" s="77" t="s">
        <v>1642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1664</v>
      </c>
      <c r="P7" s="77" t="s">
        <v>1665</v>
      </c>
      <c r="Q7" s="77" t="s">
        <v>1501</v>
      </c>
      <c r="R7" s="16"/>
      <c r="S7" s="77">
        <v>2</v>
      </c>
      <c r="T7" s="76" t="s">
        <v>795</v>
      </c>
      <c r="U7" s="77" t="s">
        <v>1503</v>
      </c>
      <c r="V7" s="77" t="s">
        <v>1503</v>
      </c>
      <c r="W7" s="16"/>
      <c r="X7" s="77">
        <v>2</v>
      </c>
      <c r="Y7" s="692" t="s">
        <v>1664</v>
      </c>
      <c r="Z7" s="77" t="s">
        <v>1665</v>
      </c>
      <c r="AA7" s="77" t="s">
        <v>1501</v>
      </c>
      <c r="AB7" s="16"/>
      <c r="AC7" s="77">
        <v>2</v>
      </c>
      <c r="AD7" s="77" t="s">
        <v>1641</v>
      </c>
      <c r="AE7" s="77" t="s">
        <v>1642</v>
      </c>
      <c r="AF7" s="77" t="s">
        <v>1501</v>
      </c>
    </row>
    <row r="8" spans="1:32" ht="12">
      <c r="A8" s="16"/>
      <c r="B8" s="16"/>
      <c r="C8" s="16"/>
      <c r="D8" s="16"/>
      <c r="F8" s="16"/>
      <c r="G8" s="16"/>
      <c r="H8" s="16"/>
      <c r="I8" s="16"/>
      <c r="J8" s="16"/>
      <c r="K8" s="1044"/>
      <c r="L8" s="1044"/>
      <c r="M8" s="1044"/>
      <c r="N8" s="988">
        <v>3</v>
      </c>
      <c r="O8" s="77" t="s">
        <v>1687</v>
      </c>
      <c r="P8" s="77" t="s">
        <v>1688</v>
      </c>
      <c r="Q8" s="77" t="s">
        <v>1501</v>
      </c>
      <c r="R8" s="16"/>
      <c r="S8" s="16"/>
      <c r="T8" s="16"/>
      <c r="U8" s="16"/>
      <c r="V8" s="16"/>
      <c r="W8" s="16"/>
      <c r="X8" s="77">
        <v>3</v>
      </c>
      <c r="Y8" s="692" t="s">
        <v>1687</v>
      </c>
      <c r="Z8" s="77" t="s">
        <v>1688</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1710</v>
      </c>
      <c r="P9" s="77" t="s">
        <v>1711</v>
      </c>
      <c r="Q9" s="77" t="s">
        <v>1501</v>
      </c>
      <c r="R9" s="16"/>
      <c r="S9" s="16"/>
      <c r="T9" s="16"/>
      <c r="U9" s="16"/>
      <c r="V9" s="16"/>
      <c r="W9" s="16"/>
      <c r="X9" s="77">
        <v>4</v>
      </c>
      <c r="Y9" s="692" t="s">
        <v>1710</v>
      </c>
      <c r="Z9" s="77" t="s">
        <v>1711</v>
      </c>
      <c r="AA9" s="77" t="s">
        <v>1501</v>
      </c>
      <c r="AB9" s="16"/>
      <c r="AC9" s="77">
        <v>4</v>
      </c>
      <c r="AD9" s="77" t="s">
        <v>2331</v>
      </c>
      <c r="AE9" s="77" t="s">
        <v>2332</v>
      </c>
      <c r="AF9" s="77" t="s">
        <v>1501</v>
      </c>
    </row>
    <row r="10" spans="1:32" ht="12">
      <c r="A10" s="16"/>
      <c r="B10" s="16"/>
      <c r="C10" s="16"/>
      <c r="D10" s="16"/>
      <c r="F10" s="75" t="s">
        <v>1501</v>
      </c>
      <c r="G10" s="76" t="s">
        <v>1641</v>
      </c>
      <c r="H10" s="77" t="s">
        <v>1642</v>
      </c>
      <c r="I10" s="77" t="s">
        <v>2416</v>
      </c>
      <c r="J10" s="77" t="s">
        <v>2417</v>
      </c>
      <c r="K10" s="1079">
        <v>9</v>
      </c>
      <c r="L10" s="1045">
        <v>6</v>
      </c>
      <c r="M10" s="1044"/>
      <c r="N10" s="988">
        <v>5</v>
      </c>
      <c r="O10" s="77" t="s">
        <v>1733</v>
      </c>
      <c r="P10" s="77" t="s">
        <v>1734</v>
      </c>
      <c r="Q10" s="77" t="s">
        <v>1501</v>
      </c>
      <c r="R10" s="16"/>
      <c r="S10" s="16"/>
      <c r="T10" s="16"/>
      <c r="U10" s="16"/>
      <c r="V10" s="16"/>
      <c r="W10" s="16"/>
      <c r="X10" s="77">
        <v>5</v>
      </c>
      <c r="Y10" s="692" t="s">
        <v>1733</v>
      </c>
      <c r="Z10" s="77" t="s">
        <v>1734</v>
      </c>
      <c r="AA10" s="77" t="s">
        <v>1501</v>
      </c>
      <c r="AB10" s="16"/>
      <c r="AC10" s="77">
        <v>5</v>
      </c>
      <c r="AD10" s="77" t="s">
        <v>2315</v>
      </c>
      <c r="AE10" s="77" t="s">
        <v>2316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2299</v>
      </c>
      <c r="AE11" s="77" t="s">
        <v>2300</v>
      </c>
      <c r="AF11" s="77" t="s">
        <v>1501</v>
      </c>
    </row>
    <row r="12" spans="1:32" ht="12">
      <c r="A12" s="16"/>
      <c r="B12" s="16"/>
      <c r="C12" s="16"/>
      <c r="D12" s="16"/>
      <c r="F12" s="75" t="s">
        <v>1505</v>
      </c>
      <c r="G12" s="76" t="s">
        <v>1641</v>
      </c>
      <c r="H12" s="77"/>
      <c r="I12" s="77" t="s">
        <v>1641</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2307</v>
      </c>
      <c r="AE13" s="77" t="s">
        <v>2308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2351</v>
      </c>
      <c r="AE14" s="77" t="s">
        <v>2352</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2411</v>
      </c>
      <c r="AE15" s="77" t="s">
        <v>2412</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2311</v>
      </c>
      <c r="AE18" s="77" t="s">
        <v>2312</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2391</v>
      </c>
      <c r="AE19" s="77" t="s">
        <v>2392</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2303</v>
      </c>
      <c r="AE22" s="77" t="s">
        <v>2304</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2371</v>
      </c>
      <c r="AE25" s="77" t="s">
        <v>2372</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2339</v>
      </c>
      <c r="AE26" s="77" t="s">
        <v>2340</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2143</v>
      </c>
      <c r="P28" s="77" t="s">
        <v>2144</v>
      </c>
      <c r="Q28" s="77" t="s">
        <v>1501</v>
      </c>
      <c r="R28" s="16"/>
      <c r="S28" s="16"/>
      <c r="T28" s="16"/>
      <c r="U28" s="16"/>
      <c r="V28" s="16"/>
      <c r="W28" s="16"/>
      <c r="X28" s="77">
        <v>23</v>
      </c>
      <c r="Y28" s="692" t="s">
        <v>2143</v>
      </c>
      <c r="Z28" s="77" t="s">
        <v>2144</v>
      </c>
      <c r="AA28" s="77" t="s">
        <v>1501</v>
      </c>
      <c r="AB28" s="16"/>
      <c r="AC28" s="77">
        <v>23</v>
      </c>
      <c r="AD28" s="77" t="s">
        <v>2335</v>
      </c>
      <c r="AE28" s="77" t="s">
        <v>2336</v>
      </c>
      <c r="AF28" s="77" t="s">
        <v>1501</v>
      </c>
    </row>
    <row r="29" spans="1:32" ht="12">
      <c r="A29" s="16"/>
      <c r="B29" s="16"/>
      <c r="C29" s="16"/>
      <c r="D29" s="16"/>
      <c r="E29" s="16"/>
      <c r="F29" s="16"/>
      <c r="G29" s="16"/>
      <c r="H29" s="16"/>
      <c r="I29" s="16"/>
      <c r="J29" s="16"/>
      <c r="K29" s="1044"/>
      <c r="L29" s="1044"/>
      <c r="M29" s="1044"/>
      <c r="N29" s="988">
        <v>24</v>
      </c>
      <c r="O29" s="77" t="s">
        <v>2166</v>
      </c>
      <c r="P29" s="77" t="s">
        <v>2167</v>
      </c>
      <c r="Q29" s="77" t="s">
        <v>1501</v>
      </c>
      <c r="R29" s="16"/>
      <c r="S29" s="16"/>
      <c r="T29" s="16"/>
      <c r="U29" s="16"/>
      <c r="V29" s="16"/>
      <c r="W29" s="16"/>
      <c r="X29" s="77">
        <v>24</v>
      </c>
      <c r="Y29" s="692" t="s">
        <v>2166</v>
      </c>
      <c r="Z29" s="77" t="s">
        <v>2167</v>
      </c>
      <c r="AA29" s="77" t="s">
        <v>1501</v>
      </c>
      <c r="AB29" s="16"/>
      <c r="AC29" s="77">
        <v>24</v>
      </c>
      <c r="AD29" s="77" t="s">
        <v>2375</v>
      </c>
      <c r="AE29" s="77" t="s">
        <v>2376</v>
      </c>
      <c r="AF29" s="77" t="s">
        <v>1501</v>
      </c>
    </row>
    <row r="30" spans="1:32" ht="12">
      <c r="A30" s="16"/>
      <c r="B30" s="16"/>
      <c r="C30" s="16"/>
      <c r="D30" s="16"/>
      <c r="E30" s="16"/>
      <c r="F30" s="16"/>
      <c r="G30" s="16"/>
      <c r="H30" s="16"/>
      <c r="I30" s="16"/>
      <c r="J30" s="16"/>
      <c r="K30" s="1044"/>
      <c r="L30" s="1044"/>
      <c r="M30" s="1044"/>
      <c r="N30" s="988">
        <v>25</v>
      </c>
      <c r="O30" s="77" t="s">
        <v>2189</v>
      </c>
      <c r="P30" s="77" t="s">
        <v>2190</v>
      </c>
      <c r="Q30" s="77" t="s">
        <v>1501</v>
      </c>
      <c r="R30" s="16"/>
      <c r="S30" s="16"/>
      <c r="T30" s="16"/>
      <c r="U30" s="16"/>
      <c r="V30" s="16"/>
      <c r="W30" s="16"/>
      <c r="X30" s="77">
        <v>25</v>
      </c>
      <c r="Y30" s="692" t="s">
        <v>2189</v>
      </c>
      <c r="Z30" s="77" t="s">
        <v>2190</v>
      </c>
      <c r="AA30" s="77" t="s">
        <v>1501</v>
      </c>
      <c r="AB30" s="16"/>
      <c r="AC30" s="77">
        <v>25</v>
      </c>
      <c r="AD30" s="77" t="s">
        <v>2343</v>
      </c>
      <c r="AE30" s="77" t="s">
        <v>2344</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2442</v>
      </c>
      <c r="AE31" s="77" t="s">
        <v>2443</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t="s">
        <v>2387</v>
      </c>
      <c r="AE32" s="77" t="s">
        <v>2388</v>
      </c>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t="s">
        <v>2355</v>
      </c>
      <c r="AE33" s="77" t="s">
        <v>2356</v>
      </c>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t="s">
        <v>2359</v>
      </c>
      <c r="AE34" s="77" t="s">
        <v>2360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2363</v>
      </c>
      <c r="AE35" s="77" t="s">
        <v>2364</v>
      </c>
      <c r="AF35" s="77" t="s">
        <v>1501</v>
      </c>
    </row>
    <row r="36" spans="1:32" ht="12">
      <c r="A36" s="16"/>
      <c r="B36" s="16"/>
      <c r="C36" s="16"/>
      <c r="D36" s="16"/>
      <c r="E36" s="16"/>
      <c r="F36" s="16"/>
      <c r="G36" s="16"/>
      <c r="H36" s="16"/>
      <c r="I36" s="16"/>
      <c r="J36" s="16"/>
      <c r="K36" s="1044"/>
      <c r="L36" s="1044"/>
      <c r="M36" s="1044"/>
      <c r="N36" s="988">
        <v>31</v>
      </c>
      <c r="O36" s="77" t="s">
        <v>2416</v>
      </c>
      <c r="P36" s="77" t="s">
        <v>2417</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2327</v>
      </c>
      <c r="AE37" s="77" t="s">
        <v>2328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2379</v>
      </c>
      <c r="AE38" s="77" t="s">
        <v>2380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2323</v>
      </c>
      <c r="AE39" s="77" t="s">
        <v>2324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03</v>
      </c>
      <c r="I4" s="70" t="str">
        <f>HLOOKUP(I3,比較地域マスタ!$E$5:$L$6,2,0)</f>
        <v>岩手県</v>
      </c>
      <c r="J4" s="70" t="str">
        <f>HLOOKUP(J3,比較地域マスタ!$E$5:$L$6,2,0)</f>
        <v>一関市</v>
      </c>
      <c r="K4" s="70" t="str">
        <f>HLOOKUP(K3,比較地域マスタ!$E$5:$L$6,2,0)</f>
        <v>03209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一関市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516.2621436547721</v>
      </c>
      <c r="BB5" s="29"/>
      <c r="BC5" s="17"/>
      <c r="BD5" s="1005">
        <f>SUM(BC6:BC8)</f>
        <v>327.40518093088247</v>
      </c>
      <c r="BE5" s="29"/>
      <c r="BF5" s="17"/>
      <c r="BG5" s="1005">
        <f>AK35</f>
        <v>247.85269503082299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404.61730633797868</v>
      </c>
      <c r="BA6" s="17"/>
      <c r="BB6" s="29"/>
      <c r="BC6" s="1005">
        <f>O32</f>
        <v>253.28313907605249</v>
      </c>
      <c r="BD6" s="17"/>
      <c r="BE6" s="29"/>
      <c r="BF6" s="1005">
        <f>AK36</f>
        <v>195.0551921251114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20.978278351954881</v>
      </c>
      <c r="BA7" s="17"/>
      <c r="BB7" s="29"/>
      <c r="BC7" s="1005">
        <f>O33</f>
        <v>15.8556463693546</v>
      </c>
      <c r="BD7" s="17"/>
      <c r="BE7" s="29"/>
      <c r="BF7" s="1005">
        <f t="shared" ref="BF7:BF8" si="0">AK37</f>
        <v>13.077396076566254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90.666558964838558</v>
      </c>
      <c r="BA8" s="17"/>
      <c r="BB8" s="29"/>
      <c r="BC8" s="1005">
        <f>O34</f>
        <v>58.266395485475329</v>
      </c>
      <c r="BD8" s="17"/>
      <c r="BE8" s="29"/>
      <c r="BF8" s="1005">
        <f t="shared" si="0"/>
        <v>39.72010682914533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1271.3063561186775</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181.71937600159751</v>
      </c>
      <c r="BA9" s="1005">
        <f>AZ9</f>
        <v>181.71937600159751</v>
      </c>
      <c r="BB9" s="29"/>
      <c r="BC9" s="1005">
        <f>O35</f>
        <v>206.36322952627751</v>
      </c>
      <c r="BD9" s="1005">
        <f>BC9</f>
        <v>206.36322952627751</v>
      </c>
      <c r="BE9" s="29"/>
      <c r="BF9" s="1005">
        <f>AK39</f>
        <v>131.77066330838375</v>
      </c>
      <c r="BG9" s="1005">
        <f>AK39</f>
        <v>131.77066330838375</v>
      </c>
      <c r="BH9" s="29"/>
    </row>
    <row r="10" spans="1:62" ht="17.100000000000001" customHeight="1" thickBot="1">
      <c r="B10" s="323"/>
      <c r="C10" s="324"/>
      <c r="D10" s="326"/>
      <c r="E10" s="326"/>
      <c r="F10" s="326"/>
      <c r="G10" s="325"/>
      <c r="H10" s="325"/>
      <c r="I10" s="326"/>
      <c r="J10" s="327"/>
      <c r="K10" s="334"/>
      <c r="L10" s="246" t="s">
        <v>114</v>
      </c>
      <c r="M10" s="246"/>
      <c r="N10" s="563"/>
      <c r="O10" s="906">
        <f>SUM(O11:O13)</f>
        <v>516.2621436547721</v>
      </c>
      <c r="P10" s="453">
        <f t="shared" ref="P10:P22" si="1">O10/$O$9</f>
        <v>0.40608791198915284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258.07502834157441</v>
      </c>
      <c r="BA10" s="1005">
        <f>AZ10</f>
        <v>258.07502834157441</v>
      </c>
      <c r="BB10" s="29"/>
      <c r="BC10" s="1005">
        <f>O36</f>
        <v>241.9455823796022</v>
      </c>
      <c r="BD10" s="1005">
        <f>BC10</f>
        <v>241.9455823796022</v>
      </c>
      <c r="BE10" s="29"/>
      <c r="BF10" s="1005">
        <f>AK40</f>
        <v>187.78071829032797</v>
      </c>
      <c r="BG10" s="1005">
        <f>AK40</f>
        <v>187.78071829032797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404.61730633797868</v>
      </c>
      <c r="P11" s="454">
        <f t="shared" si="1"/>
        <v>0.31826892423733566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299.46635748290345</v>
      </c>
      <c r="BB11" s="29"/>
      <c r="BC11" s="1005"/>
      <c r="BD11" s="1005">
        <f>SUM(BC12:BC14)</f>
        <v>279.25200343029616</v>
      </c>
      <c r="BE11" s="29"/>
      <c r="BF11" s="17"/>
      <c r="BG11" s="1005">
        <f>AK41</f>
        <v>229.23452243102122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20.978278351954881</v>
      </c>
      <c r="P12" s="454">
        <f t="shared" si="1"/>
        <v>1.6501355673232031E-2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291.46272969790579</v>
      </c>
      <c r="BA12" s="17"/>
      <c r="BB12" s="29"/>
      <c r="BC12" s="1005">
        <f>O38</f>
        <v>269.51039223473862</v>
      </c>
      <c r="BD12" s="17"/>
      <c r="BE12" s="29"/>
      <c r="BF12" s="1005">
        <f>AK42</f>
        <v>222.7766773175216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90.666558964838558</v>
      </c>
      <c r="P13" s="454">
        <f t="shared" si="1"/>
        <v>7.1317632078585116E-2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8.0036277849976596</v>
      </c>
      <c r="BA13" s="17"/>
      <c r="BB13" s="29"/>
      <c r="BC13" s="1005">
        <f>O41</f>
        <v>9.7416111955575193</v>
      </c>
      <c r="BD13" s="17"/>
      <c r="BE13" s="29"/>
      <c r="BF13" s="1005">
        <f>AK45</f>
        <v>6.4578451134996229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181.71937600159751</v>
      </c>
      <c r="P14" s="453">
        <f t="shared" si="1"/>
        <v>0.14293909184595774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258.07502834157441</v>
      </c>
      <c r="P15" s="453">
        <f t="shared" si="1"/>
        <v>0.20299987261094357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15.783450637829811</v>
      </c>
      <c r="BA15" s="1005">
        <f>AZ15</f>
        <v>15.783450637829811</v>
      </c>
      <c r="BB15" s="29"/>
      <c r="BC15" s="1005">
        <f>O43</f>
        <v>11.70282063471703</v>
      </c>
      <c r="BD15" s="1005">
        <f>BC15</f>
        <v>11.70282063471703</v>
      </c>
      <c r="BE15" s="29"/>
      <c r="BF15" s="1005">
        <f>AK47</f>
        <v>12.51498522319981</v>
      </c>
      <c r="BG15" s="1005">
        <f>AK47</f>
        <v>12.51498522319981</v>
      </c>
      <c r="BH15" s="29"/>
    </row>
    <row r="16" spans="1:62" ht="17.100000000000001" customHeight="1" thickBot="1">
      <c r="B16" s="323"/>
      <c r="C16" s="324"/>
      <c r="D16" s="326"/>
      <c r="E16" s="326"/>
      <c r="F16" s="326"/>
      <c r="G16" s="325"/>
      <c r="H16" s="325"/>
      <c r="I16" s="326"/>
      <c r="J16" s="327"/>
      <c r="K16" s="335"/>
      <c r="L16" s="246" t="s">
        <v>128</v>
      </c>
      <c r="M16" s="344"/>
      <c r="N16" s="345"/>
      <c r="O16" s="906">
        <f>SUM(O18:O21)</f>
        <v>299.46635748290345</v>
      </c>
      <c r="P16" s="453">
        <f t="shared" si="1"/>
        <v>0.2355579802158623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291.46272969790579</v>
      </c>
      <c r="P17" s="454">
        <f t="shared" si="1"/>
        <v>0.22926238691022283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144.7414145239913</v>
      </c>
      <c r="P18" s="454">
        <f t="shared" si="1"/>
        <v>0.11385250598910682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146.72131517391449</v>
      </c>
      <c r="P19" s="454">
        <f t="shared" si="1"/>
        <v>0.11540988092111602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8.0036277849976596</v>
      </c>
      <c r="P20" s="454">
        <f t="shared" si="1"/>
        <v>6.2955933056394742E-3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15.783450637829811</v>
      </c>
      <c r="P22" s="612">
        <f t="shared" si="1"/>
        <v>1.2415143338083344E-2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372.19741202677443</v>
      </c>
      <c r="AZ22" s="1005">
        <f t="shared" si="3"/>
        <v>333.57597490826885</v>
      </c>
      <c r="BA22" s="1005">
        <f t="shared" si="3"/>
        <v>305.92177916823357</v>
      </c>
      <c r="BB22" s="1005">
        <f t="shared" si="3"/>
        <v>341.58416968393215</v>
      </c>
      <c r="BC22" s="1005">
        <f t="shared" si="3"/>
        <v>327.40518093088247</v>
      </c>
      <c r="BD22" s="1005">
        <f t="shared" si="3"/>
        <v>319.17951513642004</v>
      </c>
      <c r="BE22" s="1005">
        <f t="shared" si="3"/>
        <v>279.43413398251943</v>
      </c>
      <c r="BF22" s="1005">
        <f t="shared" si="3"/>
        <v>277.55456579572262</v>
      </c>
      <c r="BG22" s="1005">
        <f t="shared" si="3"/>
        <v>250.71444264284904</v>
      </c>
      <c r="BH22" s="1005">
        <f t="shared" si="3"/>
        <v>242.31550673308811</v>
      </c>
      <c r="BI22" s="1005">
        <f t="shared" si="3"/>
        <v>211.86590818929284</v>
      </c>
      <c r="BJ22" s="1005">
        <f t="shared" si="3"/>
        <v>279.94805886271376</v>
      </c>
      <c r="BK22" s="1005">
        <f t="shared" si="3"/>
        <v>275.24936323849568</v>
      </c>
      <c r="BL22" s="1005">
        <f t="shared" si="3"/>
        <v>247.85269503082299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183.40623021724781</v>
      </c>
      <c r="AZ23" s="1005">
        <f t="shared" ref="AZ23:BL23" si="4">Y39</f>
        <v>175.149833072272</v>
      </c>
      <c r="BA23" s="1005">
        <f t="shared" si="4"/>
        <v>215.72865130829251</v>
      </c>
      <c r="BB23" s="1005">
        <f t="shared" si="4"/>
        <v>215.08975097583789</v>
      </c>
      <c r="BC23" s="1005">
        <f t="shared" si="4"/>
        <v>206.36322952627751</v>
      </c>
      <c r="BD23" s="1005">
        <f t="shared" si="4"/>
        <v>190.12338564515679</v>
      </c>
      <c r="BE23" s="1005">
        <f t="shared" si="4"/>
        <v>200.6466004289513</v>
      </c>
      <c r="BF23" s="1005">
        <f t="shared" si="4"/>
        <v>160.17224341982478</v>
      </c>
      <c r="BG23" s="1005">
        <f t="shared" si="4"/>
        <v>143.76803087247336</v>
      </c>
      <c r="BH23" s="1005">
        <f t="shared" si="4"/>
        <v>153.74818710162265</v>
      </c>
      <c r="BI23" s="1005">
        <f t="shared" si="4"/>
        <v>143.25309402527637</v>
      </c>
      <c r="BJ23" s="1005">
        <f t="shared" si="4"/>
        <v>122.6247247329464</v>
      </c>
      <c r="BK23" s="1005">
        <f t="shared" si="4"/>
        <v>138.02213941790527</v>
      </c>
      <c r="BL23" s="1005">
        <f t="shared" si="4"/>
        <v>131.77066330838375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203.29572450746471</v>
      </c>
      <c r="AZ24" s="1005">
        <f t="shared" ref="AZ24:BL24" si="5">Y40</f>
        <v>211.25192419188579</v>
      </c>
      <c r="BA24" s="1005">
        <f t="shared" si="5"/>
        <v>259.24159405913082</v>
      </c>
      <c r="BB24" s="1005">
        <f t="shared" si="5"/>
        <v>280.28097865235492</v>
      </c>
      <c r="BC24" s="1005">
        <f t="shared" si="5"/>
        <v>241.9455823796022</v>
      </c>
      <c r="BD24" s="1005">
        <f t="shared" si="5"/>
        <v>212.79363305436189</v>
      </c>
      <c r="BE24" s="1005">
        <f t="shared" si="5"/>
        <v>239.70326038151259</v>
      </c>
      <c r="BF24" s="1005">
        <f t="shared" si="5"/>
        <v>217.74551295230742</v>
      </c>
      <c r="BG24" s="1005">
        <f t="shared" si="5"/>
        <v>215.84403223581728</v>
      </c>
      <c r="BH24" s="1005">
        <f t="shared" si="5"/>
        <v>199.50672768725298</v>
      </c>
      <c r="BI24" s="1005">
        <f t="shared" si="5"/>
        <v>185.40243151162855</v>
      </c>
      <c r="BJ24" s="1005">
        <f t="shared" si="5"/>
        <v>178.13579802085587</v>
      </c>
      <c r="BK24" s="1005">
        <f t="shared" si="5"/>
        <v>184.18133802519077</v>
      </c>
      <c r="BL24" s="1005">
        <f t="shared" si="5"/>
        <v>187.78071829032797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282.12481619301667</v>
      </c>
      <c r="AZ25" s="1005">
        <f t="shared" ref="AZ25:BL25" si="6">Y41</f>
        <v>284.87428773408828</v>
      </c>
      <c r="BA25" s="1005">
        <f t="shared" si="6"/>
        <v>281.71391224055952</v>
      </c>
      <c r="BB25" s="1005">
        <f t="shared" si="6"/>
        <v>283.30953210758258</v>
      </c>
      <c r="BC25" s="1005">
        <f t="shared" si="6"/>
        <v>279.25200343029616</v>
      </c>
      <c r="BD25" s="1005">
        <f t="shared" si="6"/>
        <v>272.23461515112473</v>
      </c>
      <c r="BE25" s="1005">
        <f t="shared" si="6"/>
        <v>269.84302087927409</v>
      </c>
      <c r="BF25" s="1005">
        <f t="shared" si="6"/>
        <v>264.05765952347571</v>
      </c>
      <c r="BG25" s="1005">
        <f t="shared" si="6"/>
        <v>259.87007199478444</v>
      </c>
      <c r="BH25" s="1005">
        <f t="shared" si="6"/>
        <v>254.66487654206441</v>
      </c>
      <c r="BI25" s="1005">
        <f t="shared" si="6"/>
        <v>249.38690067625268</v>
      </c>
      <c r="BJ25" s="1005">
        <f t="shared" si="6"/>
        <v>226.5738415562831</v>
      </c>
      <c r="BK25" s="1005">
        <f t="shared" si="6"/>
        <v>225.84408982264389</v>
      </c>
      <c r="BL25" s="1005">
        <f t="shared" si="6"/>
        <v>229.23452243102122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11.92139602927641</v>
      </c>
      <c r="AZ26" s="1005">
        <f t="shared" si="7"/>
        <v>12.950380369667601</v>
      </c>
      <c r="BA26" s="1005">
        <f t="shared" si="7"/>
        <v>11.290859142867181</v>
      </c>
      <c r="BB26" s="1005">
        <f t="shared" si="7"/>
        <v>16.312199324107301</v>
      </c>
      <c r="BC26" s="1005">
        <f t="shared" si="7"/>
        <v>11.70282063471703</v>
      </c>
      <c r="BD26" s="1005">
        <f t="shared" si="7"/>
        <v>13.0981259814216</v>
      </c>
      <c r="BE26" s="1005">
        <f t="shared" si="7"/>
        <v>17.039259701646039</v>
      </c>
      <c r="BF26" s="1005">
        <f t="shared" si="7"/>
        <v>12.178974508646276</v>
      </c>
      <c r="BG26" s="1005">
        <f t="shared" si="7"/>
        <v>11.871587377706993</v>
      </c>
      <c r="BH26" s="1005">
        <f t="shared" si="7"/>
        <v>22.812281869880533</v>
      </c>
      <c r="BI26" s="1005">
        <f t="shared" si="7"/>
        <v>14.545450161964208</v>
      </c>
      <c r="BJ26" s="1005">
        <f t="shared" si="7"/>
        <v>12.689205267240849</v>
      </c>
      <c r="BK26" s="1005">
        <f t="shared" si="7"/>
        <v>18.996924863981739</v>
      </c>
      <c r="BL26" s="1005">
        <f t="shared" si="7"/>
        <v>12.51498522319981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1052.9455789737799</v>
      </c>
      <c r="AZ27" s="1005">
        <f t="shared" si="8"/>
        <v>1017.8024002761825</v>
      </c>
      <c r="BA27" s="1005">
        <f t="shared" si="8"/>
        <v>1073.8967959190836</v>
      </c>
      <c r="BB27" s="1005">
        <f t="shared" si="8"/>
        <v>1136.5766307438148</v>
      </c>
      <c r="BC27" s="1005">
        <f t="shared" si="8"/>
        <v>1066.6688169017752</v>
      </c>
      <c r="BD27" s="1005">
        <f t="shared" si="8"/>
        <v>1007.4292749684851</v>
      </c>
      <c r="BE27" s="1005">
        <f t="shared" si="8"/>
        <v>1006.6662753739034</v>
      </c>
      <c r="BF27" s="1005">
        <f t="shared" si="8"/>
        <v>931.7089561999768</v>
      </c>
      <c r="BG27" s="1005">
        <f t="shared" si="8"/>
        <v>882.06816512363105</v>
      </c>
      <c r="BH27" s="1005">
        <f t="shared" si="8"/>
        <v>873.04757993390854</v>
      </c>
      <c r="BI27" s="1005">
        <f t="shared" si="8"/>
        <v>804.45378456441472</v>
      </c>
      <c r="BJ27" s="1005">
        <f t="shared" si="8"/>
        <v>819.97162844004004</v>
      </c>
      <c r="BK27" s="1005">
        <f t="shared" si="8"/>
        <v>842.29385536821724</v>
      </c>
      <c r="BL27" s="1005">
        <f t="shared" si="8"/>
        <v>809.15358428375578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1066.6688169017752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327.40518093088247</v>
      </c>
      <c r="P31" s="453">
        <f t="shared" ref="P31:P43" si="9">O31/$O$30</f>
        <v>0.30694173837560657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253.28313907605249</v>
      </c>
      <c r="P32" s="454">
        <f t="shared" si="9"/>
        <v>0.23745246421633812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15.8556463693546</v>
      </c>
      <c r="P33" s="454">
        <f t="shared" si="9"/>
        <v>1.4864638506456569E-2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58.266395485475329</v>
      </c>
      <c r="P34" s="454">
        <f t="shared" si="9"/>
        <v>5.462463565281183E-2</v>
      </c>
      <c r="Q34" s="328"/>
      <c r="R34" s="13"/>
      <c r="S34" s="323"/>
      <c r="T34" s="563" t="s">
        <v>112</v>
      </c>
      <c r="U34" s="332"/>
      <c r="V34" s="332"/>
      <c r="W34" s="332"/>
      <c r="X34" s="893">
        <f>X35+X39+X40+X41+X47</f>
        <v>1052.9455789737799</v>
      </c>
      <c r="Y34" s="894">
        <f t="shared" ref="Y34:AK34" si="10">Y35+Y39+Y40+Y41+Y47</f>
        <v>1017.8024002761825</v>
      </c>
      <c r="Z34" s="894">
        <f t="shared" si="10"/>
        <v>1073.8967959190836</v>
      </c>
      <c r="AA34" s="894">
        <f t="shared" si="10"/>
        <v>1136.5766307438148</v>
      </c>
      <c r="AB34" s="894">
        <f t="shared" si="10"/>
        <v>1066.6688169017752</v>
      </c>
      <c r="AC34" s="894">
        <f t="shared" si="10"/>
        <v>1007.4292749684851</v>
      </c>
      <c r="AD34" s="894">
        <f t="shared" si="10"/>
        <v>1006.6662753739034</v>
      </c>
      <c r="AE34" s="894">
        <f t="shared" si="10"/>
        <v>931.7089561999768</v>
      </c>
      <c r="AF34" s="894">
        <f t="shared" si="10"/>
        <v>882.06816512363105</v>
      </c>
      <c r="AG34" s="894">
        <f t="shared" si="10"/>
        <v>873.04757993390854</v>
      </c>
      <c r="AH34" s="894">
        <f t="shared" si="10"/>
        <v>804.45378456441472</v>
      </c>
      <c r="AI34" s="894">
        <f t="shared" si="10"/>
        <v>819.97162844004004</v>
      </c>
      <c r="AJ34" s="894">
        <f t="shared" si="10"/>
        <v>842.29385536821724</v>
      </c>
      <c r="AK34" s="895">
        <f t="shared" si="10"/>
        <v>809.15358428375578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206.36322952627751</v>
      </c>
      <c r="P35" s="453">
        <f t="shared" si="9"/>
        <v>0.19346513768507453</v>
      </c>
      <c r="Q35" s="328"/>
      <c r="R35" s="13"/>
      <c r="S35" s="323"/>
      <c r="T35" s="334"/>
      <c r="U35" s="246" t="s">
        <v>114</v>
      </c>
      <c r="V35" s="344"/>
      <c r="W35" s="344"/>
      <c r="X35" s="896">
        <f>SUM(X36:X38)</f>
        <v>372.19741202677443</v>
      </c>
      <c r="Y35" s="897">
        <f t="shared" ref="Y35:AK35" si="11">SUM(Y36:Y38)</f>
        <v>333.57597490826885</v>
      </c>
      <c r="Z35" s="897">
        <f t="shared" si="11"/>
        <v>305.92177916823357</v>
      </c>
      <c r="AA35" s="897">
        <f t="shared" si="11"/>
        <v>341.58416968393215</v>
      </c>
      <c r="AB35" s="897">
        <f t="shared" si="11"/>
        <v>327.40518093088247</v>
      </c>
      <c r="AC35" s="897">
        <f t="shared" si="11"/>
        <v>319.17951513642004</v>
      </c>
      <c r="AD35" s="897">
        <f t="shared" si="11"/>
        <v>279.43413398251943</v>
      </c>
      <c r="AE35" s="897">
        <f t="shared" si="11"/>
        <v>277.55456579572262</v>
      </c>
      <c r="AF35" s="897">
        <f t="shared" si="11"/>
        <v>250.71444264284904</v>
      </c>
      <c r="AG35" s="897">
        <f t="shared" si="11"/>
        <v>242.31550673308811</v>
      </c>
      <c r="AH35" s="897">
        <f t="shared" si="11"/>
        <v>211.86590818929284</v>
      </c>
      <c r="AI35" s="897">
        <f t="shared" si="11"/>
        <v>279.94805886271376</v>
      </c>
      <c r="AJ35" s="897">
        <f t="shared" si="11"/>
        <v>275.24936323849568</v>
      </c>
      <c r="AK35" s="898">
        <f t="shared" si="11"/>
        <v>247.85269503082299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241.9455823796022</v>
      </c>
      <c r="P36" s="453">
        <f t="shared" si="9"/>
        <v>0.22682352623971183</v>
      </c>
      <c r="Q36" s="328"/>
      <c r="R36" s="13"/>
      <c r="S36" s="356" t="s">
        <v>184</v>
      </c>
      <c r="T36" s="335"/>
      <c r="U36" s="346"/>
      <c r="V36" s="336" t="s">
        <v>184</v>
      </c>
      <c r="W36" s="357"/>
      <c r="X36" s="899">
        <f>VLOOKUP(年度マスタ!$K$4&amp;"_"&amp;X$33,データシート1!$A:$BT,MATCH("aa_"&amp;$S36,データシート1!$A$1:$BT$1,0),0)</f>
        <v>285.38529877396661</v>
      </c>
      <c r="Y36" s="900">
        <f>VLOOKUP(年度マスタ!$K$4&amp;"_"&amp;Y$33,データシート1!$A:$BT,MATCH("aa_"&amp;$S36,データシート1!$A$1:$BT$1,0),0)</f>
        <v>252.67700116879291</v>
      </c>
      <c r="Z36" s="900">
        <f>VLOOKUP(年度マスタ!$K$4&amp;"_"&amp;Z$33,データシート1!$A:$BT,MATCH("aa_"&amp;$S36,データシート1!$A$1:$BT$1,0),0)</f>
        <v>215.56372595069101</v>
      </c>
      <c r="AA36" s="900">
        <f>VLOOKUP(年度マスタ!$K$4&amp;"_"&amp;AA$33,データシート1!$A:$BT,MATCH("aa_"&amp;$S36,データシート1!$A$1:$BT$1,0),0)</f>
        <v>253.59195505500421</v>
      </c>
      <c r="AB36" s="900">
        <f>VLOOKUP(年度マスタ!$K$4&amp;"_"&amp;AB$33,データシート1!$A:$BT,MATCH("aa_"&amp;$S36,データシート1!$A$1:$BT$1,0),0)</f>
        <v>253.28313907605249</v>
      </c>
      <c r="AC36" s="900">
        <f>VLOOKUP(年度マスタ!$K$4&amp;"_"&amp;AC$33,データシート1!$A:$BT,MATCH("aa_"&amp;$S36,データシート1!$A$1:$BT$1,0),0)</f>
        <v>266.72591755973849</v>
      </c>
      <c r="AD36" s="900">
        <f>VLOOKUP(年度マスタ!$K$4&amp;"_"&amp;AD$33,データシート1!$A:$BT,MATCH("aa_"&amp;$S36,データシート1!$A$1:$BT$1,0),0)</f>
        <v>231.34336674490569</v>
      </c>
      <c r="AE36" s="900">
        <f>VLOOKUP(年度マスタ!$K$4&amp;"_"&amp;AE$33,データシート1!$A:$BT,MATCH("aa_"&amp;$S36,データシート1!$A$1:$BT$1,0),0)</f>
        <v>222.71401041383197</v>
      </c>
      <c r="AF36" s="900">
        <f>VLOOKUP(年度マスタ!$K$4&amp;"_"&amp;AF$33,データシート1!$A:$BT,MATCH("aa_"&amp;$S36,データシート1!$A$1:$BT$1,0),0)</f>
        <v>200.16734553520914</v>
      </c>
      <c r="AG36" s="900">
        <f>VLOOKUP(年度マスタ!$K$4&amp;"_"&amp;AG$33,データシート1!$A:$BT,MATCH("aa_"&amp;$S36,データシート1!$A$1:$BT$1,0),0)</f>
        <v>195.52041876740788</v>
      </c>
      <c r="AH36" s="900">
        <f>VLOOKUP(年度マスタ!$K$4&amp;"_"&amp;AH$33,データシート1!$A:$BT,MATCH("aa_"&amp;$S36,データシート1!$A$1:$BT$1,0),0)</f>
        <v>165.56905544835874</v>
      </c>
      <c r="AI36" s="900">
        <f>VLOOKUP(年度マスタ!$K$4&amp;"_"&amp;AI$33,データシート1!$A:$BT,MATCH("aa_"&amp;$S36,データシート1!$A$1:$BT$1,0),0)</f>
        <v>215.89727544012521</v>
      </c>
      <c r="AJ36" s="900">
        <f>VLOOKUP(年度マスタ!$K$4&amp;"_"&amp;AJ$33,データシート1!$A:$BT,MATCH("aa_"&amp;$S36,データシート1!$A$1:$BT$1,0),0)</f>
        <v>214.54981651736009</v>
      </c>
      <c r="AK36" s="901">
        <f>VLOOKUP(年度マスタ!$K$4&amp;"_"&amp;AK$33,データシート1!$A:$BT,MATCH("aa_"&amp;$S36,データシート1!$A$1:$BT$1,0),0)</f>
        <v>195.0551921251114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279.25200343029616</v>
      </c>
      <c r="P37" s="453">
        <f t="shared" si="9"/>
        <v>0.26179822547115034</v>
      </c>
      <c r="Q37" s="328"/>
      <c r="R37" s="13"/>
      <c r="S37" s="356" t="s">
        <v>187</v>
      </c>
      <c r="T37" s="335"/>
      <c r="U37" s="346"/>
      <c r="V37" s="336" t="s">
        <v>194</v>
      </c>
      <c r="W37" s="357"/>
      <c r="X37" s="899">
        <f>VLOOKUP(年度マスタ!$K$4&amp;"_"&amp;X$33,データシート1!$A:$BT,MATCH("aa_"&amp;$S37,データシート1!$A$1:$BT$1,0),0)</f>
        <v>14.65961586909815</v>
      </c>
      <c r="Y37" s="900">
        <f>VLOOKUP(年度マスタ!$K$4&amp;"_"&amp;Y$33,データシート1!$A:$BT,MATCH("aa_"&amp;$S37,データシート1!$A$1:$BT$1,0),0)</f>
        <v>13.978573027760421</v>
      </c>
      <c r="Z37" s="900">
        <f>VLOOKUP(年度マスタ!$K$4&amp;"_"&amp;Z$33,データシート1!$A:$BT,MATCH("aa_"&amp;$S37,データシート1!$A$1:$BT$1,0),0)</f>
        <v>17.059207459541199</v>
      </c>
      <c r="AA37" s="900">
        <f>VLOOKUP(年度マスタ!$K$4&amp;"_"&amp;AA$33,データシート1!$A:$BT,MATCH("aa_"&amp;$S37,データシート1!$A$1:$BT$1,0),0)</f>
        <v>16.313929584783899</v>
      </c>
      <c r="AB37" s="900">
        <f>VLOOKUP(年度マスタ!$K$4&amp;"_"&amp;AB$33,データシート1!$A:$BT,MATCH("aa_"&amp;$S37,データシート1!$A$1:$BT$1,0),0)</f>
        <v>15.8556463693546</v>
      </c>
      <c r="AC37" s="900">
        <f>VLOOKUP(年度マスタ!$K$4&amp;"_"&amp;AC$33,データシート1!$A:$BT,MATCH("aa_"&amp;$S37,データシート1!$A$1:$BT$1,0),0)</f>
        <v>14.08619783630075</v>
      </c>
      <c r="AD37" s="900">
        <f>VLOOKUP(年度マスタ!$K$4&amp;"_"&amp;AD$33,データシート1!$A:$BT,MATCH("aa_"&amp;$S37,データシート1!$A$1:$BT$1,0),0)</f>
        <v>14.498856093346539</v>
      </c>
      <c r="AE37" s="900">
        <f>VLOOKUP(年度マスタ!$K$4&amp;"_"&amp;AE$33,データシート1!$A:$BT,MATCH("aa_"&amp;$S37,データシート1!$A$1:$BT$1,0),0)</f>
        <v>14.172489799392842</v>
      </c>
      <c r="AF37" s="900">
        <f>VLOOKUP(年度マスタ!$K$4&amp;"_"&amp;AF$33,データシート1!$A:$BT,MATCH("aa_"&amp;$S37,データシート1!$A$1:$BT$1,0),0)</f>
        <v>14.371554842146516</v>
      </c>
      <c r="AG37" s="900">
        <f>VLOOKUP(年度マスタ!$K$4&amp;"_"&amp;AG$33,データシート1!$A:$BT,MATCH("aa_"&amp;$S37,データシート1!$A$1:$BT$1,0),0)</f>
        <v>13.669280690049586</v>
      </c>
      <c r="AH37" s="900">
        <f>VLOOKUP(年度マスタ!$K$4&amp;"_"&amp;AH$33,データシート1!$A:$BT,MATCH("aa_"&amp;$S37,データシート1!$A$1:$BT$1,0),0)</f>
        <v>12.853000161794641</v>
      </c>
      <c r="AI37" s="900">
        <f>VLOOKUP(年度マスタ!$K$4&amp;"_"&amp;AI$33,データシート1!$A:$BT,MATCH("aa_"&amp;$S37,データシート1!$A$1:$BT$1,0),0)</f>
        <v>13.16754583251946</v>
      </c>
      <c r="AJ37" s="900">
        <f>VLOOKUP(年度マスタ!$K$4&amp;"_"&amp;AJ$33,データシート1!$A:$BT,MATCH("aa_"&amp;$S37,データシート1!$A$1:$BT$1,0),0)</f>
        <v>14.362611453847839</v>
      </c>
      <c r="AK37" s="901">
        <f>VLOOKUP(年度マスタ!$K$4&amp;"_"&amp;AK$33,データシート1!$A:$BT,MATCH("aa_"&amp;$S37,データシート1!$A$1:$BT$1,0),0)</f>
        <v>13.077396076566254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269.51039223473862</v>
      </c>
      <c r="P38" s="454">
        <f t="shared" si="9"/>
        <v>0.25266548338551142</v>
      </c>
      <c r="Q38" s="328"/>
      <c r="R38" s="13"/>
      <c r="S38" s="356" t="s">
        <v>188</v>
      </c>
      <c r="T38" s="335"/>
      <c r="U38" s="348"/>
      <c r="V38" s="358" t="s">
        <v>197</v>
      </c>
      <c r="W38" s="358"/>
      <c r="X38" s="899">
        <f>VLOOKUP(年度マスタ!$K$4&amp;"_"&amp;X$33,データシート1!$A:$BT,MATCH("aa_"&amp;$S38,データシート1!$A$1:$BT$1,0),0)</f>
        <v>72.152497383709658</v>
      </c>
      <c r="Y38" s="900">
        <f>VLOOKUP(年度マスタ!$K$4&amp;"_"&amp;Y$33,データシート1!$A:$BT,MATCH("aa_"&amp;$S38,データシート1!$A$1:$BT$1,0),0)</f>
        <v>66.920400711715516</v>
      </c>
      <c r="Z38" s="900">
        <f>VLOOKUP(年度マスタ!$K$4&amp;"_"&amp;Z$33,データシート1!$A:$BT,MATCH("aa_"&amp;$S38,データシート1!$A$1:$BT$1,0),0)</f>
        <v>73.298845758001363</v>
      </c>
      <c r="AA38" s="900">
        <f>VLOOKUP(年度マスタ!$K$4&amp;"_"&amp;AA$33,データシート1!$A:$BT,MATCH("aa_"&amp;$S38,データシート1!$A$1:$BT$1,0),0)</f>
        <v>71.678285044144019</v>
      </c>
      <c r="AB38" s="900">
        <f>VLOOKUP(年度マスタ!$K$4&amp;"_"&amp;AB$33,データシート1!$A:$BT,MATCH("aa_"&amp;$S38,データシート1!$A$1:$BT$1,0),0)</f>
        <v>58.266395485475329</v>
      </c>
      <c r="AC38" s="900">
        <f>VLOOKUP(年度マスタ!$K$4&amp;"_"&amp;AC$33,データシート1!$A:$BT,MATCH("aa_"&amp;$S38,データシート1!$A$1:$BT$1,0),0)</f>
        <v>38.367399740380783</v>
      </c>
      <c r="AD38" s="900">
        <f>VLOOKUP(年度マスタ!$K$4&amp;"_"&amp;AD$33,データシート1!$A:$BT,MATCH("aa_"&amp;$S38,データシート1!$A$1:$BT$1,0),0)</f>
        <v>33.591911144267172</v>
      </c>
      <c r="AE38" s="900">
        <f>VLOOKUP(年度マスタ!$K$4&amp;"_"&amp;AE$33,データシート1!$A:$BT,MATCH("aa_"&amp;$S38,データシート1!$A$1:$BT$1,0),0)</f>
        <v>40.668065582497817</v>
      </c>
      <c r="AF38" s="900">
        <f>VLOOKUP(年度マスタ!$K$4&amp;"_"&amp;AF$33,データシート1!$A:$BT,MATCH("aa_"&amp;$S38,データシート1!$A$1:$BT$1,0),0)</f>
        <v>36.175542265493391</v>
      </c>
      <c r="AG38" s="900">
        <f>VLOOKUP(年度マスタ!$K$4&amp;"_"&amp;AG$33,データシート1!$A:$BT,MATCH("aa_"&amp;$S38,データシート1!$A$1:$BT$1,0),0)</f>
        <v>33.125807275630649</v>
      </c>
      <c r="AH38" s="900">
        <f>VLOOKUP(年度マスタ!$K$4&amp;"_"&amp;AH$33,データシート1!$A:$BT,MATCH("aa_"&amp;$S38,データシート1!$A$1:$BT$1,0),0)</f>
        <v>33.443852579139453</v>
      </c>
      <c r="AI38" s="900">
        <f>VLOOKUP(年度マスタ!$K$4&amp;"_"&amp;AI$33,データシート1!$A:$BT,MATCH("aa_"&amp;$S38,データシート1!$A$1:$BT$1,0),0)</f>
        <v>50.883237590069072</v>
      </c>
      <c r="AJ38" s="900">
        <f>VLOOKUP(年度マスタ!$K$4&amp;"_"&amp;AJ$33,データシート1!$A:$BT,MATCH("aa_"&amp;$S38,データシート1!$A$1:$BT$1,0),0)</f>
        <v>46.336935267287743</v>
      </c>
      <c r="AK38" s="901">
        <f>VLOOKUP(年度マスタ!$K$4&amp;"_"&amp;AK$33,データシート1!$A:$BT,MATCH("aa_"&amp;$S38,データシート1!$A$1:$BT$1,0),0)</f>
        <v>39.72010682914533</v>
      </c>
      <c r="AL38" s="330"/>
      <c r="AW38" s="17" t="str">
        <f>年度マスタ!H4</f>
        <v>03</v>
      </c>
      <c r="AX38" s="17" t="s">
        <v>198</v>
      </c>
      <c r="AY38" s="17">
        <f>VLOOKUP($AW38&amp;"_"&amp;$AY$34,データシート1!$A:$BT,MATCH($AY$31&amp;"_"&amp;AY$36,データシート1!$A$1:$BT$1,0),0)</f>
        <v>2812.3668276498752</v>
      </c>
      <c r="AZ38" s="17">
        <f>VLOOKUP($AW38&amp;"_"&amp;$AY$34,データシート1!$A:$BT,MATCH($AY$31&amp;"_"&amp;AZ$36,データシート1!$A$1:$BT$1,0),0)</f>
        <v>145.63612791761344</v>
      </c>
      <c r="BA38" s="17">
        <f>VLOOKUP($AW38&amp;"_"&amp;$AY$34,データシート1!$A:$BT,MATCH($AY$31&amp;"_"&amp;BA$36,データシート1!$A$1:$BT$1,0),0)</f>
        <v>412.89938478093836</v>
      </c>
      <c r="BB38" s="17">
        <f>VLOOKUP($AW38&amp;"_"&amp;$AY$34,データシート1!$A:$BT,MATCH($AY$31&amp;"_"&amp;BB$36,データシート1!$A$1:$BT$1,0),0)</f>
        <v>1666.6385704710653</v>
      </c>
      <c r="BC38" s="17">
        <f>VLOOKUP($AW38&amp;"_"&amp;$AY$34,データシート1!$A:$BT,MATCH($AY$31&amp;"_"&amp;BC$36,データシート1!$A$1:$BT$1,0),0)</f>
        <v>2161.4234718325411</v>
      </c>
      <c r="BD38" s="17">
        <f>VLOOKUP($AW38&amp;"_"&amp;$AY$34,データシート1!$A:$BT,MATCH($AY$31&amp;"_"&amp;BD$36,データシート1!$A$1:$BT$1,0),0)</f>
        <v>1087.0463372073159</v>
      </c>
      <c r="BE38" s="17">
        <f>VLOOKUP($AW38&amp;"_"&amp;$AY$34,データシート1!$A:$BT,MATCH($AY$31&amp;"_"&amp;BE$36,データシート1!$A$1:$BT$1,0),0)</f>
        <v>1113.7279159684633</v>
      </c>
      <c r="BF38" s="17">
        <f>VLOOKUP($AW38&amp;"_"&amp;$AY$34,データシート1!$A:$BT,MATCH($AY$31&amp;"_"&amp;BF$36,データシート1!$A$1:$BT$1,0),0)</f>
        <v>70.035685535402934</v>
      </c>
      <c r="BG38" s="17">
        <f>VLOOKUP($AW38&amp;"_"&amp;$AY$34,データシート1!$A:$BT,MATCH($AY$31&amp;"_"&amp;BG$36,データシート1!$A$1:$BT$1,0),0)</f>
        <v>17.373027540480305</v>
      </c>
      <c r="BH38" s="17">
        <f>VLOOKUP($AW38&amp;"_"&amp;$AY$34,データシート1!$A:$BT,MATCH($AY$31&amp;"_"&amp;BH$36,データシート1!$A$1:$BT$1,0),0)</f>
        <v>187.7200314386163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132.81725393094172</v>
      </c>
      <c r="P39" s="454">
        <f t="shared" si="9"/>
        <v>0.12451592455540234</v>
      </c>
      <c r="Q39" s="328"/>
      <c r="R39" s="13"/>
      <c r="S39" s="356" t="s">
        <v>189</v>
      </c>
      <c r="T39" s="335"/>
      <c r="U39" s="343" t="s">
        <v>199</v>
      </c>
      <c r="V39" s="344"/>
      <c r="W39" s="344"/>
      <c r="X39" s="896">
        <f>VLOOKUP(年度マスタ!$K$4&amp;"_"&amp;X$33,データシート1!$A:$BT,MATCH("aa_"&amp;$S39,データシート1!$A$1:$BT$1,0),0)</f>
        <v>183.40623021724781</v>
      </c>
      <c r="Y39" s="897">
        <f>VLOOKUP(年度マスタ!$K$4&amp;"_"&amp;Y$33,データシート1!$A:$BT,MATCH("aa_"&amp;$S39,データシート1!$A$1:$BT$1,0),0)</f>
        <v>175.149833072272</v>
      </c>
      <c r="Z39" s="897">
        <f>VLOOKUP(年度マスタ!$K$4&amp;"_"&amp;Z$33,データシート1!$A:$BT,MATCH("aa_"&amp;$S39,データシート1!$A$1:$BT$1,0),0)</f>
        <v>215.72865130829251</v>
      </c>
      <c r="AA39" s="897">
        <f>VLOOKUP(年度マスタ!$K$4&amp;"_"&amp;AA$33,データシート1!$A:$BT,MATCH("aa_"&amp;$S39,データシート1!$A$1:$BT$1,0),0)</f>
        <v>215.08975097583789</v>
      </c>
      <c r="AB39" s="897">
        <f>VLOOKUP(年度マスタ!$K$4&amp;"_"&amp;AB$33,データシート1!$A:$BT,MATCH("aa_"&amp;$S39,データシート1!$A$1:$BT$1,0),0)</f>
        <v>206.36322952627751</v>
      </c>
      <c r="AC39" s="897">
        <f>VLOOKUP(年度マスタ!$K$4&amp;"_"&amp;AC$33,データシート1!$A:$BT,MATCH("aa_"&amp;$S39,データシート1!$A$1:$BT$1,0),0)</f>
        <v>190.12338564515679</v>
      </c>
      <c r="AD39" s="897">
        <f>VLOOKUP(年度マスタ!$K$4&amp;"_"&amp;AD$33,データシート1!$A:$BT,MATCH("aa_"&amp;$S39,データシート1!$A$1:$BT$1,0),0)</f>
        <v>200.6466004289513</v>
      </c>
      <c r="AE39" s="897">
        <f>VLOOKUP(年度マスタ!$K$4&amp;"_"&amp;AE$33,データシート1!$A:$BT,MATCH("aa_"&amp;$S39,データシート1!$A$1:$BT$1,0),0)</f>
        <v>160.17224341982478</v>
      </c>
      <c r="AF39" s="897">
        <f>VLOOKUP(年度マスタ!$K$4&amp;"_"&amp;AF$33,データシート1!$A:$BT,MATCH("aa_"&amp;$S39,データシート1!$A$1:$BT$1,0),0)</f>
        <v>143.76803087247336</v>
      </c>
      <c r="AG39" s="897">
        <f>VLOOKUP(年度マスタ!$K$4&amp;"_"&amp;AG$33,データシート1!$A:$BT,MATCH("aa_"&amp;$S39,データシート1!$A$1:$BT$1,0),0)</f>
        <v>153.74818710162265</v>
      </c>
      <c r="AH39" s="897">
        <f>VLOOKUP(年度マスタ!$K$4&amp;"_"&amp;AH$33,データシート1!$A:$BT,MATCH("aa_"&amp;$S39,データシート1!$A$1:$BT$1,0),0)</f>
        <v>143.25309402527637</v>
      </c>
      <c r="AI39" s="897">
        <f>VLOOKUP(年度マスタ!$K$4&amp;"_"&amp;AI$33,データシート1!$A:$BT,MATCH("aa_"&amp;$S39,データシート1!$A$1:$BT$1,0),0)</f>
        <v>122.6247247329464</v>
      </c>
      <c r="AJ39" s="897">
        <f>VLOOKUP(年度マスタ!$K$4&amp;"_"&amp;AJ$33,データシート1!$A:$BT,MATCH("aa_"&amp;$S39,データシート1!$A$1:$BT$1,0),0)</f>
        <v>138.02213941790527</v>
      </c>
      <c r="AK39" s="898">
        <f>VLOOKUP(年度マスタ!$K$4&amp;"_"&amp;AK$33,データシート1!$A:$BT,MATCH("aa_"&amp;$S39,データシート1!$A$1:$BT$1,0),0)</f>
        <v>131.77066330838375</v>
      </c>
      <c r="AL39" s="330"/>
      <c r="AW39" s="17" t="str">
        <f>年度マスタ!K4</f>
        <v>03209</v>
      </c>
      <c r="AX39" s="17" t="s">
        <v>200</v>
      </c>
      <c r="AY39" s="17">
        <f>VLOOKUP($AW39&amp;"_"&amp;$AY$34,データシート1!$A:$BT,MATCH($AY$31&amp;"_"&amp;AY$36,データシート1!$A$1:$BT$1,0),0)</f>
        <v>195.0551921251114</v>
      </c>
      <c r="AZ39" s="17">
        <f>VLOOKUP($AW39&amp;"_"&amp;$AY$34,データシート1!$A:$BT,MATCH($AY$31&amp;"_"&amp;AZ$36,データシート1!$A$1:$BT$1,0),0)</f>
        <v>13.077396076566254</v>
      </c>
      <c r="BA39" s="17">
        <f>VLOOKUP($AW39&amp;"_"&amp;$AY$34,データシート1!$A:$BT,MATCH($AY$31&amp;"_"&amp;BA$36,データシート1!$A$1:$BT$1,0),0)</f>
        <v>39.72010682914533</v>
      </c>
      <c r="BB39" s="17">
        <f>VLOOKUP($AW39&amp;"_"&amp;$AY$34,データシート1!$A:$BT,MATCH($AY$31&amp;"_"&amp;BB$36,データシート1!$A$1:$BT$1,0),0)</f>
        <v>131.77066330838375</v>
      </c>
      <c r="BC39" s="17">
        <f>VLOOKUP($AW39&amp;"_"&amp;$AY$34,データシート1!$A:$BT,MATCH($AY$31&amp;"_"&amp;BC$36,データシート1!$A$1:$BT$1,0),0)</f>
        <v>187.78071829032797</v>
      </c>
      <c r="BD39" s="17">
        <f>VLOOKUP($AW39&amp;"_"&amp;$AY$34,データシート1!$A:$BT,MATCH($AY$31&amp;"_"&amp;BD$36,データシート1!$A$1:$BT$1,0),0)</f>
        <v>104.88189065099884</v>
      </c>
      <c r="BE39" s="17">
        <f>VLOOKUP($AW39&amp;"_"&amp;$AY$34,データシート1!$A:$BT,MATCH($AY$31&amp;"_"&amp;BE$36,データシート1!$A$1:$BT$1,0),0)</f>
        <v>117.89478666652275</v>
      </c>
      <c r="BF39" s="17">
        <f>VLOOKUP($AW39&amp;"_"&amp;$AY$34,データシート1!$A:$BT,MATCH($AY$31&amp;"_"&amp;BF$36,データシート1!$A$1:$BT$1,0),0)</f>
        <v>6.4578451134996229</v>
      </c>
      <c r="BG39" s="17">
        <f>VLOOKUP($AW39&amp;"_"&amp;$AY$34,データシート1!$A:$BT,MATCH($AY$31&amp;"_"&amp;BG$36,データシート1!$A$1:$BT$1,0),0)</f>
        <v>0</v>
      </c>
      <c r="BH39" s="17">
        <f>VLOOKUP($AW39&amp;"_"&amp;$AY$34,データシート1!$A:$BT,MATCH($AY$31&amp;"_"&amp;BH$36,データシート1!$A$1:$BT$1,0),0)</f>
        <v>12.51498522319981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136.6931383037969</v>
      </c>
      <c r="P40" s="454">
        <f t="shared" si="9"/>
        <v>0.12814955883010909</v>
      </c>
      <c r="Q40" s="328"/>
      <c r="R40" s="13"/>
      <c r="S40" s="356" t="s">
        <v>165</v>
      </c>
      <c r="T40" s="335"/>
      <c r="U40" s="343" t="s">
        <v>165</v>
      </c>
      <c r="V40" s="344"/>
      <c r="W40" s="344"/>
      <c r="X40" s="896">
        <f>VLOOKUP(年度マスタ!$K$4&amp;"_"&amp;X$33,データシート1!$A:$BT,MATCH("aa_"&amp;$S40,データシート1!$A$1:$BT$1,0),0)</f>
        <v>203.29572450746471</v>
      </c>
      <c r="Y40" s="897">
        <f>VLOOKUP(年度マスタ!$K$4&amp;"_"&amp;Y$33,データシート1!$A:$BT,MATCH("aa_"&amp;$S40,データシート1!$A$1:$BT$1,0),0)</f>
        <v>211.25192419188579</v>
      </c>
      <c r="Z40" s="897">
        <f>VLOOKUP(年度マスタ!$K$4&amp;"_"&amp;Z$33,データシート1!$A:$BT,MATCH("aa_"&amp;$S40,データシート1!$A$1:$BT$1,0),0)</f>
        <v>259.24159405913082</v>
      </c>
      <c r="AA40" s="897">
        <f>VLOOKUP(年度マスタ!$K$4&amp;"_"&amp;AA$33,データシート1!$A:$BT,MATCH("aa_"&amp;$S40,データシート1!$A$1:$BT$1,0),0)</f>
        <v>280.28097865235492</v>
      </c>
      <c r="AB40" s="897">
        <f>VLOOKUP(年度マスタ!$K$4&amp;"_"&amp;AB$33,データシート1!$A:$BT,MATCH("aa_"&amp;$S40,データシート1!$A$1:$BT$1,0),0)</f>
        <v>241.9455823796022</v>
      </c>
      <c r="AC40" s="897">
        <f>VLOOKUP(年度マスタ!$K$4&amp;"_"&amp;AC$33,データシート1!$A:$BT,MATCH("aa_"&amp;$S40,データシート1!$A$1:$BT$1,0),0)</f>
        <v>212.79363305436189</v>
      </c>
      <c r="AD40" s="897">
        <f>VLOOKUP(年度マスタ!$K$4&amp;"_"&amp;AD$33,データシート1!$A:$BT,MATCH("aa_"&amp;$S40,データシート1!$A$1:$BT$1,0),0)</f>
        <v>239.70326038151259</v>
      </c>
      <c r="AE40" s="897">
        <f>VLOOKUP(年度マスタ!$K$4&amp;"_"&amp;AE$33,データシート1!$A:$BT,MATCH("aa_"&amp;$S40,データシート1!$A$1:$BT$1,0),0)</f>
        <v>217.74551295230742</v>
      </c>
      <c r="AF40" s="897">
        <f>VLOOKUP(年度マスタ!$K$4&amp;"_"&amp;AF$33,データシート1!$A:$BT,MATCH("aa_"&amp;$S40,データシート1!$A$1:$BT$1,0),0)</f>
        <v>215.84403223581728</v>
      </c>
      <c r="AG40" s="897">
        <f>VLOOKUP(年度マスタ!$K$4&amp;"_"&amp;AG$33,データシート1!$A:$BT,MATCH("aa_"&amp;$S40,データシート1!$A$1:$BT$1,0),0)</f>
        <v>199.50672768725298</v>
      </c>
      <c r="AH40" s="897">
        <f>VLOOKUP(年度マスタ!$K$4&amp;"_"&amp;AH$33,データシート1!$A:$BT,MATCH("aa_"&amp;$S40,データシート1!$A$1:$BT$1,0),0)</f>
        <v>185.40243151162855</v>
      </c>
      <c r="AI40" s="897">
        <f>VLOOKUP(年度マスタ!$K$4&amp;"_"&amp;AI$33,データシート1!$A:$BT,MATCH("aa_"&amp;$S40,データシート1!$A$1:$BT$1,0),0)</f>
        <v>178.13579802085587</v>
      </c>
      <c r="AJ40" s="897">
        <f>VLOOKUP(年度マスタ!$K$4&amp;"_"&amp;AJ$33,データシート1!$A:$BT,MATCH("aa_"&amp;$S40,データシート1!$A$1:$BT$1,0),0)</f>
        <v>184.18133802519077</v>
      </c>
      <c r="AK40" s="898">
        <f>VLOOKUP(年度マスタ!$K$4&amp;"_"&amp;AK$33,データシート1!$A:$BT,MATCH("aa_"&amp;$S40,データシート1!$A$1:$BT$1,0),0)</f>
        <v>187.78071829032797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9.7416111955575193</v>
      </c>
      <c r="P41" s="454">
        <f t="shared" si="9"/>
        <v>9.1327420856389206E-3</v>
      </c>
      <c r="Q41" s="328"/>
      <c r="R41" s="13"/>
      <c r="S41" s="356" t="s">
        <v>201</v>
      </c>
      <c r="T41" s="335"/>
      <c r="U41" s="246" t="s">
        <v>128</v>
      </c>
      <c r="V41" s="344"/>
      <c r="W41" s="344"/>
      <c r="X41" s="896">
        <f>X42+X45+X46</f>
        <v>282.12481619301667</v>
      </c>
      <c r="Y41" s="897">
        <f t="shared" ref="Y41:AH41" si="12">Y42+Y45+Y46</f>
        <v>284.87428773408828</v>
      </c>
      <c r="Z41" s="897">
        <f t="shared" si="12"/>
        <v>281.71391224055952</v>
      </c>
      <c r="AA41" s="897">
        <f t="shared" si="12"/>
        <v>283.30953210758258</v>
      </c>
      <c r="AB41" s="897">
        <f t="shared" si="12"/>
        <v>279.25200343029616</v>
      </c>
      <c r="AC41" s="897">
        <f t="shared" si="12"/>
        <v>272.23461515112473</v>
      </c>
      <c r="AD41" s="897">
        <f t="shared" si="12"/>
        <v>269.84302087927409</v>
      </c>
      <c r="AE41" s="897">
        <f t="shared" si="12"/>
        <v>264.05765952347571</v>
      </c>
      <c r="AF41" s="897">
        <f t="shared" si="12"/>
        <v>259.87007199478444</v>
      </c>
      <c r="AG41" s="897">
        <f t="shared" si="12"/>
        <v>254.66487654206441</v>
      </c>
      <c r="AH41" s="897">
        <f t="shared" si="12"/>
        <v>249.38690067625268</v>
      </c>
      <c r="AI41" s="897">
        <f>AI42+AI45+AI46</f>
        <v>226.5738415562831</v>
      </c>
      <c r="AJ41" s="897">
        <f>AJ42+AJ45+AJ46</f>
        <v>225.84408982264389</v>
      </c>
      <c r="AK41" s="898">
        <f>AK42+AK45+AK46</f>
        <v>229.23452243102122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274.54347792817498</v>
      </c>
      <c r="Y42" s="900">
        <f t="shared" ref="Y42:AK42" si="13">SUM(Y43:Y44)</f>
        <v>277.05015332476989</v>
      </c>
      <c r="Z42" s="900">
        <f t="shared" si="13"/>
        <v>272.76416392229885</v>
      </c>
      <c r="AA42" s="900">
        <f t="shared" si="13"/>
        <v>273.62957606775007</v>
      </c>
      <c r="AB42" s="900">
        <f t="shared" si="13"/>
        <v>269.51039223473862</v>
      </c>
      <c r="AC42" s="900">
        <f t="shared" si="13"/>
        <v>263.00612513834812</v>
      </c>
      <c r="AD42" s="900">
        <f t="shared" si="13"/>
        <v>260.93243583122353</v>
      </c>
      <c r="AE42" s="900">
        <f t="shared" si="13"/>
        <v>255.50701686382442</v>
      </c>
      <c r="AF42" s="900">
        <f t="shared" si="13"/>
        <v>251.72339891341326</v>
      </c>
      <c r="AG42" s="900">
        <f t="shared" si="13"/>
        <v>247.21572719488961</v>
      </c>
      <c r="AH42" s="900">
        <f t="shared" si="13"/>
        <v>242.26393687516989</v>
      </c>
      <c r="AI42" s="900">
        <f t="shared" si="13"/>
        <v>219.87566753527221</v>
      </c>
      <c r="AJ42" s="900">
        <f t="shared" si="13"/>
        <v>219.31687831246973</v>
      </c>
      <c r="AK42" s="901">
        <f t="shared" si="13"/>
        <v>222.7766773175216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11.70282063471703</v>
      </c>
      <c r="P43" s="612">
        <f t="shared" si="9"/>
        <v>1.0971372228456821E-2</v>
      </c>
      <c r="Q43" s="328"/>
      <c r="R43" s="13"/>
      <c r="S43" s="356" t="s">
        <v>190</v>
      </c>
      <c r="T43" s="359"/>
      <c r="U43" s="346"/>
      <c r="V43" s="360"/>
      <c r="W43" s="347" t="s">
        <v>190</v>
      </c>
      <c r="X43" s="899">
        <f>VLOOKUP(年度マスタ!$K$4&amp;"_"&amp;X$33,データシート1!$A:$BT,MATCH("aa_"&amp;$S43,データシート1!$A$1:$BT$1,0),0)</f>
        <v>136.9172223970775</v>
      </c>
      <c r="Y43" s="900">
        <f>VLOOKUP(年度マスタ!$K$4&amp;"_"&amp;Y$33,データシート1!$A:$BT,MATCH("aa_"&amp;$S43,データシート1!$A$1:$BT$1,0),0)</f>
        <v>137.09122590629951</v>
      </c>
      <c r="Z43" s="900">
        <f>VLOOKUP(年度マスタ!$K$4&amp;"_"&amp;Z$33,データシート1!$A:$BT,MATCH("aa_"&amp;$S43,データシート1!$A$1:$BT$1,0),0)</f>
        <v>135.94920437673355</v>
      </c>
      <c r="AA43" s="900">
        <f>VLOOKUP(年度マスタ!$K$4&amp;"_"&amp;AA$33,データシート1!$A:$BT,MATCH("aa_"&amp;$S43,データシート1!$A$1:$BT$1,0),0)</f>
        <v>136.66326033556814</v>
      </c>
      <c r="AB43" s="900">
        <f>VLOOKUP(年度マスタ!$K$4&amp;"_"&amp;AB$33,データシート1!$A:$BT,MATCH("aa_"&amp;$S43,データシート1!$A$1:$BT$1,0),0)</f>
        <v>132.81725393094172</v>
      </c>
      <c r="AC43" s="900">
        <f>VLOOKUP(年度マスタ!$K$4&amp;"_"&amp;AC$33,データシート1!$A:$BT,MATCH("aa_"&amp;$S43,データシート1!$A$1:$BT$1,0),0)</f>
        <v>127.03355556036408</v>
      </c>
      <c r="AD43" s="900">
        <f>VLOOKUP(年度マスタ!$K$4&amp;"_"&amp;AD$33,データシート1!$A:$BT,MATCH("aa_"&amp;$S43,データシート1!$A$1:$BT$1,0),0)</f>
        <v>126.56104068623183</v>
      </c>
      <c r="AE43" s="900">
        <f>VLOOKUP(年度マスタ!$K$4&amp;"_"&amp;AE$33,データシート1!$A:$BT,MATCH("aa_"&amp;$S43,データシート1!$A$1:$BT$1,0),0)</f>
        <v>125.37100858194214</v>
      </c>
      <c r="AF43" s="900">
        <f>VLOOKUP(年度マスタ!$K$4&amp;"_"&amp;AF$33,データシート1!$A:$BT,MATCH("aa_"&amp;$S43,データシート1!$A$1:$BT$1,0),0)</f>
        <v>123.68150495815908</v>
      </c>
      <c r="AG43" s="900">
        <f>VLOOKUP(年度マスタ!$K$4&amp;"_"&amp;AG$33,データシート1!$A:$BT,MATCH("aa_"&amp;$S43,データシート1!$A$1:$BT$1,0),0)</f>
        <v>121.2609731223211</v>
      </c>
      <c r="AH43" s="900">
        <f>VLOOKUP(年度マスタ!$K$4&amp;"_"&amp;AH$33,データシート1!$A:$BT,MATCH("aa_"&amp;$S43,データシート1!$A$1:$BT$1,0),0)</f>
        <v>117.70465190204649</v>
      </c>
      <c r="AI43" s="900">
        <f>VLOOKUP(年度マスタ!$K$4&amp;"_"&amp;AI$33,データシート1!$A:$BT,MATCH("aa_"&amp;$S43,データシート1!$A$1:$BT$1,0),0)</f>
        <v>102.98597279522089</v>
      </c>
      <c r="AJ43" s="900">
        <f>VLOOKUP(年度マスタ!$K$4&amp;"_"&amp;AJ$33,データシート1!$A:$BT,MATCH("aa_"&amp;$S43,データシート1!$A$1:$BT$1,0),0)</f>
        <v>99.833951302008714</v>
      </c>
      <c r="AK43" s="901">
        <f>VLOOKUP(年度マスタ!$K$4&amp;"_"&amp;AK$33,データシート1!$A:$BT,MATCH("aa_"&amp;$S43,データシート1!$A$1:$BT$1,0),0)</f>
        <v>104.88189065099884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137.62625553109751</v>
      </c>
      <c r="Y44" s="900">
        <f>VLOOKUP(年度マスタ!$K$4&amp;"_"&amp;Y$33,データシート1!$A:$BT,MATCH("aa_"&amp;$S44,データシート1!$A$1:$BT$1,0),0)</f>
        <v>139.95892741847041</v>
      </c>
      <c r="Z44" s="900">
        <f>VLOOKUP(年度マスタ!$K$4&amp;"_"&amp;Z$33,データシート1!$A:$BT,MATCH("aa_"&amp;$S44,データシート1!$A$1:$BT$1,0),0)</f>
        <v>136.81495954556527</v>
      </c>
      <c r="AA44" s="900">
        <f>VLOOKUP(年度マスタ!$K$4&amp;"_"&amp;AA$33,データシート1!$A:$BT,MATCH("aa_"&amp;$S44,データシート1!$A$1:$BT$1,0),0)</f>
        <v>136.96631573218193</v>
      </c>
      <c r="AB44" s="900">
        <f>VLOOKUP(年度マスタ!$K$4&amp;"_"&amp;AB$33,データシート1!$A:$BT,MATCH("aa_"&amp;$S44,データシート1!$A$1:$BT$1,0),0)</f>
        <v>136.6931383037969</v>
      </c>
      <c r="AC44" s="900">
        <f>VLOOKUP(年度マスタ!$K$4&amp;"_"&amp;AC$33,データシート1!$A:$BT,MATCH("aa_"&amp;$S44,データシート1!$A$1:$BT$1,0),0)</f>
        <v>135.97256957798405</v>
      </c>
      <c r="AD44" s="900">
        <f>VLOOKUP(年度マスタ!$K$4&amp;"_"&amp;AD$33,データシート1!$A:$BT,MATCH("aa_"&amp;$S44,データシート1!$A$1:$BT$1,0),0)</f>
        <v>134.37139514499171</v>
      </c>
      <c r="AE44" s="900">
        <f>VLOOKUP(年度マスタ!$K$4&amp;"_"&amp;AE$33,データシート1!$A:$BT,MATCH("aa_"&amp;$S44,データシート1!$A$1:$BT$1,0),0)</f>
        <v>130.13600828188228</v>
      </c>
      <c r="AF44" s="900">
        <f>VLOOKUP(年度マスタ!$K$4&amp;"_"&amp;AF$33,データシート1!$A:$BT,MATCH("aa_"&amp;$S44,データシート1!$A$1:$BT$1,0),0)</f>
        <v>128.04189395525418</v>
      </c>
      <c r="AG44" s="900">
        <f>VLOOKUP(年度マスタ!$K$4&amp;"_"&amp;AG$33,データシート1!$A:$BT,MATCH("aa_"&amp;$S44,データシート1!$A$1:$BT$1,0),0)</f>
        <v>125.95475407256852</v>
      </c>
      <c r="AH44" s="900">
        <f>VLOOKUP(年度マスタ!$K$4&amp;"_"&amp;AH$33,データシート1!$A:$BT,MATCH("aa_"&amp;$S44,データシート1!$A$1:$BT$1,0),0)</f>
        <v>124.5592849731234</v>
      </c>
      <c r="AI44" s="900">
        <f>VLOOKUP(年度マスタ!$K$4&amp;"_"&amp;AI$33,データシート1!$A:$BT,MATCH("aa_"&amp;$S44,データシート1!$A$1:$BT$1,0),0)</f>
        <v>116.88969474005134</v>
      </c>
      <c r="AJ44" s="900">
        <f>VLOOKUP(年度マスタ!$K$4&amp;"_"&amp;AJ$33,データシート1!$A:$BT,MATCH("aa_"&amp;$S44,データシート1!$A$1:$BT$1,0),0)</f>
        <v>119.48292701046103</v>
      </c>
      <c r="AK44" s="901">
        <f>VLOOKUP(年度マスタ!$K$4&amp;"_"&amp;AK$33,データシート1!$A:$BT,MATCH("aa_"&amp;$S44,データシート1!$A$1:$BT$1,0),0)</f>
        <v>117.89478666652275</v>
      </c>
      <c r="AL44" s="330"/>
      <c r="AW44" s="17" t="str">
        <f>AW47</f>
        <v>岩手県</v>
      </c>
      <c r="AX44" s="1010">
        <f t="shared" si="14"/>
        <v>0.34841845452037185</v>
      </c>
      <c r="AY44" s="1010">
        <f t="shared" si="14"/>
        <v>0.17226474585660906</v>
      </c>
      <c r="AZ44" s="1010">
        <f t="shared" si="14"/>
        <v>0.22340600515353695</v>
      </c>
      <c r="BA44" s="1010">
        <f t="shared" si="14"/>
        <v>0.23650794127688637</v>
      </c>
      <c r="BB44" s="1010">
        <f t="shared" si="14"/>
        <v>1.9402853192595854E-2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7.5813382648416798</v>
      </c>
      <c r="Y45" s="900">
        <f>VLOOKUP(年度マスタ!$K$4&amp;"_"&amp;Y$33,データシート1!$A:$BT,MATCH("aa_"&amp;$S45,データシート1!$A$1:$BT$1,0),0)</f>
        <v>7.8241344093183898</v>
      </c>
      <c r="Z45" s="900">
        <f>VLOOKUP(年度マスタ!$K$4&amp;"_"&amp;Z$33,データシート1!$A:$BT,MATCH("aa_"&amp;$S45,データシート1!$A$1:$BT$1,0),0)</f>
        <v>8.9497483182606903</v>
      </c>
      <c r="AA45" s="900">
        <f>VLOOKUP(年度マスタ!$K$4&amp;"_"&amp;AA$33,データシート1!$A:$BT,MATCH("aa_"&amp;$S45,データシート1!$A$1:$BT$1,0),0)</f>
        <v>9.6799560398325202</v>
      </c>
      <c r="AB45" s="900">
        <f>VLOOKUP(年度マスタ!$K$4&amp;"_"&amp;AB$33,データシート1!$A:$BT,MATCH("aa_"&amp;$S45,データシート1!$A$1:$BT$1,0),0)</f>
        <v>9.7416111955575193</v>
      </c>
      <c r="AC45" s="900">
        <f>VLOOKUP(年度マスタ!$K$4&amp;"_"&amp;AC$33,データシート1!$A:$BT,MATCH("aa_"&amp;$S45,データシート1!$A$1:$BT$1,0),0)</f>
        <v>9.2284900127765805</v>
      </c>
      <c r="AD45" s="900">
        <f>VLOOKUP(年度マスタ!$K$4&amp;"_"&amp;AD$33,データシート1!$A:$BT,MATCH("aa_"&amp;$S45,データシート1!$A$1:$BT$1,0),0)</f>
        <v>8.9105850480505904</v>
      </c>
      <c r="AE45" s="900">
        <f>VLOOKUP(年度マスタ!$K$4&amp;"_"&amp;AE$33,データシート1!$A:$BT,MATCH("aa_"&amp;$S45,データシート1!$A$1:$BT$1,0),0)</f>
        <v>8.5506426596512632</v>
      </c>
      <c r="AF45" s="900">
        <f>VLOOKUP(年度マスタ!$K$4&amp;"_"&amp;AF$33,データシート1!$A:$BT,MATCH("aa_"&amp;$S45,データシート1!$A$1:$BT$1,0),0)</f>
        <v>8.1466730813711905</v>
      </c>
      <c r="AG45" s="900">
        <f>VLOOKUP(年度マスタ!$K$4&amp;"_"&amp;AG$33,データシート1!$A:$BT,MATCH("aa_"&amp;$S45,データシート1!$A$1:$BT$1,0),0)</f>
        <v>7.44914934717481</v>
      </c>
      <c r="AH45" s="900">
        <f>VLOOKUP(年度マスタ!$K$4&amp;"_"&amp;AH$33,データシート1!$A:$BT,MATCH("aa_"&amp;$S45,データシート1!$A$1:$BT$1,0),0)</f>
        <v>7.1229638010827898</v>
      </c>
      <c r="AI45" s="900">
        <f>VLOOKUP(年度マスタ!$K$4&amp;"_"&amp;AI$33,データシート1!$A:$BT,MATCH("aa_"&amp;$S45,データシート1!$A$1:$BT$1,0),0)</f>
        <v>6.6981740210108898</v>
      </c>
      <c r="AJ45" s="900">
        <f>VLOOKUP(年度マスタ!$K$4&amp;"_"&amp;AJ$33,データシート1!$A:$BT,MATCH("aa_"&amp;$S45,データシート1!$A$1:$BT$1,0),0)</f>
        <v>6.5272115101741699</v>
      </c>
      <c r="AK45" s="901">
        <f>VLOOKUP(年度マスタ!$K$4&amp;"_"&amp;AK$33,データシート1!$A:$BT,MATCH("aa_"&amp;$S45,データシート1!$A$1:$BT$1,0),0)</f>
        <v>6.4578451134996229</v>
      </c>
      <c r="AL45" s="330"/>
      <c r="AW45" s="17" t="str">
        <f>AW48</f>
        <v>一関市</v>
      </c>
      <c r="AX45" s="1010">
        <f t="shared" ref="AX45:BB45" si="15">AX48/$BC48</f>
        <v>0.30631106361620647</v>
      </c>
      <c r="AY45" s="1010">
        <f t="shared" si="15"/>
        <v>0.16285000260491228</v>
      </c>
      <c r="AZ45" s="1010">
        <f t="shared" si="15"/>
        <v>0.23207055117545719</v>
      </c>
      <c r="BA45" s="1010">
        <f t="shared" si="15"/>
        <v>0.28330162145167331</v>
      </c>
      <c r="BB45" s="1010">
        <f t="shared" si="15"/>
        <v>1.5466761151750675E-2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11.92139602927641</v>
      </c>
      <c r="Y47" s="903">
        <f>VLOOKUP(年度マスタ!$K$4&amp;"_"&amp;Y$33,データシート1!$A:$BT,MATCH("aa_"&amp;$S47,データシート1!$A$1:$BT$1,0),0)</f>
        <v>12.950380369667601</v>
      </c>
      <c r="Z47" s="903">
        <f>VLOOKUP(年度マスタ!$K$4&amp;"_"&amp;Z$33,データシート1!$A:$BT,MATCH("aa_"&amp;$S47,データシート1!$A$1:$BT$1,0),0)</f>
        <v>11.290859142867181</v>
      </c>
      <c r="AA47" s="903">
        <f>VLOOKUP(年度マスタ!$K$4&amp;"_"&amp;AA$33,データシート1!$A:$BT,MATCH("aa_"&amp;$S47,データシート1!$A$1:$BT$1,0),0)</f>
        <v>16.312199324107301</v>
      </c>
      <c r="AB47" s="903">
        <f>VLOOKUP(年度マスタ!$K$4&amp;"_"&amp;AB$33,データシート1!$A:$BT,MATCH("aa_"&amp;$S47,データシート1!$A$1:$BT$1,0),0)</f>
        <v>11.70282063471703</v>
      </c>
      <c r="AC47" s="903">
        <f>VLOOKUP(年度マスタ!$K$4&amp;"_"&amp;AC$33,データシート1!$A:$BT,MATCH("aa_"&amp;$S47,データシート1!$A$1:$BT$1,0),0)</f>
        <v>13.0981259814216</v>
      </c>
      <c r="AD47" s="903">
        <f>VLOOKUP(年度マスタ!$K$4&amp;"_"&amp;AD$33,データシート1!$A:$BT,MATCH("aa_"&amp;$S47,データシート1!$A$1:$BT$1,0),0)</f>
        <v>17.039259701646039</v>
      </c>
      <c r="AE47" s="903">
        <f>VLOOKUP(年度マスタ!$K$4&amp;"_"&amp;AE$33,データシート1!$A:$BT,MATCH("aa_"&amp;$S47,データシート1!$A$1:$BT$1,0),0)</f>
        <v>12.178974508646276</v>
      </c>
      <c r="AF47" s="903">
        <f>VLOOKUP(年度マスタ!$K$4&amp;"_"&amp;AF$33,データシート1!$A:$BT,MATCH("aa_"&amp;$S47,データシート1!$A$1:$BT$1,0),0)</f>
        <v>11.871587377706993</v>
      </c>
      <c r="AG47" s="903">
        <f>VLOOKUP(年度マスタ!$K$4&amp;"_"&amp;AG$33,データシート1!$A:$BT,MATCH("aa_"&amp;$S47,データシート1!$A$1:$BT$1,0),0)</f>
        <v>22.812281869880533</v>
      </c>
      <c r="AH47" s="903">
        <f>VLOOKUP(年度マスタ!$K$4&amp;"_"&amp;AH$33,データシート1!$A:$BT,MATCH("aa_"&amp;$S47,データシート1!$A$1:$BT$1,0),0)</f>
        <v>14.545450161964208</v>
      </c>
      <c r="AI47" s="903">
        <f>VLOOKUP(年度マスタ!$K$4&amp;"_"&amp;AI$33,データシート1!$A:$BT,MATCH("aa_"&amp;$S47,データシート1!$A$1:$BT$1,0),0)</f>
        <v>12.689205267240849</v>
      </c>
      <c r="AJ47" s="903">
        <f>VLOOKUP(年度マスタ!$K$4&amp;"_"&amp;AJ$33,データシート1!$A:$BT,MATCH("aa_"&amp;$S47,データシート1!$A$1:$BT$1,0),0)</f>
        <v>18.996924863981739</v>
      </c>
      <c r="AK47" s="904">
        <f>VLOOKUP(年度マスタ!$K$4&amp;"_"&amp;AK$33,データシート1!$A:$BT,MATCH("aa_"&amp;$S47,データシート1!$A$1:$BT$1,0),0)</f>
        <v>12.51498522319981</v>
      </c>
      <c r="AL47" s="330"/>
      <c r="AW47" s="17" t="str">
        <f>年度マスタ!I4</f>
        <v>岩手県</v>
      </c>
      <c r="AX47" s="1011">
        <f>SUM(AY38:BA38)</f>
        <v>3370.9023403484271</v>
      </c>
      <c r="AY47" s="1011">
        <f t="shared" si="17"/>
        <v>1666.6385704710653</v>
      </c>
      <c r="AZ47" s="1011">
        <f t="shared" si="17"/>
        <v>2161.4234718325411</v>
      </c>
      <c r="BA47" s="1011">
        <f>SUM(BD38:BG38)</f>
        <v>2288.1829662516629</v>
      </c>
      <c r="BB47" s="1011">
        <f>BH38</f>
        <v>187.7200314386163</v>
      </c>
      <c r="BC47" s="1011">
        <f>SUM(AX47:BB47)</f>
        <v>9674.8673803423117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一関市</v>
      </c>
      <c r="AX48" s="1011">
        <f>SUM(AY39:BA39)</f>
        <v>247.85269503082299</v>
      </c>
      <c r="AY48" s="1011">
        <f>BB39</f>
        <v>131.77066330838375</v>
      </c>
      <c r="AZ48" s="1011">
        <f>BC39</f>
        <v>187.78071829032797</v>
      </c>
      <c r="BA48" s="1011">
        <f>SUM(BD39:BG39)</f>
        <v>229.23452243102122</v>
      </c>
      <c r="BB48" s="1011">
        <f>BH39</f>
        <v>12.51498522319981</v>
      </c>
      <c r="BC48" s="1011">
        <f>SUM(AX48:BB48)</f>
        <v>809.15358428375578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809.15358428375578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247.85269503082299</v>
      </c>
      <c r="P52" s="453">
        <f t="shared" ref="P52:P64" si="18">O52/$O$51</f>
        <v>0.30631106361620647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195.0551921251114</v>
      </c>
      <c r="P53" s="454">
        <f t="shared" si="18"/>
        <v>0.24106077747621893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13.077396076566254</v>
      </c>
      <c r="P54" s="454">
        <f t="shared" si="18"/>
        <v>1.6161821847631146E-2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39.72010682914533</v>
      </c>
      <c r="P55" s="454">
        <f t="shared" si="18"/>
        <v>4.9088464292356387E-2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131.77066330838375</v>
      </c>
      <c r="P56" s="453">
        <f t="shared" si="18"/>
        <v>0.16285000260491228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187.78071829032797</v>
      </c>
      <c r="P57" s="453">
        <f t="shared" si="18"/>
        <v>0.23207055117545719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229.23452243102122</v>
      </c>
      <c r="P58" s="453">
        <f t="shared" si="18"/>
        <v>0.28330162145167331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222.7766773175216</v>
      </c>
      <c r="P59" s="454">
        <f t="shared" si="18"/>
        <v>0.27532063336865575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104.88189065099884</v>
      </c>
      <c r="P60" s="454">
        <f t="shared" si="18"/>
        <v>0.129619262261364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117.89478666652275</v>
      </c>
      <c r="P61" s="454">
        <f t="shared" si="18"/>
        <v>0.14570137110729173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6.4578451134996229</v>
      </c>
      <c r="P62" s="454">
        <f t="shared" si="18"/>
        <v>7.980988083017589E-3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12.51498522319981</v>
      </c>
      <c r="P64" s="612">
        <f t="shared" si="18"/>
        <v>1.5466761151750675E-2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一関市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2133.5223999999998</v>
      </c>
      <c r="AI7" s="78">
        <f>VLOOKUP(年度マスタ!$K$4&amp;"_"&amp;$AG7,データシート1!$A:$BT,MATCH("ab_"&amp;AI$2,データシート1!$A$1:$BT$1,0),0)</f>
        <v>5395</v>
      </c>
      <c r="AJ7" s="78">
        <f>VLOOKUP(年度マスタ!$K$4&amp;"_"&amp;$AG7,データシート1!$A:$BT,MATCH("ab_"&amp;AJ$2,データシート1!$A$1:$BT$1,0),0)</f>
        <v>1468</v>
      </c>
      <c r="AK7" s="78">
        <f>VLOOKUP(年度マスタ!$K$4&amp;"_"&amp;$AG7,データシート1!$A:$BT,MATCH("ab_"&amp;AK$2,データシート1!$A$1:$BT$1,0),0)</f>
        <v>37324</v>
      </c>
      <c r="AL7" s="78">
        <f>VLOOKUP(年度マスタ!$K$4&amp;"_"&amp;$AG7,データシート1!$A:$BT,MATCH("ab_"&amp;AL$2,データシート1!$A$1:$BT$1,0),0)</f>
        <v>45163</v>
      </c>
      <c r="AM7" s="78">
        <f>VLOOKUP(年度マスタ!$K$4&amp;"_"&amp;$AG7,データシート1!$A:$BT,MATCH("ab_"&amp;AM$2,データシート1!$A$1:$BT$1,0),0)</f>
        <v>69215</v>
      </c>
      <c r="AN7" s="78">
        <f>VLOOKUP(年度マスタ!$K$4&amp;"_"&amp;$AG7,データシート1!$A:$BT,MATCH("ab_"&amp;AN$2,データシート1!$A$1:$BT$1,0),0)</f>
        <v>27700</v>
      </c>
      <c r="AO7" s="78">
        <f>VLOOKUP(年度マスタ!$K$4&amp;"_"&amp;$AG7,データシート1!$A:$BT,MATCH("ab_"&amp;AO$2,データシート1!$A$1:$BT$1,0),0)</f>
        <v>130046</v>
      </c>
      <c r="AP7" s="78">
        <f>VLOOKUP(年度マスタ!$K$4&amp;"_"&amp;$AG7,データシート1!$A:$BT,MATCH("ab_"&amp;AP$2,データシート1!$A$1:$BT$1,0),0)</f>
        <v>0</v>
      </c>
      <c r="AQ7" s="954">
        <f>VLOOKUP(年度マスタ!$K$4&amp;"_"&amp;$AG7,データシート1!$A:$BT,MATCH("ab_"&amp;AQ$2,データシート1!$A$1:$BT$1,0),0)</f>
        <v>11.92139602927641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2219.9879000000001</v>
      </c>
      <c r="AI8" s="78">
        <f>VLOOKUP(年度マスタ!$K$4&amp;"_"&amp;$AG8,データシート1!$A:$BT,MATCH("ab_"&amp;AI$2,データシート1!$A$1:$BT$1,0),0)</f>
        <v>5395</v>
      </c>
      <c r="AJ8" s="78">
        <f>VLOOKUP(年度マスタ!$K$4&amp;"_"&amp;$AG8,データシート1!$A:$BT,MATCH("ab_"&amp;AJ$2,データシート1!$A$1:$BT$1,0),0)</f>
        <v>1468</v>
      </c>
      <c r="AK8" s="78">
        <f>VLOOKUP(年度マスタ!$K$4&amp;"_"&amp;$AG8,データシート1!$A:$BT,MATCH("ab_"&amp;AK$2,データシート1!$A$1:$BT$1,0),0)</f>
        <v>37324</v>
      </c>
      <c r="AL8" s="78">
        <f>VLOOKUP(年度マスタ!$K$4&amp;"_"&amp;$AG8,データシート1!$A:$BT,MATCH("ab_"&amp;AL$2,データシート1!$A$1:$BT$1,0),0)</f>
        <v>45159</v>
      </c>
      <c r="AM8" s="78">
        <f>VLOOKUP(年度マスタ!$K$4&amp;"_"&amp;$AG8,データシート1!$A:$BT,MATCH("ab_"&amp;AM$2,データシート1!$A$1:$BT$1,0),0)</f>
        <v>69625</v>
      </c>
      <c r="AN8" s="78">
        <f>VLOOKUP(年度マスタ!$K$4&amp;"_"&amp;$AG8,データシート1!$A:$BT,MATCH("ab_"&amp;AN$2,データシート1!$A$1:$BT$1,0),0)</f>
        <v>27466</v>
      </c>
      <c r="AO8" s="78">
        <f>VLOOKUP(年度マスタ!$K$4&amp;"_"&amp;$AG8,データシート1!$A:$BT,MATCH("ab_"&amp;AO$2,データシート1!$A$1:$BT$1,0),0)</f>
        <v>128604</v>
      </c>
      <c r="AP8" s="78">
        <f>VLOOKUP(年度マスタ!$K$4&amp;"_"&amp;$AG8,データシート1!$A:$BT,MATCH("ab_"&amp;AP$2,データシート1!$A$1:$BT$1,0),0)</f>
        <v>0</v>
      </c>
      <c r="AQ8" s="954">
        <f>VLOOKUP(年度マスタ!$K$4&amp;"_"&amp;$AG8,データシート1!$A:$BT,MATCH("ab_"&amp;AQ$2,データシート1!$A$1:$BT$1,0),0)</f>
        <v>12.950380369667601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2097.433</v>
      </c>
      <c r="AI9" s="78">
        <f>VLOOKUP(年度マスタ!$K$4&amp;"_"&amp;$AG9,データシート1!$A:$BT,MATCH("ab_"&amp;AI$2,データシート1!$A$1:$BT$1,0),0)</f>
        <v>5395</v>
      </c>
      <c r="AJ9" s="78">
        <f>VLOOKUP(年度マスタ!$K$4&amp;"_"&amp;$AG9,データシート1!$A:$BT,MATCH("ab_"&amp;AJ$2,データシート1!$A$1:$BT$1,0),0)</f>
        <v>1468</v>
      </c>
      <c r="AK9" s="78">
        <f>VLOOKUP(年度マスタ!$K$4&amp;"_"&amp;$AG9,データシート1!$A:$BT,MATCH("ab_"&amp;AK$2,データシート1!$A$1:$BT$1,0),0)</f>
        <v>37324</v>
      </c>
      <c r="AL9" s="78">
        <f>VLOOKUP(年度マスタ!$K$4&amp;"_"&amp;$AG9,データシート1!$A:$BT,MATCH("ab_"&amp;AL$2,データシート1!$A$1:$BT$1,0),0)</f>
        <v>45584</v>
      </c>
      <c r="AM9" s="78">
        <f>VLOOKUP(年度マスタ!$K$4&amp;"_"&amp;$AG9,データシート1!$A:$BT,MATCH("ab_"&amp;AM$2,データシート1!$A$1:$BT$1,0),0)</f>
        <v>70545</v>
      </c>
      <c r="AN9" s="78">
        <f>VLOOKUP(年度マスタ!$K$4&amp;"_"&amp;$AG9,データシート1!$A:$BT,MATCH("ab_"&amp;AN$2,データシート1!$A$1:$BT$1,0),0)</f>
        <v>27648</v>
      </c>
      <c r="AO9" s="78">
        <f>VLOOKUP(年度マスタ!$K$4&amp;"_"&amp;$AG9,データシート1!$A:$BT,MATCH("ab_"&amp;AO$2,データシート1!$A$1:$BT$1,0),0)</f>
        <v>127531</v>
      </c>
      <c r="AP9" s="78">
        <f>VLOOKUP(年度マスタ!$K$4&amp;"_"&amp;$AG9,データシート1!$A:$BT,MATCH("ab_"&amp;AP$2,データシート1!$A$1:$BT$1,0),0)</f>
        <v>0</v>
      </c>
      <c r="AQ9" s="954">
        <f>VLOOKUP(年度マスタ!$K$4&amp;"_"&amp;$AG9,データシート1!$A:$BT,MATCH("ab_"&amp;AQ$2,データシート1!$A$1:$BT$1,0),0)</f>
        <v>11.290859142867181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2152.9132</v>
      </c>
      <c r="AI10" s="78">
        <f>VLOOKUP(年度マスタ!$K$4&amp;"_"&amp;$AG10,データシート1!$A:$BT,MATCH("ab_"&amp;AI$2,データシート1!$A$1:$BT$1,0),0)</f>
        <v>5395</v>
      </c>
      <c r="AJ10" s="78">
        <f>VLOOKUP(年度マスタ!$K$4&amp;"_"&amp;$AG10,データシート1!$A:$BT,MATCH("ab_"&amp;AJ$2,データシート1!$A$1:$BT$1,0),0)</f>
        <v>1468</v>
      </c>
      <c r="AK10" s="78">
        <f>VLOOKUP(年度マスタ!$K$4&amp;"_"&amp;$AG10,データシート1!$A:$BT,MATCH("ab_"&amp;AK$2,データシート1!$A$1:$BT$1,0),0)</f>
        <v>37324</v>
      </c>
      <c r="AL10" s="78">
        <f>VLOOKUP(年度マスタ!$K$4&amp;"_"&amp;$AG10,データシート1!$A:$BT,MATCH("ab_"&amp;AL$2,データシート1!$A$1:$BT$1,0),0)</f>
        <v>46054</v>
      </c>
      <c r="AM10" s="78">
        <f>VLOOKUP(年度マスタ!$K$4&amp;"_"&amp;$AG10,データシート1!$A:$BT,MATCH("ab_"&amp;AM$2,データシート1!$A$1:$BT$1,0),0)</f>
        <v>71478</v>
      </c>
      <c r="AN10" s="78">
        <f>VLOOKUP(年度マスタ!$K$4&amp;"_"&amp;$AG10,データシート1!$A:$BT,MATCH("ab_"&amp;AN$2,データシート1!$A$1:$BT$1,0),0)</f>
        <v>27522</v>
      </c>
      <c r="AO10" s="78">
        <f>VLOOKUP(年度マスタ!$K$4&amp;"_"&amp;$AG10,データシート1!$A:$BT,MATCH("ab_"&amp;AO$2,データシート1!$A$1:$BT$1,0),0)</f>
        <v>126957</v>
      </c>
      <c r="AP10" s="78">
        <f>VLOOKUP(年度マスタ!$K$4&amp;"_"&amp;$AG10,データシート1!$A:$BT,MATCH("ab_"&amp;AP$2,データシート1!$A$1:$BT$1,0),0)</f>
        <v>0</v>
      </c>
      <c r="AQ10" s="954">
        <f>VLOOKUP(年度マスタ!$K$4&amp;"_"&amp;$AG10,データシート1!$A:$BT,MATCH("ab_"&amp;AQ$2,データシート1!$A$1:$BT$1,0),0)</f>
        <v>16.312199324107301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2015.9478999999999</v>
      </c>
      <c r="AI11" s="78">
        <f>VLOOKUP(年度マスタ!$K$4&amp;"_"&amp;$AG11,データシート1!$A:$BT,MATCH("ab_"&amp;AI$2,データシート1!$A$1:$BT$1,0),0)</f>
        <v>5395</v>
      </c>
      <c r="AJ11" s="78">
        <f>VLOOKUP(年度マスタ!$K$4&amp;"_"&amp;$AG11,データシート1!$A:$BT,MATCH("ab_"&amp;AJ$2,データシート1!$A$1:$BT$1,0),0)</f>
        <v>1468</v>
      </c>
      <c r="AK11" s="78">
        <f>VLOOKUP(年度マスタ!$K$4&amp;"_"&amp;$AG11,データシート1!$A:$BT,MATCH("ab_"&amp;AK$2,データシート1!$A$1:$BT$1,0),0)</f>
        <v>37324</v>
      </c>
      <c r="AL11" s="78">
        <f>VLOOKUP(年度マスタ!$K$4&amp;"_"&amp;$AG11,データシート1!$A:$BT,MATCH("ab_"&amp;AL$2,データシート1!$A$1:$BT$1,0),0)</f>
        <v>46133</v>
      </c>
      <c r="AM11" s="78">
        <f>VLOOKUP(年度マスタ!$K$4&amp;"_"&amp;$AG11,データシート1!$A:$BT,MATCH("ab_"&amp;AM$2,データシート1!$A$1:$BT$1,0),0)</f>
        <v>72568</v>
      </c>
      <c r="AN11" s="78">
        <f>VLOOKUP(年度マスタ!$K$4&amp;"_"&amp;$AG11,データシート1!$A:$BT,MATCH("ab_"&amp;AN$2,データシート1!$A$1:$BT$1,0),0)</f>
        <v>27364</v>
      </c>
      <c r="AO11" s="78">
        <f>VLOOKUP(年度マスタ!$K$4&amp;"_"&amp;$AG11,データシート1!$A:$BT,MATCH("ab_"&amp;AO$2,データシート1!$A$1:$BT$1,0),0)</f>
        <v>125934</v>
      </c>
      <c r="AP11" s="78">
        <f>VLOOKUP(年度マスタ!$K$4&amp;"_"&amp;$AG11,データシート1!$A:$BT,MATCH("ab_"&amp;AP$2,データシート1!$A$1:$BT$1,0),0)</f>
        <v>0</v>
      </c>
      <c r="AQ11" s="954">
        <f>VLOOKUP(年度マスタ!$K$4&amp;"_"&amp;$AG11,データシート1!$A:$BT,MATCH("ab_"&amp;AQ$2,データシート1!$A$1:$BT$1,0),0)</f>
        <v>11.70282063471703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2117.1167</v>
      </c>
      <c r="AI12" s="78">
        <f>VLOOKUP(年度マスタ!$K$4&amp;"_"&amp;$AG12,データシート1!$A:$BT,MATCH("ab_"&amp;AI$2,データシート1!$A$1:$BT$1,0),0)</f>
        <v>4872</v>
      </c>
      <c r="AJ12" s="78">
        <f>VLOOKUP(年度マスタ!$K$4&amp;"_"&amp;$AG12,データシート1!$A:$BT,MATCH("ab_"&amp;AJ$2,データシート1!$A$1:$BT$1,0),0)</f>
        <v>830</v>
      </c>
      <c r="AK12" s="78">
        <f>VLOOKUP(年度マスタ!$K$4&amp;"_"&amp;$AG12,データシート1!$A:$BT,MATCH("ab_"&amp;AK$2,データシート1!$A$1:$BT$1,0),0)</f>
        <v>35160</v>
      </c>
      <c r="AL12" s="78">
        <f>VLOOKUP(年度マスタ!$K$4&amp;"_"&amp;$AG12,データシート1!$A:$BT,MATCH("ab_"&amp;AL$2,データシート1!$A$1:$BT$1,0),0)</f>
        <v>46204</v>
      </c>
      <c r="AM12" s="78">
        <f>VLOOKUP(年度マスタ!$K$4&amp;"_"&amp;$AG12,データシート1!$A:$BT,MATCH("ab_"&amp;AM$2,データシート1!$A$1:$BT$1,0),0)</f>
        <v>73102</v>
      </c>
      <c r="AN12" s="78">
        <f>VLOOKUP(年度マスタ!$K$4&amp;"_"&amp;$AG12,データシート1!$A:$BT,MATCH("ab_"&amp;AN$2,データシート1!$A$1:$BT$1,0),0)</f>
        <v>27079</v>
      </c>
      <c r="AO12" s="78">
        <f>VLOOKUP(年度マスタ!$K$4&amp;"_"&amp;$AG12,データシート1!$A:$BT,MATCH("ab_"&amp;AO$2,データシート1!$A$1:$BT$1,0),0)</f>
        <v>124344</v>
      </c>
      <c r="AP12" s="78">
        <f>VLOOKUP(年度マスタ!$K$4&amp;"_"&amp;$AG12,データシート1!$A:$BT,MATCH("ab_"&amp;AP$2,データシート1!$A$1:$BT$1,0),0)</f>
        <v>0</v>
      </c>
      <c r="AQ12" s="954">
        <f>VLOOKUP(年度マスタ!$K$4&amp;"_"&amp;$AG12,データシート1!$A:$BT,MATCH("ab_"&amp;AQ$2,データシート1!$A$1:$BT$1,0),0)</f>
        <v>13.0981259814216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2096.7963</v>
      </c>
      <c r="AI13" s="78">
        <f>VLOOKUP(年度マスタ!$K$4&amp;"_"&amp;$AG13,データシート1!$A:$BT,MATCH("ab_"&amp;AI$2,データシート1!$A$1:$BT$1,0),0)</f>
        <v>4872</v>
      </c>
      <c r="AJ13" s="78">
        <f>VLOOKUP(年度マスタ!$K$4&amp;"_"&amp;$AG13,データシート1!$A:$BT,MATCH("ab_"&amp;AJ$2,データシート1!$A$1:$BT$1,0),0)</f>
        <v>830</v>
      </c>
      <c r="AK13" s="78">
        <f>VLOOKUP(年度マスタ!$K$4&amp;"_"&amp;$AG13,データシート1!$A:$BT,MATCH("ab_"&amp;AK$2,データシート1!$A$1:$BT$1,0),0)</f>
        <v>35160</v>
      </c>
      <c r="AL13" s="78">
        <f>VLOOKUP(年度マスタ!$K$4&amp;"_"&amp;$AG13,データシート1!$A:$BT,MATCH("ab_"&amp;AL$2,データシート1!$A$1:$BT$1,0),0)</f>
        <v>46175</v>
      </c>
      <c r="AM13" s="78">
        <f>VLOOKUP(年度マスタ!$K$4&amp;"_"&amp;$AG13,データシート1!$A:$BT,MATCH("ab_"&amp;AM$2,データシート1!$A$1:$BT$1,0),0)</f>
        <v>73531</v>
      </c>
      <c r="AN13" s="78">
        <f>VLOOKUP(年度マスタ!$K$4&amp;"_"&amp;$AG13,データシート1!$A:$BT,MATCH("ab_"&amp;AN$2,データシート1!$A$1:$BT$1,0),0)</f>
        <v>26739</v>
      </c>
      <c r="AO13" s="78">
        <f>VLOOKUP(年度マスタ!$K$4&amp;"_"&amp;$AG13,データシート1!$A:$BT,MATCH("ab_"&amp;AO$2,データシート1!$A$1:$BT$1,0),0)</f>
        <v>122644</v>
      </c>
      <c r="AP13" s="78">
        <f>VLOOKUP(年度マスタ!$K$4&amp;"_"&amp;$AG13,データシート1!$A:$BT,MATCH("ab_"&amp;AP$2,データシート1!$A$1:$BT$1,0),0)</f>
        <v>0</v>
      </c>
      <c r="AQ13" s="954">
        <f>VLOOKUP(年度マスタ!$K$4&amp;"_"&amp;$AG13,データシート1!$A:$BT,MATCH("ab_"&amp;AQ$2,データシート1!$A$1:$BT$1,0),0)</f>
        <v>17.039259701646039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2035.9493</v>
      </c>
      <c r="AI14" s="78">
        <f>VLOOKUP(年度マスタ!$K$4&amp;"_"&amp;$AG14,データシート1!$A:$BT,MATCH("ab_"&amp;AI$2,データシート1!$A$1:$BT$1,0),0)</f>
        <v>4872</v>
      </c>
      <c r="AJ14" s="78">
        <f>VLOOKUP(年度マスタ!$K$4&amp;"_"&amp;$AG14,データシート1!$A:$BT,MATCH("ab_"&amp;AJ$2,データシート1!$A$1:$BT$1,0),0)</f>
        <v>830</v>
      </c>
      <c r="AK14" s="78">
        <f>VLOOKUP(年度マスタ!$K$4&amp;"_"&amp;$AG14,データシート1!$A:$BT,MATCH("ab_"&amp;AK$2,データシート1!$A$1:$BT$1,0),0)</f>
        <v>35160</v>
      </c>
      <c r="AL14" s="78">
        <f>VLOOKUP(年度マスタ!$K$4&amp;"_"&amp;$AG14,データシート1!$A:$BT,MATCH("ab_"&amp;AL$2,データシート1!$A$1:$BT$1,0),0)</f>
        <v>46270</v>
      </c>
      <c r="AM14" s="78">
        <f>VLOOKUP(年度マスタ!$K$4&amp;"_"&amp;$AG14,データシート1!$A:$BT,MATCH("ab_"&amp;AM$2,データシート1!$A$1:$BT$1,0),0)</f>
        <v>73735</v>
      </c>
      <c r="AN14" s="78">
        <f>VLOOKUP(年度マスタ!$K$4&amp;"_"&amp;$AG14,データシート1!$A:$BT,MATCH("ab_"&amp;AN$2,データシート1!$A$1:$BT$1,0),0)</f>
        <v>26784</v>
      </c>
      <c r="AO14" s="78">
        <f>VLOOKUP(年度マスタ!$K$4&amp;"_"&amp;$AG14,データシート1!$A:$BT,MATCH("ab_"&amp;AO$2,データシート1!$A$1:$BT$1,0),0)</f>
        <v>121059</v>
      </c>
      <c r="AP14" s="78">
        <f>VLOOKUP(年度マスタ!$K$4&amp;"_"&amp;$AG14,データシート1!$A:$BT,MATCH("ab_"&amp;AP$2,データシート1!$A$1:$BT$1,0),0)</f>
        <v>0</v>
      </c>
      <c r="AQ14" s="954">
        <f>VLOOKUP(年度マスタ!$K$4&amp;"_"&amp;$AG14,データシート1!$A:$BT,MATCH("ab_"&amp;AQ$2,データシート1!$A$1:$BT$1,0),0)</f>
        <v>12.178974508646281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2091.6064999999999</v>
      </c>
      <c r="AI15" s="78">
        <f>VLOOKUP(年度マスタ!$K$4&amp;"_"&amp;$AG15,データシート1!$A:$BT,MATCH("ab_"&amp;AI$2,データシート1!$A$1:$BT$1,0),0)</f>
        <v>4872</v>
      </c>
      <c r="AJ15" s="78">
        <f>VLOOKUP(年度マスタ!$K$4&amp;"_"&amp;$AG15,データシート1!$A:$BT,MATCH("ab_"&amp;AJ$2,データシート1!$A$1:$BT$1,0),0)</f>
        <v>830</v>
      </c>
      <c r="AK15" s="78">
        <f>VLOOKUP(年度マスタ!$K$4&amp;"_"&amp;$AG15,データシート1!$A:$BT,MATCH("ab_"&amp;AK$2,データシート1!$A$1:$BT$1,0),0)</f>
        <v>35160</v>
      </c>
      <c r="AL15" s="78">
        <f>VLOOKUP(年度マスタ!$K$4&amp;"_"&amp;$AG15,データシート1!$A:$BT,MATCH("ab_"&amp;AL$2,データシート1!$A$1:$BT$1,0),0)</f>
        <v>46327</v>
      </c>
      <c r="AM15" s="78">
        <f>VLOOKUP(年度マスタ!$K$4&amp;"_"&amp;$AG15,データシート1!$A:$BT,MATCH("ab_"&amp;AM$2,データシート1!$A$1:$BT$1,0),0)</f>
        <v>73948</v>
      </c>
      <c r="AN15" s="78">
        <f>VLOOKUP(年度マスタ!$K$4&amp;"_"&amp;$AG15,データシート1!$A:$BT,MATCH("ab_"&amp;AN$2,データシート1!$A$1:$BT$1,0),0)</f>
        <v>26521</v>
      </c>
      <c r="AO15" s="78">
        <f>VLOOKUP(年度マスタ!$K$4&amp;"_"&amp;$AG15,データシート1!$A:$BT,MATCH("ab_"&amp;AO$2,データシート1!$A$1:$BT$1,0),0)</f>
        <v>119273</v>
      </c>
      <c r="AP15" s="78">
        <f>VLOOKUP(年度マスタ!$K$4&amp;"_"&amp;$AG15,データシート1!$A:$BT,MATCH("ab_"&amp;AP$2,データシート1!$A$1:$BT$1,0),0)</f>
        <v>0</v>
      </c>
      <c r="AQ15" s="954">
        <f>VLOOKUP(年度マスタ!$K$4&amp;"_"&amp;$AG15,データシート1!$A:$BT,MATCH("ab_"&amp;AQ$2,データシート1!$A$1:$BT$1,0),0)</f>
        <v>11.871587377706989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2094.8611999999998</v>
      </c>
      <c r="AI16" s="78">
        <f>VLOOKUP(年度マスタ!$K$4&amp;"_"&amp;$AG16,データシート1!$A:$BT,MATCH("ab_"&amp;AI$2,データシート1!$A$1:$BT$1,0),0)</f>
        <v>4872</v>
      </c>
      <c r="AJ16" s="78">
        <f>VLOOKUP(年度マスタ!$K$4&amp;"_"&amp;$AG16,データシート1!$A:$BT,MATCH("ab_"&amp;AJ$2,データシート1!$A$1:$BT$1,0),0)</f>
        <v>830</v>
      </c>
      <c r="AK16" s="78">
        <f>VLOOKUP(年度マスタ!$K$4&amp;"_"&amp;$AG16,データシート1!$A:$BT,MATCH("ab_"&amp;AK$2,データシート1!$A$1:$BT$1,0),0)</f>
        <v>35160</v>
      </c>
      <c r="AL16" s="78">
        <f>VLOOKUP(年度マスタ!$K$4&amp;"_"&amp;$AG16,データシート1!$A:$BT,MATCH("ab_"&amp;AL$2,データシート1!$A$1:$BT$1,0),0)</f>
        <v>46372</v>
      </c>
      <c r="AM16" s="78">
        <f>VLOOKUP(年度マスタ!$K$4&amp;"_"&amp;$AG16,データシート1!$A:$BT,MATCH("ab_"&amp;AM$2,データシート1!$A$1:$BT$1,0),0)</f>
        <v>73889</v>
      </c>
      <c r="AN16" s="78">
        <f>VLOOKUP(年度マスタ!$K$4&amp;"_"&amp;$AG16,データシート1!$A:$BT,MATCH("ab_"&amp;AN$2,データシート1!$A$1:$BT$1,0),0)</f>
        <v>26351</v>
      </c>
      <c r="AO16" s="78">
        <f>VLOOKUP(年度マスタ!$K$4&amp;"_"&amp;$AG16,データシート1!$A:$BT,MATCH("ab_"&amp;AO$2,データシート1!$A$1:$BT$1,0),0)</f>
        <v>117530</v>
      </c>
      <c r="AP16" s="78">
        <f>VLOOKUP(年度マスタ!$K$4&amp;"_"&amp;$AG16,データシート1!$A:$BT,MATCH("ab_"&amp;AP$2,データシート1!$A$1:$BT$1,0),0)</f>
        <v>0</v>
      </c>
      <c r="AQ16" s="954">
        <f>VLOOKUP(年度マスタ!$K$4&amp;"_"&amp;$AG16,データシート1!$A:$BT,MATCH("ab_"&amp;AQ$2,データシート1!$A$1:$BT$1,0),0)</f>
        <v>22.812281869880529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1884.1658</v>
      </c>
      <c r="AI17" s="151">
        <f>VLOOKUP(年度マスタ!$K$4&amp;"_"&amp;$AG17,データシート1!$A:$BT,MATCH("ab_"&amp;AI$2,データシート1!$A$1:$BT$1,0),0)</f>
        <v>4872</v>
      </c>
      <c r="AJ17" s="151">
        <f>VLOOKUP(年度マスタ!$K$4&amp;"_"&amp;$AG17,データシート1!$A:$BT,MATCH("ab_"&amp;AJ$2,データシート1!$A$1:$BT$1,0),0)</f>
        <v>830</v>
      </c>
      <c r="AK17" s="151">
        <f>VLOOKUP(年度マスタ!$K$4&amp;"_"&amp;$AG17,データシート1!$A:$BT,MATCH("ab_"&amp;AK$2,データシート1!$A$1:$BT$1,0),0)</f>
        <v>35160</v>
      </c>
      <c r="AL17" s="151">
        <f>VLOOKUP(年度マスタ!$K$4&amp;"_"&amp;$AG17,データシート1!$A:$BT,MATCH("ab_"&amp;AL$2,データシート1!$A$1:$BT$1,0),0)</f>
        <v>46293</v>
      </c>
      <c r="AM17" s="151">
        <f>VLOOKUP(年度マスタ!$K$4&amp;"_"&amp;$AG17,データシート1!$A:$BT,MATCH("ab_"&amp;AM$2,データシート1!$A$1:$BT$1,0),0)</f>
        <v>73691</v>
      </c>
      <c r="AN17" s="151">
        <f>VLOOKUP(年度マスタ!$K$4&amp;"_"&amp;$AG17,データシート1!$A:$BT,MATCH("ab_"&amp;AN$2,データシート1!$A$1:$BT$1,0),0)</f>
        <v>25864</v>
      </c>
      <c r="AO17" s="151">
        <f>VLOOKUP(年度マスタ!$K$4&amp;"_"&amp;$AG17,データシート1!$A:$BT,MATCH("ab_"&amp;AO$2,データシート1!$A$1:$BT$1,0),0)</f>
        <v>115426</v>
      </c>
      <c r="AP17" s="151">
        <f>VLOOKUP(年度マスタ!$K$4&amp;"_"&amp;$AG17,データシート1!$A:$BT,MATCH("ab_"&amp;AP$2,データシート1!$A$1:$BT$1,0),0)</f>
        <v>0</v>
      </c>
      <c r="AQ17" s="955">
        <f>VLOOKUP(年度マスタ!$K$4&amp;"_"&amp;$AG17,データシート1!$A:$BT,MATCH("ab_"&amp;AQ$2,データシート1!$A$1:$BT$1,0),0)</f>
        <v>14.54545016196421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1894.9335000000001</v>
      </c>
      <c r="AI18" s="78">
        <f>VLOOKUP(年度マスタ!$K$4&amp;"_"&amp;$AG18,データシート1!$A:$BT,MATCH("ab_"&amp;AI$2,データシート1!$A$1:$BT$1,0),0)</f>
        <v>4389</v>
      </c>
      <c r="AJ18" s="78">
        <f>VLOOKUP(年度マスタ!$K$4&amp;"_"&amp;$AG18,データシート1!$A:$BT,MATCH("ab_"&amp;AJ$2,データシート1!$A$1:$BT$1,0),0)</f>
        <v>1298</v>
      </c>
      <c r="AK18" s="78">
        <f>VLOOKUP(年度マスタ!$K$4&amp;"_"&amp;$AG18,データシート1!$A:$BT,MATCH("ab_"&amp;AK$2,データシート1!$A$1:$BT$1,0),0)</f>
        <v>33383</v>
      </c>
      <c r="AL18" s="78">
        <f>VLOOKUP(年度マスタ!$K$4&amp;"_"&amp;$AG18,データシート1!$A:$BT,MATCH("ab_"&amp;AL$2,データシート1!$A$1:$BT$1,0),0)</f>
        <v>46311</v>
      </c>
      <c r="AM18" s="78">
        <f>VLOOKUP(年度マスタ!$K$4&amp;"_"&amp;$AG18,データシート1!$A:$BT,MATCH("ab_"&amp;AM$2,データシート1!$A$1:$BT$1,0),0)</f>
        <v>73591</v>
      </c>
      <c r="AN18" s="78">
        <f>VLOOKUP(年度マスタ!$K$4&amp;"_"&amp;$AG18,データシート1!$A:$BT,MATCH("ab_"&amp;AN$2,データシート1!$A$1:$BT$1,0),0)</f>
        <v>25798</v>
      </c>
      <c r="AO18" s="78">
        <f>VLOOKUP(年度マスタ!$K$4&amp;"_"&amp;$AG18,データシート1!$A:$BT,MATCH("ab_"&amp;AO$2,データシート1!$A$1:$BT$1,0),0)</f>
        <v>113604</v>
      </c>
      <c r="AP18" s="78">
        <f>VLOOKUP(年度マスタ!$K$4&amp;"_"&amp;$AG18,データシート1!$A:$BT,MATCH("ab_"&amp;AP$2,データシート1!$A$1:$BT$1,0),0)</f>
        <v>0</v>
      </c>
      <c r="AQ18" s="954">
        <f>VLOOKUP(年度マスタ!$K$4&amp;"_"&amp;$AG18,データシート1!$A:$BT,MATCH("ab_"&amp;AQ$2,データシート1!$A$1:$BT$1,0),0)</f>
        <v>12.689205267240849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2031.972</v>
      </c>
      <c r="AI19" s="78">
        <f>VLOOKUP(年度マスタ!$K$4&amp;"_"&amp;$AG19,データシート1!$A:$BT,MATCH("ab_"&amp;AI$2,データシート1!$A$1:$BT$1,0),0)</f>
        <v>4389</v>
      </c>
      <c r="AJ19" s="78">
        <f>VLOOKUP(年度マスタ!$K$4&amp;"_"&amp;$AG19,データシート1!$A:$BT,MATCH("ab_"&amp;AJ$2,データシート1!$A$1:$BT$1,0),0)</f>
        <v>1298</v>
      </c>
      <c r="AK19" s="78">
        <f>VLOOKUP(年度マスタ!$K$4&amp;"_"&amp;$AG19,データシート1!$A:$BT,MATCH("ab_"&amp;AK$2,データシート1!$A$1:$BT$1,0),0)</f>
        <v>33383</v>
      </c>
      <c r="AL19" s="78">
        <f>VLOOKUP(年度マスタ!$K$4&amp;"_"&amp;$AG19,データシート1!$A:$BT,MATCH("ab_"&amp;AL$2,データシート1!$A$1:$BT$1,0),0)</f>
        <v>46338</v>
      </c>
      <c r="AM19" s="78">
        <f>VLOOKUP(年度マスタ!$K$4&amp;"_"&amp;$AG19,データシート1!$A:$BT,MATCH("ab_"&amp;AM$2,データシート1!$A$1:$BT$1,0),0)</f>
        <v>73454</v>
      </c>
      <c r="AN19" s="78">
        <f>VLOOKUP(年度マスタ!$K$4&amp;"_"&amp;$AG19,データシート1!$A:$BT,MATCH("ab_"&amp;AN$2,データシート1!$A$1:$BT$1,0),0)</f>
        <v>25714</v>
      </c>
      <c r="AO19" s="78">
        <f>VLOOKUP(年度マスタ!$K$4&amp;"_"&amp;$AG19,データシート1!$A:$BT,MATCH("ab_"&amp;AO$2,データシート1!$A$1:$BT$1,0),0)</f>
        <v>111792</v>
      </c>
      <c r="AP19" s="78">
        <f>VLOOKUP(年度マスタ!$K$4&amp;"_"&amp;$AG19,データシート1!$A:$BT,MATCH("ab_"&amp;AP$2,データシート1!$A$1:$BT$1,0),0)</f>
        <v>0</v>
      </c>
      <c r="AQ19" s="954">
        <f>VLOOKUP(年度マスタ!$K$4&amp;"_"&amp;$AG19,データシート1!$A:$BT,MATCH("ab_"&amp;AQ$2,データシート1!$A$1:$BT$1,0),0)</f>
        <v>18.996924863981739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2158.6387</v>
      </c>
      <c r="AI20" s="78">
        <f>VLOOKUP(年度マスタ!$K$4&amp;"_"&amp;$AG20,データシート1!$A:$BT,MATCH("ab_"&amp;AI$2,データシート1!$A$1:$BT$1,0),0)</f>
        <v>4389</v>
      </c>
      <c r="AJ20" s="78">
        <f>VLOOKUP(年度マスタ!$K$4&amp;"_"&amp;$AG20,データシート1!$A:$BT,MATCH("ab_"&amp;AJ$2,データシート1!$A$1:$BT$1,0),0)</f>
        <v>1298</v>
      </c>
      <c r="AK20" s="78">
        <f>VLOOKUP(年度マスタ!$K$4&amp;"_"&amp;$AG20,データシート1!$A:$BT,MATCH("ab_"&amp;AK$2,データシート1!$A$1:$BT$1,0),0)</f>
        <v>33383</v>
      </c>
      <c r="AL20" s="78">
        <f>VLOOKUP(年度マスタ!$K$4&amp;"_"&amp;$AG20,データシート1!$A:$BT,MATCH("ab_"&amp;AL$2,データシート1!$A$1:$BT$1,0),0)</f>
        <v>46385</v>
      </c>
      <c r="AM20" s="78">
        <f>VLOOKUP(年度マスタ!$K$4&amp;"_"&amp;$AG20,データシート1!$A:$BT,MATCH("ab_"&amp;AM$2,データシート1!$A$1:$BT$1,0),0)</f>
        <v>73318</v>
      </c>
      <c r="AN20" s="78">
        <f>VLOOKUP(年度マスタ!$K$4&amp;"_"&amp;$AG20,データシート1!$A:$BT,MATCH("ab_"&amp;AN$2,データシート1!$A$1:$BT$1,0),0)</f>
        <v>25759</v>
      </c>
      <c r="AO20" s="78">
        <f>VLOOKUP(年度マスタ!$K$4&amp;"_"&amp;$AG20,データシート1!$A:$BT,MATCH("ab_"&amp;AO$2,データシート1!$A$1:$BT$1,0),0)</f>
        <v>109697</v>
      </c>
      <c r="AP20" s="78">
        <f>VLOOKUP(年度マスタ!$K$4&amp;"_"&amp;$AG20,データシート1!$A:$BT,MATCH("ab_"&amp;AP$2,データシート1!$A$1:$BT$1,0),0)</f>
        <v>0</v>
      </c>
      <c r="AQ20" s="954">
        <f>VLOOKUP(年度マスタ!$K$4&amp;"_"&amp;$AG20,データシート1!$A:$BT,MATCH("ab_"&amp;AQ$2,データシート1!$A$1:$BT$1,0),0)</f>
        <v>12.51498522319981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一関市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455.399</v>
      </c>
      <c r="BE13" s="70" t="str">
        <f>年度マスタ!K4</f>
        <v>03209</v>
      </c>
      <c r="BF13" s="70" t="str">
        <f>年度マスタ!K4</f>
        <v>03209</v>
      </c>
      <c r="BG13" s="70" t="str">
        <f>年度マスタ!K4</f>
        <v>03209</v>
      </c>
      <c r="BH13" s="278" t="s">
        <v>195</v>
      </c>
      <c r="BI13" s="278" t="s">
        <v>195</v>
      </c>
      <c r="BJ13" s="278" t="s">
        <v>195</v>
      </c>
      <c r="BK13" s="278" t="str">
        <f>年度マスタ!K4</f>
        <v>03209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455.399</v>
      </c>
      <c r="AY14" s="70"/>
      <c r="BE14" s="70" t="str">
        <f>AP2</f>
        <v>一関市</v>
      </c>
      <c r="BF14" s="70" t="str">
        <f>AP2</f>
        <v>一関市</v>
      </c>
      <c r="BG14" s="70" t="str">
        <f>AP2</f>
        <v>一関市</v>
      </c>
      <c r="BH14" s="70" t="s">
        <v>205</v>
      </c>
      <c r="BI14" s="70" t="s">
        <v>205</v>
      </c>
      <c r="BJ14" s="70" t="s">
        <v>205</v>
      </c>
      <c r="BK14" s="70" t="str">
        <f>AP2</f>
        <v>一関市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18.449000000000002</v>
      </c>
      <c r="BG16" s="952">
        <f>BF16/BE16</f>
        <v>9.2245000000000008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0.15554861644701609</v>
      </c>
    </row>
    <row r="17" spans="2:63" ht="15.95" customHeight="1">
      <c r="B17" s="272"/>
      <c r="D17" s="13"/>
      <c r="E17" s="166"/>
      <c r="F17" s="166"/>
      <c r="G17" s="13"/>
      <c r="O17" s="280"/>
      <c r="P17" s="280"/>
      <c r="Z17" s="273"/>
      <c r="AB17" s="272"/>
      <c r="AQ17" s="273"/>
      <c r="AV17" s="276"/>
      <c r="AW17" s="277" t="s">
        <v>113</v>
      </c>
      <c r="AX17" s="165">
        <f>P26</f>
        <v>22.334000000000003</v>
      </c>
      <c r="AY17" s="165">
        <f>AX17</f>
        <v>22.334000000000003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21：窯業・土石製品製造業(N=4)</v>
      </c>
      <c r="BE19" s="845">
        <f>VLOOKUP(BE$13&amp;"_"&amp;$AV$8,データシート2!$A:$SI,MATCH($AV$5&amp;"_"&amp;$BA19&amp;$AV$6,データシート2!$A$1:$SI$1,0),0)</f>
        <v>4</v>
      </c>
      <c r="BF19" s="952">
        <f>VLOOKUP(BF$13&amp;"_"&amp;$AW$8,データシート2!$A:$SI,MATCH($AW$5&amp;"_"&amp;$BA19&amp;$AW$6,データシート2!$A$1:$SI$1,0),0)</f>
        <v>361.334</v>
      </c>
      <c r="BG19" s="952">
        <f t="shared" si="2"/>
        <v>90.333500000000001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0.78527981540527514</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5.806</v>
      </c>
      <c r="BG20" s="952">
        <f t="shared" si="2"/>
        <v>5.806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1.6037353271534296E-2</v>
      </c>
    </row>
    <row r="21" spans="2:63" ht="15.95" customHeight="1" thickTop="1" thickBot="1">
      <c r="B21" s="283"/>
      <c r="C21" s="407" t="s">
        <v>204</v>
      </c>
      <c r="D21" s="522"/>
      <c r="E21" s="522"/>
      <c r="F21" s="877">
        <f>SUM(F22,F26,F27,F28)</f>
        <v>644.52600000000007</v>
      </c>
      <c r="G21" s="877">
        <f t="shared" ref="G21:O21" si="5">SUM(G22,G26,G27,G28)</f>
        <v>797.89499999999998</v>
      </c>
      <c r="H21" s="877">
        <f t="shared" si="5"/>
        <v>843.55099999999993</v>
      </c>
      <c r="I21" s="877">
        <f t="shared" si="5"/>
        <v>891.22</v>
      </c>
      <c r="J21" s="877">
        <f t="shared" si="5"/>
        <v>872.2120000000001</v>
      </c>
      <c r="K21" s="877">
        <f t="shared" si="5"/>
        <v>841.57299999999998</v>
      </c>
      <c r="L21" s="877">
        <f t="shared" si="5"/>
        <v>718.66100000000006</v>
      </c>
      <c r="M21" s="877">
        <f t="shared" si="5"/>
        <v>721.94899999999996</v>
      </c>
      <c r="N21" s="877">
        <f t="shared" si="5"/>
        <v>648.44699999999989</v>
      </c>
      <c r="O21" s="877">
        <f t="shared" si="5"/>
        <v>584.24699999999996</v>
      </c>
      <c r="P21" s="878">
        <f>SUM(P22,P26,P27,P28)</f>
        <v>477.733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4.7629999999999999</v>
      </c>
      <c r="BG21" s="952">
        <f t="shared" si="2"/>
        <v>4.7629999999999999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0.55094135459795834</v>
      </c>
    </row>
    <row r="22" spans="2:63" ht="15.95" customHeight="1" thickBot="1">
      <c r="B22" s="285"/>
      <c r="C22" s="522"/>
      <c r="D22" s="408" t="s">
        <v>114</v>
      </c>
      <c r="E22" s="409"/>
      <c r="F22" s="879">
        <f>SUM(F23:F25)</f>
        <v>626.26800000000003</v>
      </c>
      <c r="G22" s="879">
        <f t="shared" ref="G22:P22" si="6">SUM(G23:G25)</f>
        <v>777.49400000000003</v>
      </c>
      <c r="H22" s="879">
        <f t="shared" si="6"/>
        <v>826.03099999999995</v>
      </c>
      <c r="I22" s="879">
        <f t="shared" si="6"/>
        <v>868.86500000000001</v>
      </c>
      <c r="J22" s="879">
        <f t="shared" si="6"/>
        <v>850.48800000000006</v>
      </c>
      <c r="K22" s="879">
        <f t="shared" si="6"/>
        <v>823.12599999999998</v>
      </c>
      <c r="L22" s="879">
        <f t="shared" si="6"/>
        <v>700.11800000000005</v>
      </c>
      <c r="M22" s="879">
        <f t="shared" si="6"/>
        <v>712.66899999999998</v>
      </c>
      <c r="N22" s="879">
        <f t="shared" si="6"/>
        <v>645.68499999999995</v>
      </c>
      <c r="O22" s="879">
        <f t="shared" si="6"/>
        <v>561.22699999999998</v>
      </c>
      <c r="P22" s="880">
        <f t="shared" si="6"/>
        <v>455.399</v>
      </c>
      <c r="Z22" s="273"/>
      <c r="AB22" s="272"/>
      <c r="AC22" s="521" t="s">
        <v>286</v>
      </c>
      <c r="AP22" s="16" t="s">
        <v>287</v>
      </c>
      <c r="AQ22" s="273"/>
      <c r="AV22" s="70" t="str">
        <f>AW22</f>
        <v>エネルギー起源CO2</v>
      </c>
      <c r="AW22" s="70" t="str">
        <f>D56</f>
        <v>エネルギー起源CO2</v>
      </c>
      <c r="AX22" s="165">
        <f>P56</f>
        <v>222.83799999999999</v>
      </c>
      <c r="AY22" s="165">
        <f>AX22</f>
        <v>222.83799999999999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626.26800000000003</v>
      </c>
      <c r="G23" s="881">
        <f>IFERROR(VLOOKUP(年度マスタ!$K$4&amp;"_"&amp;G$20,データシート1!$A:$BU,MATCH("ba_"&amp;$E23,データシート1!$A$1:$BU$1,0),0),0)</f>
        <v>777.49400000000003</v>
      </c>
      <c r="H23" s="881">
        <f>IFERROR(VLOOKUP(年度マスタ!$K$4&amp;"_"&amp;H$20,データシート1!$A:$BU,MATCH("ba_"&amp;$E23,データシート1!$A$1:$BU$1,0),0),0)</f>
        <v>826.03099999999995</v>
      </c>
      <c r="I23" s="881">
        <f>IFERROR(VLOOKUP(年度マスタ!$K$4&amp;"_"&amp;I$20,データシート1!$A:$BU,MATCH("ba_"&amp;$E23,データシート1!$A$1:$BU$1,0),0),0)</f>
        <v>868.86500000000001</v>
      </c>
      <c r="J23" s="881">
        <f>IFERROR(VLOOKUP(年度マスタ!$K$4&amp;"_"&amp;J$20,データシート1!$A:$BU,MATCH("ba_"&amp;$E23,データシート1!$A$1:$BU$1,0),0),0)</f>
        <v>850.48800000000006</v>
      </c>
      <c r="K23" s="881">
        <f>IFERROR(VLOOKUP(年度マスタ!$K$4&amp;"_"&amp;K$20,データシート1!$A:$BU,MATCH("ba_"&amp;$E23,データシート1!$A$1:$BU$1,0),0),0)</f>
        <v>823.12599999999998</v>
      </c>
      <c r="L23" s="881">
        <f>IFERROR(VLOOKUP(年度マスタ!$K$4&amp;"_"&amp;L$20,データシート1!$A:$BU,MATCH("ba_"&amp;$E23,データシート1!$A$1:$BU$1,0),0),0)</f>
        <v>700.11800000000005</v>
      </c>
      <c r="M23" s="881">
        <f>IFERROR(VLOOKUP(年度マスタ!$K$4&amp;"_"&amp;M$20,データシート1!$A:$BU,MATCH("ba_"&amp;$E23,データシート1!$A$1:$BU$1,0),0),0)</f>
        <v>712.66899999999998</v>
      </c>
      <c r="N23" s="881">
        <f>IFERROR(VLOOKUP(年度マスタ!$K$4&amp;"_"&amp;N$20,データシート1!$A:$BU,MATCH("ba_"&amp;$E23,データシート1!$A$1:$BU$1,0),0),0)</f>
        <v>645.68499999999995</v>
      </c>
      <c r="O23" s="881">
        <f>IFERROR(VLOOKUP(年度マスタ!$K$4&amp;"_"&amp;O$20,データシート1!$A:$BU,MATCH("ba_"&amp;$E23,データシート1!$A$1:$BU$1,0),0),0)</f>
        <v>561.22699999999998</v>
      </c>
      <c r="P23" s="882">
        <f>IFERROR(VLOOKUP(年度マスタ!$K$4&amp;"_"&amp;P$20,データシート1!$A:$BU,MATCH("ba_"&amp;$E23,データシート1!$A$1:$BU$1,0),0),0)</f>
        <v>455.399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254.89499999999998</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521.65043047652603</v>
      </c>
      <c r="AG24" s="877">
        <f t="shared" ref="AG24:AP24" si="11">AG25+AG29</f>
        <v>556.67392065977003</v>
      </c>
      <c r="AH24" s="877">
        <f t="shared" si="11"/>
        <v>533.76841045715992</v>
      </c>
      <c r="AI24" s="877">
        <f t="shared" si="11"/>
        <v>509.3029007815768</v>
      </c>
      <c r="AJ24" s="877">
        <f t="shared" si="11"/>
        <v>480.08073441147076</v>
      </c>
      <c r="AK24" s="877">
        <f t="shared" si="11"/>
        <v>437.72680921554741</v>
      </c>
      <c r="AL24" s="877">
        <f t="shared" si="11"/>
        <v>394.4824735153224</v>
      </c>
      <c r="AM24" s="877">
        <f t="shared" si="11"/>
        <v>396.06369383471076</v>
      </c>
      <c r="AN24" s="877">
        <f t="shared" si="11"/>
        <v>355.11900221456921</v>
      </c>
      <c r="AO24" s="877">
        <f t="shared" si="11"/>
        <v>402.57278359566016</v>
      </c>
      <c r="AP24" s="878">
        <f t="shared" si="11"/>
        <v>413.27150265640091</v>
      </c>
      <c r="AQ24" s="273"/>
      <c r="AV24" s="70" t="str">
        <f>AW24</f>
        <v>廃棄物原燃料</v>
      </c>
      <c r="AW24" s="70" t="str">
        <f>E58</f>
        <v>廃棄物原燃料</v>
      </c>
      <c r="AX24" s="287">
        <f t="shared" ref="AX24:AX31" si="12">P58</f>
        <v>54.54</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305.92177916823357</v>
      </c>
      <c r="AG25" s="879">
        <f>①CO2排出量の現状把握!AA35</f>
        <v>341.58416968393215</v>
      </c>
      <c r="AH25" s="879">
        <f>①CO2排出量の現状把握!AB35</f>
        <v>327.40518093088247</v>
      </c>
      <c r="AI25" s="879">
        <f>①CO2排出量の現状把握!AC35</f>
        <v>319.17951513642004</v>
      </c>
      <c r="AJ25" s="879">
        <f>①CO2排出量の現状把握!AD35</f>
        <v>279.43413398251943</v>
      </c>
      <c r="AK25" s="879">
        <f>①CO2排出量の現状把握!AE35</f>
        <v>277.55456579572262</v>
      </c>
      <c r="AL25" s="879">
        <f>①CO2排出量の現状把握!AF35</f>
        <v>250.71444264284904</v>
      </c>
      <c r="AM25" s="879">
        <f>①CO2排出量の現状把握!AG35</f>
        <v>242.31550673308811</v>
      </c>
      <c r="AN25" s="879">
        <f>①CO2排出量の現状把握!AH35</f>
        <v>211.86590818929284</v>
      </c>
      <c r="AO25" s="879">
        <f>①CO2排出量の現状把握!AI35</f>
        <v>279.94805886271376</v>
      </c>
      <c r="AP25" s="880">
        <f>①CO2排出量の現状把握!AJ35</f>
        <v>275.24936323849568</v>
      </c>
      <c r="AQ25" s="273"/>
      <c r="AV25" s="70" t="str">
        <f>AW25</f>
        <v>廃棄物原燃料以外</v>
      </c>
      <c r="AW25" s="70" t="str">
        <f>E59</f>
        <v>廃棄物原燃料以外</v>
      </c>
      <c r="AX25" s="287">
        <f t="shared" si="12"/>
        <v>200.35499999999999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18.257999999999999</v>
      </c>
      <c r="G26" s="879">
        <f>IFERROR(VLOOKUP(年度マスタ!$K$4&amp;"_"&amp;G$20,データシート1!$A:$BU,MATCH("ba_"&amp;$D26,データシート1!$A$1:$BU$1,0),0),0)</f>
        <v>20.401</v>
      </c>
      <c r="H26" s="879">
        <f>IFERROR(VLOOKUP(年度マスタ!$K$4&amp;"_"&amp;H$20,データシート1!$A:$BU,MATCH("ba_"&amp;$D26,データシート1!$A$1:$BU$1,0),0),0)</f>
        <v>17.52</v>
      </c>
      <c r="I26" s="879">
        <f>IFERROR(VLOOKUP(年度マスタ!$K$4&amp;"_"&amp;I$20,データシート1!$A:$BU,MATCH("ba_"&amp;$D26,データシート1!$A$1:$BU$1,0),0),0)</f>
        <v>22.355</v>
      </c>
      <c r="J26" s="879">
        <f>IFERROR(VLOOKUP(年度マスタ!$K$4&amp;"_"&amp;J$20,データシート1!$A:$BU,MATCH("ba_"&amp;$D26,データシート1!$A$1:$BU$1,0),0),0)</f>
        <v>21.724</v>
      </c>
      <c r="K26" s="879">
        <f>IFERROR(VLOOKUP(年度マスタ!$K$4&amp;"_"&amp;K$20,データシート1!$A:$BU,MATCH("ba_"&amp;$D26,データシート1!$A$1:$BU$1,0),0),0)</f>
        <v>18.446999999999999</v>
      </c>
      <c r="L26" s="879">
        <f>IFERROR(VLOOKUP(年度マスタ!$K$4&amp;"_"&amp;L$20,データシート1!$A:$BU,MATCH("ba_"&amp;$D26,データシート1!$A$1:$BU$1,0),0),0)</f>
        <v>18.542999999999999</v>
      </c>
      <c r="M26" s="879">
        <f>IFERROR(VLOOKUP(年度マスタ!$K$4&amp;"_"&amp;M$20,データシート1!$A:$BU,MATCH("ba_"&amp;$D26,データシート1!$A$1:$BU$1,0),0),0)</f>
        <v>9.2799999999999994</v>
      </c>
      <c r="N26" s="879">
        <f>IFERROR(VLOOKUP(年度マスタ!$K$4&amp;"_"&amp;N$20,データシート1!$A:$BU,MATCH("ba_"&amp;$D26,データシート1!$A$1:$BU$1,0),0),0)</f>
        <v>2.762</v>
      </c>
      <c r="O26" s="879">
        <f>IFERROR(VLOOKUP(年度マスタ!$K$4&amp;"_"&amp;O$20,データシート1!$A:$BU,MATCH("ba_"&amp;$D26,データシート1!$A$1:$BU$1,0),0),0)</f>
        <v>23.020000000000003</v>
      </c>
      <c r="P26" s="880">
        <f>IFERROR(VLOOKUP(年度マスタ!$K$4&amp;"_"&amp;P$20,データシート1!$A:$BU,MATCH("ba_"&amp;$D26,データシート1!$A$1:$BU$1,0),0),0)</f>
        <v>22.334000000000003</v>
      </c>
      <c r="Z26" s="273"/>
      <c r="AB26" s="272"/>
      <c r="AC26" s="522"/>
      <c r="AD26" s="410"/>
      <c r="AE26" s="409" t="s">
        <v>184</v>
      </c>
      <c r="AF26" s="881">
        <f>①CO2排出量の現状把握!Z36</f>
        <v>215.56372595069101</v>
      </c>
      <c r="AG26" s="881">
        <f>①CO2排出量の現状把握!AA36</f>
        <v>253.59195505500421</v>
      </c>
      <c r="AH26" s="881">
        <f>①CO2排出量の現状把握!AB36</f>
        <v>253.28313907605249</v>
      </c>
      <c r="AI26" s="881">
        <f>①CO2排出量の現状把握!AC36</f>
        <v>266.72591755973849</v>
      </c>
      <c r="AJ26" s="881">
        <f>①CO2排出量の現状把握!AD36</f>
        <v>231.34336674490569</v>
      </c>
      <c r="AK26" s="881">
        <f>①CO2排出量の現状把握!AE36</f>
        <v>222.71401041383197</v>
      </c>
      <c r="AL26" s="881">
        <f>①CO2排出量の現状把握!AF36</f>
        <v>200.16734553520914</v>
      </c>
      <c r="AM26" s="881">
        <f>①CO2排出量の現状把握!AG36</f>
        <v>195.52041876740788</v>
      </c>
      <c r="AN26" s="881">
        <f>①CO2排出量の現状把握!AH36</f>
        <v>165.56905544835874</v>
      </c>
      <c r="AO26" s="881">
        <f>①CO2排出量の現状把握!AI36</f>
        <v>215.89727544012521</v>
      </c>
      <c r="AP26" s="882">
        <f>①CO2排出量の現状把握!AJ36</f>
        <v>214.54981651736009</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3.8759999999999999</v>
      </c>
      <c r="BG26" s="952">
        <f t="shared" si="2"/>
        <v>3.8759999999999999</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0.51869805064458085</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17.059207459541199</v>
      </c>
      <c r="AG27" s="881">
        <f>①CO2排出量の現状把握!AA37</f>
        <v>16.313929584783899</v>
      </c>
      <c r="AH27" s="881">
        <f>①CO2排出量の現状把握!AB37</f>
        <v>15.8556463693546</v>
      </c>
      <c r="AI27" s="881">
        <f>①CO2排出量の現状把握!AC37</f>
        <v>14.08619783630075</v>
      </c>
      <c r="AJ27" s="881">
        <f>①CO2排出量の現状把握!AD37</f>
        <v>14.498856093346539</v>
      </c>
      <c r="AK27" s="881">
        <f>①CO2排出量の現状把握!AE37</f>
        <v>14.172489799392842</v>
      </c>
      <c r="AL27" s="881">
        <f>①CO2排出量の現状把握!AF37</f>
        <v>14.371554842146516</v>
      </c>
      <c r="AM27" s="881">
        <f>①CO2排出量の現状把握!AG37</f>
        <v>13.669280690049586</v>
      </c>
      <c r="AN27" s="881">
        <f>①CO2排出量の現状把握!AH37</f>
        <v>12.853000161794641</v>
      </c>
      <c r="AO27" s="881">
        <f>①CO2排出量の現状把握!AI37</f>
        <v>13.16754583251946</v>
      </c>
      <c r="AP27" s="882">
        <f>①CO2排出量の現状把握!AJ37</f>
        <v>14.362611453847839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7.2279999999999998</v>
      </c>
      <c r="BG27" s="952">
        <f t="shared" si="2"/>
        <v>7.2279999999999998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0.83338186456275765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73.298845758001363</v>
      </c>
      <c r="AG28" s="881">
        <f>①CO2排出量の現状把握!AA38</f>
        <v>71.678285044144019</v>
      </c>
      <c r="AH28" s="881">
        <f>①CO2排出量の現状把握!AB38</f>
        <v>58.266395485475329</v>
      </c>
      <c r="AI28" s="881">
        <f>①CO2排出量の現状把握!AC38</f>
        <v>38.367399740380783</v>
      </c>
      <c r="AJ28" s="881">
        <f>①CO2排出量の現状把握!AD38</f>
        <v>33.591911144267172</v>
      </c>
      <c r="AK28" s="881">
        <f>①CO2排出量の現状把握!AE38</f>
        <v>40.668065582497817</v>
      </c>
      <c r="AL28" s="881">
        <f>①CO2排出量の現状把握!AF38</f>
        <v>36.175542265493391</v>
      </c>
      <c r="AM28" s="881">
        <f>①CO2排出量の現状把握!AG38</f>
        <v>33.125807275630649</v>
      </c>
      <c r="AN28" s="881">
        <f>①CO2排出量の現状把握!AH38</f>
        <v>33.443852579139453</v>
      </c>
      <c r="AO28" s="881">
        <f>①CO2排出量の現状把握!AI38</f>
        <v>50.883237590069072</v>
      </c>
      <c r="AP28" s="882">
        <f>①CO2排出量の現状把握!AJ38</f>
        <v>46.336935267287743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215.72865130829251</v>
      </c>
      <c r="AG29" s="883">
        <f>①CO2排出量の現状把握!AA39</f>
        <v>215.08975097583789</v>
      </c>
      <c r="AH29" s="883">
        <f>①CO2排出量の現状把握!AB39</f>
        <v>206.36322952627751</v>
      </c>
      <c r="AI29" s="883">
        <f>①CO2排出量の現状把握!AC39</f>
        <v>190.12338564515679</v>
      </c>
      <c r="AJ29" s="883">
        <f>①CO2排出量の現状把握!AD39</f>
        <v>200.6466004289513</v>
      </c>
      <c r="AK29" s="883">
        <f>①CO2排出量の現状把握!AE39</f>
        <v>160.17224341982478</v>
      </c>
      <c r="AL29" s="883">
        <f>①CO2排出量の現状把握!AF39</f>
        <v>143.76803087247336</v>
      </c>
      <c r="AM29" s="883">
        <f>①CO2排出量の現状把握!AG39</f>
        <v>153.74818710162265</v>
      </c>
      <c r="AN29" s="883">
        <f>①CO2排出量の現状把握!AH39</f>
        <v>143.25309402527637</v>
      </c>
      <c r="AO29" s="883">
        <f>①CO2排出量の現状把握!AI39</f>
        <v>122.6247247329464</v>
      </c>
      <c r="AP29" s="884">
        <f>①CO2排出量の現状把握!AJ39</f>
        <v>138.02213941790527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28：電子部品等製造業(N=3)</v>
      </c>
      <c r="BE35" s="845">
        <f>VLOOKUP(BE$13&amp;"_"&amp;$AV$8,データシート2!$A:$SI,MATCH($AV$5&amp;"_"&amp;$BA35&amp;$AV$6,データシート2!$A$1:$SI$1,0),0)</f>
        <v>3</v>
      </c>
      <c r="BF35" s="952">
        <f>VLOOKUP(BF$13&amp;"_"&amp;$AW$8,データシート2!$A:$SI,MATCH($AW$5&amp;"_"&amp;$BA35&amp;$AW$6,データシート2!$A$1:$SI$1,0),0)</f>
        <v>22.47</v>
      </c>
      <c r="BG35" s="952">
        <f t="shared" si="2"/>
        <v>7.4899999999999993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0.2204895783890094</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8.4634098851839298E-2</v>
      </c>
      <c r="AG37" s="460">
        <f t="shared" ref="AG37:AP37" si="21">IFERROR(IF(G26/AG29&gt;1,1,G26/AG29),0)</f>
        <v>9.4848777812252649E-2</v>
      </c>
      <c r="AH37" s="460">
        <f t="shared" si="21"/>
        <v>8.4898845788653782E-2</v>
      </c>
      <c r="AI37" s="460">
        <f t="shared" si="21"/>
        <v>0.11758153750598052</v>
      </c>
      <c r="AJ37" s="460">
        <f t="shared" si="21"/>
        <v>0.10826996297748109</v>
      </c>
      <c r="AK37" s="460">
        <f t="shared" si="21"/>
        <v>0.11516976728389124</v>
      </c>
      <c r="AL37" s="460">
        <f t="shared" si="21"/>
        <v>0.1289786045442064</v>
      </c>
      <c r="AM37" s="460">
        <f t="shared" si="21"/>
        <v>6.0358435276158508E-2</v>
      </c>
      <c r="AN37" s="460">
        <f t="shared" si="21"/>
        <v>1.9280560875792725E-2</v>
      </c>
      <c r="AO37" s="460">
        <f t="shared" si="21"/>
        <v>0.18772723078590581</v>
      </c>
      <c r="AP37" s="460">
        <f t="shared" si="21"/>
        <v>0.16181461969935723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27.587</v>
      </c>
      <c r="BG38" s="952">
        <f t="shared" si="2"/>
        <v>9.195666666666666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0.66814737401820246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3.8860000000000001</v>
      </c>
      <c r="BG39" s="952">
        <f t="shared" si="2"/>
        <v>3.8860000000000001</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0.4427972477466291</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5.0449999999999999</v>
      </c>
      <c r="BG50" s="952">
        <f t="shared" si="22"/>
        <v>5.0449999999999999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0.91003538669656348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17.289000000000001</v>
      </c>
      <c r="BG52" s="952">
        <f t="shared" ref="BG52" si="26">BF52/BE52</f>
        <v>8.6445000000000007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0.32413972407151059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644.52600000000007</v>
      </c>
      <c r="G55" s="885">
        <f t="shared" ref="G55:P55" si="32">SUM(G56,G57,G60,G61,G62,G63,G64,G65,)</f>
        <v>797.89499999999998</v>
      </c>
      <c r="H55" s="885">
        <f t="shared" si="32"/>
        <v>843.55100000000004</v>
      </c>
      <c r="I55" s="885">
        <f t="shared" si="32"/>
        <v>891.22</v>
      </c>
      <c r="J55" s="885">
        <f t="shared" si="32"/>
        <v>872.21199999999999</v>
      </c>
      <c r="K55" s="885">
        <f t="shared" si="32"/>
        <v>841.57299999999998</v>
      </c>
      <c r="L55" s="885">
        <f t="shared" si="32"/>
        <v>718.66100000000006</v>
      </c>
      <c r="M55" s="885">
        <f t="shared" si="32"/>
        <v>721.94900000000007</v>
      </c>
      <c r="N55" s="885">
        <f t="shared" si="32"/>
        <v>648.447</v>
      </c>
      <c r="O55" s="885">
        <f t="shared" si="32"/>
        <v>584.24699999999996</v>
      </c>
      <c r="P55" s="886">
        <f t="shared" si="32"/>
        <v>477.73299999999995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289.84100000000001</v>
      </c>
      <c r="G56" s="887">
        <f>IFERROR(VLOOKUP(年度マスタ!$K$4&amp;"_"&amp;G$54,データシート1!$A:$CE,MATCH("bc_"&amp;$C56,データシート1!$A$1:$CE$1,0),0),0)</f>
        <v>371.17</v>
      </c>
      <c r="H56" s="887">
        <f>IFERROR(VLOOKUP(年度マスタ!$K$4&amp;"_"&amp;H$54,データシート1!$A:$CE,MATCH("bc_"&amp;$C56,データシート1!$A$1:$CE$1,0),0),0)</f>
        <v>405.94600000000003</v>
      </c>
      <c r="I56" s="887">
        <f>IFERROR(VLOOKUP(年度マスタ!$K$4&amp;"_"&amp;I$54,データシート1!$A:$CE,MATCH("bc_"&amp;$C56,データシート1!$A$1:$CE$1,0),0),0)</f>
        <v>396.86599999999999</v>
      </c>
      <c r="J56" s="887">
        <f>IFERROR(VLOOKUP(年度マスタ!$K$4&amp;"_"&amp;J$54,データシート1!$A:$CE,MATCH("bc_"&amp;$C56,データシート1!$A$1:$CE$1,0),0),0)</f>
        <v>393.21499999999997</v>
      </c>
      <c r="K56" s="887">
        <f>IFERROR(VLOOKUP(年度マスタ!$K$4&amp;"_"&amp;K$54,データシート1!$A:$CE,MATCH("bc_"&amp;$C56,データシート1!$A$1:$CE$1,0),0),0)</f>
        <v>373.21</v>
      </c>
      <c r="L56" s="887">
        <f>IFERROR(VLOOKUP(年度マスタ!$K$4&amp;"_"&amp;L$54,データシート1!$A:$CE,MATCH("bc_"&amp;$C56,データシート1!$A$1:$CE$1,0),0),0)</f>
        <v>363.76900000000001</v>
      </c>
      <c r="M56" s="887">
        <f>IFERROR(VLOOKUP(年度マスタ!$K$4&amp;"_"&amp;M$54,データシート1!$A:$CE,MATCH("bc_"&amp;$C56,データシート1!$A$1:$CE$1,0),0),0)</f>
        <v>290.74799999999999</v>
      </c>
      <c r="N56" s="887">
        <f>IFERROR(VLOOKUP(年度マスタ!$K$4&amp;"_"&amp;N$54,データシート1!$A:$CE,MATCH("bc_"&amp;$C56,データシート1!$A$1:$CE$1,0),0),0)</f>
        <v>268.23599999999999</v>
      </c>
      <c r="O56" s="887">
        <f>IFERROR(VLOOKUP(年度マスタ!$K$4&amp;"_"&amp;O$54,データシート1!$A:$CE,MATCH("bc_"&amp;$C56,データシート1!$A$1:$CE$1,0),0),0)</f>
        <v>240.946</v>
      </c>
      <c r="P56" s="888">
        <f>IFERROR(VLOOKUP(年度マスタ!$K$4&amp;"_"&amp;P$54,データシート1!$A:$CE,MATCH("bc_"&amp;$C56,データシート1!$A$1:$CE$1,0),0),0)</f>
        <v>222.83799999999999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354.06</v>
      </c>
      <c r="G57" s="887">
        <f t="shared" ref="G57:J57" si="34">SUM(G58:G59)</f>
        <v>426.72499999999997</v>
      </c>
      <c r="H57" s="887">
        <f t="shared" si="34"/>
        <v>437.60500000000002</v>
      </c>
      <c r="I57" s="887">
        <f t="shared" si="34"/>
        <v>494.35400000000004</v>
      </c>
      <c r="J57" s="887">
        <f t="shared" si="34"/>
        <v>478.99700000000001</v>
      </c>
      <c r="K57" s="887">
        <f t="shared" ref="K57:O57" si="35">SUM(K58:K59)</f>
        <v>468.363</v>
      </c>
      <c r="L57" s="887">
        <f t="shared" si="35"/>
        <v>354.892</v>
      </c>
      <c r="M57" s="887">
        <f t="shared" si="35"/>
        <v>431.20100000000002</v>
      </c>
      <c r="N57" s="887">
        <f t="shared" si="35"/>
        <v>380.21100000000001</v>
      </c>
      <c r="O57" s="887">
        <f t="shared" si="35"/>
        <v>343.30099999999999</v>
      </c>
      <c r="P57" s="888">
        <f>SUM(P58:P59)</f>
        <v>254.89499999999998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44.055</v>
      </c>
      <c r="G58" s="889">
        <f>IFERROR(VLOOKUP(年度マスタ!$K$4&amp;"_"&amp;G$54,データシート1!$A:$CE,MATCH("bc_"&amp;$C58,データシート1!$A$1:$CE$1,0),0),0)</f>
        <v>47.145000000000003</v>
      </c>
      <c r="H58" s="889">
        <f>IFERROR(VLOOKUP(年度マスタ!$K$4&amp;"_"&amp;H$54,データシート1!$A:$CE,MATCH("bc_"&amp;$C58,データシート1!$A$1:$CE$1,0),0),0)</f>
        <v>50.469000000000001</v>
      </c>
      <c r="I58" s="889">
        <f>IFERROR(VLOOKUP(年度マスタ!$K$4&amp;"_"&amp;I$54,データシート1!$A:$CE,MATCH("bc_"&amp;$C58,データシート1!$A$1:$CE$1,0),0),0)</f>
        <v>62.832999999999998</v>
      </c>
      <c r="J58" s="889">
        <f>IFERROR(VLOOKUP(年度マスタ!$K$4&amp;"_"&amp;J$54,データシート1!$A:$CE,MATCH("bc_"&amp;$C58,データシート1!$A$1:$CE$1,0),0),0)</f>
        <v>60.872</v>
      </c>
      <c r="K58" s="889">
        <f>IFERROR(VLOOKUP(年度マスタ!$K$4&amp;"_"&amp;K$54,データシート1!$A:$CE,MATCH("bc_"&amp;$C58,データシート1!$A$1:$CE$1,0),0),0)</f>
        <v>58.148000000000003</v>
      </c>
      <c r="L58" s="889">
        <f>IFERROR(VLOOKUP(年度マスタ!$K$4&amp;"_"&amp;L$54,データシート1!$A:$CE,MATCH("bc_"&amp;$C58,データシート1!$A$1:$CE$1,0),0),0)</f>
        <v>50.975000000000001</v>
      </c>
      <c r="M58" s="889">
        <f>IFERROR(VLOOKUP(年度マスタ!$K$4&amp;"_"&amp;M$54,データシート1!$A:$CE,MATCH("bc_"&amp;$C58,データシート1!$A$1:$CE$1,0),0),0)</f>
        <v>59.753999999999998</v>
      </c>
      <c r="N58" s="889">
        <f>IFERROR(VLOOKUP(年度マスタ!$K$4&amp;"_"&amp;N$54,データシート1!$A:$CE,MATCH("bc_"&amp;$C58,データシート1!$A$1:$CE$1,0),0),0)</f>
        <v>61.14</v>
      </c>
      <c r="O58" s="889">
        <f>IFERROR(VLOOKUP(年度マスタ!$K$4&amp;"_"&amp;O$54,データシート1!$A:$CE,MATCH("bc_"&amp;$C58,データシート1!$A$1:$CE$1,0),0),0)</f>
        <v>57.029000000000003</v>
      </c>
      <c r="P58" s="890">
        <f>IFERROR(VLOOKUP(年度マスタ!$K$4&amp;"_"&amp;P$54,データシート1!$A:$CE,MATCH("bc_"&amp;$C58,データシート1!$A$1:$CE$1,0),0),0)</f>
        <v>54.54</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310.005</v>
      </c>
      <c r="G59" s="889">
        <f>IFERROR(VLOOKUP(年度マスタ!$K$4&amp;"_"&amp;G$54,データシート1!$A:$CE,MATCH("bc_"&amp;$C59,データシート1!$A$1:$CE$1,0),0),0)</f>
        <v>379.58</v>
      </c>
      <c r="H59" s="889">
        <f>IFERROR(VLOOKUP(年度マスタ!$K$4&amp;"_"&amp;H$54,データシート1!$A:$CE,MATCH("bc_"&amp;$C59,データシート1!$A$1:$CE$1,0),0),0)</f>
        <v>387.13600000000002</v>
      </c>
      <c r="I59" s="889">
        <f>IFERROR(VLOOKUP(年度マスタ!$K$4&amp;"_"&amp;I$54,データシート1!$A:$CE,MATCH("bc_"&amp;$C59,データシート1!$A$1:$CE$1,0),0),0)</f>
        <v>431.52100000000002</v>
      </c>
      <c r="J59" s="889">
        <f>IFERROR(VLOOKUP(年度マスタ!$K$4&amp;"_"&amp;J$54,データシート1!$A:$CE,MATCH("bc_"&amp;$C59,データシート1!$A$1:$CE$1,0),0),0)</f>
        <v>418.125</v>
      </c>
      <c r="K59" s="889">
        <f>IFERROR(VLOOKUP(年度マスタ!$K$4&amp;"_"&amp;K$54,データシート1!$A:$CE,MATCH("bc_"&amp;$C59,データシート1!$A$1:$CE$1,0),0),0)</f>
        <v>410.21499999999997</v>
      </c>
      <c r="L59" s="889">
        <f>IFERROR(VLOOKUP(年度マスタ!$K$4&amp;"_"&amp;L$54,データシート1!$A:$CE,MATCH("bc_"&amp;$C59,データシート1!$A$1:$CE$1,0),0),0)</f>
        <v>303.91699999999997</v>
      </c>
      <c r="M59" s="889">
        <f>IFERROR(VLOOKUP(年度マスタ!$K$4&amp;"_"&amp;M$54,データシート1!$A:$CE,MATCH("bc_"&amp;$C59,データシート1!$A$1:$CE$1,0),0),0)</f>
        <v>371.447</v>
      </c>
      <c r="N59" s="889">
        <f>IFERROR(VLOOKUP(年度マスタ!$K$4&amp;"_"&amp;N$54,データシート1!$A:$CE,MATCH("bc_"&amp;$C59,データシート1!$A$1:$CE$1,0),0),0)</f>
        <v>319.07100000000003</v>
      </c>
      <c r="O59" s="889">
        <f>IFERROR(VLOOKUP(年度マスタ!$K$4&amp;"_"&amp;O$54,データシート1!$A:$CE,MATCH("bc_"&amp;$C59,データシート1!$A$1:$CE$1,0),0),0)</f>
        <v>286.27199999999999</v>
      </c>
      <c r="P59" s="890">
        <f>IFERROR(VLOOKUP(年度マスタ!$K$4&amp;"_"&amp;P$54,データシート1!$A:$CE,MATCH("bc_"&amp;$C59,データシート1!$A$1:$CE$1,0),0),0)</f>
        <v>200.35499999999999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0.314</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0.311</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一関市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9659</v>
      </c>
      <c r="K6" s="619">
        <f>VLOOKUP(年度マスタ!$K$4&amp;"_"&amp;K$5,データシート1!$A:$BT,MATCH("cb_"&amp;$G6,データシート1!$A$1:$BT$1,0),0)</f>
        <v>10869.5</v>
      </c>
      <c r="L6" s="619">
        <f>VLOOKUP(年度マスタ!$K$4&amp;"_"&amp;L$5,データシート1!$A:$BT,MATCH("cb_"&amp;$G6,データシート1!$A$1:$BT$1,0),0)</f>
        <v>11610.4</v>
      </c>
      <c r="M6" s="619">
        <f>VLOOKUP(年度マスタ!$K$4&amp;"_"&amp;M$5,データシート1!$A:$BT,MATCH("cb_"&amp;$G6,データシート1!$A$1:$BT$1,0),0)</f>
        <v>12597.600000000002</v>
      </c>
      <c r="N6" s="619">
        <f>VLOOKUP(年度マスタ!$K$4&amp;"_"&amp;N$5,データシート1!$A:$BT,MATCH("cb_"&amp;$G6,データシート1!$A$1:$BT$1,0),0)</f>
        <v>13477.7</v>
      </c>
      <c r="O6" s="619">
        <f>VLOOKUP(年度マスタ!$K$4&amp;"_"&amp;O$5,データシート1!$A:$BT,MATCH("cb_"&amp;$G6,データシート1!$A$1:$BT$1,0),0)</f>
        <v>14342.999999999991</v>
      </c>
      <c r="P6" s="619">
        <f>VLOOKUP(年度マスタ!$K$4&amp;"_"&amp;P$5,データシート1!$A:$BT,MATCH("cb_"&amp;$G6,データシート1!$A$1:$BT$1,0),0)</f>
        <v>15100.59999999998</v>
      </c>
      <c r="Q6" s="619">
        <f>VLOOKUP(年度マスタ!$K$4&amp;"_"&amp;Q$5,データシート1!$A:$BT,MATCH("cb_"&amp;$G6,データシート1!$A$1:$BT$1,0),0)</f>
        <v>16122.699999999964</v>
      </c>
      <c r="R6" s="633">
        <f>VLOOKUP(年度マスタ!$K$4&amp;"_"&amp;R$5,データシート1!$A:$BT,MATCH("cb_"&amp;$G6,データシート1!$A$1:$BT$1,0),0)</f>
        <v>17149.199999999946</v>
      </c>
      <c r="S6" s="568"/>
      <c r="T6" s="190"/>
      <c r="U6" s="581"/>
      <c r="V6" s="195"/>
      <c r="W6" s="195"/>
      <c r="X6" s="195"/>
      <c r="Y6" s="196" t="s">
        <v>372</v>
      </c>
      <c r="Z6" s="663" t="s">
        <v>373</v>
      </c>
      <c r="AA6" s="663"/>
      <c r="AB6" s="663"/>
      <c r="AC6" s="664">
        <f>SUM(AC7:AC8)</f>
        <v>3448414</v>
      </c>
      <c r="AD6" s="664">
        <f>SUM(AD7:AD8)</f>
        <v>4167059.3499999996</v>
      </c>
      <c r="AE6" s="665">
        <f>$AD6*3600/100000000</f>
        <v>150.01413659999997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33874.5</v>
      </c>
      <c r="K7" s="617">
        <f>VLOOKUP(年度マスタ!$K$4&amp;"_"&amp;K$5,データシート1!$A:$BT,MATCH("cb_"&amp;$G7,データシート1!$A$1:$BT$1,0),0)</f>
        <v>36568.300000000003</v>
      </c>
      <c r="L7" s="617">
        <f>VLOOKUP(年度マスタ!$K$4&amp;"_"&amp;L$5,データシート1!$A:$BT,MATCH("cb_"&amp;$G7,データシート1!$A$1:$BT$1,0),0)</f>
        <v>74925.7</v>
      </c>
      <c r="M7" s="617">
        <f>VLOOKUP(年度マスタ!$K$4&amp;"_"&amp;M$5,データシート1!$A:$BT,MATCH("cb_"&amp;$G7,データシート1!$A$1:$BT$1,0),0)</f>
        <v>96774.9</v>
      </c>
      <c r="N7" s="617">
        <f>VLOOKUP(年度マスタ!$K$4&amp;"_"&amp;N$5,データシート1!$A:$BT,MATCH("cb_"&amp;$G7,データシート1!$A$1:$BT$1,0),0)</f>
        <v>112581.9</v>
      </c>
      <c r="O7" s="617">
        <f>VLOOKUP(年度マスタ!$K$4&amp;"_"&amp;O$5,データシート1!$A:$BT,MATCH("cb_"&amp;$G7,データシート1!$A$1:$BT$1,0),0)</f>
        <v>123027.89999999991</v>
      </c>
      <c r="P7" s="617">
        <f>VLOOKUP(年度マスタ!$K$4&amp;"_"&amp;P$5,データシート1!$A:$BT,MATCH("cb_"&amp;$G7,データシート1!$A$1:$BT$1,0),0)</f>
        <v>125041.5999999999</v>
      </c>
      <c r="Q7" s="617">
        <f>VLOOKUP(年度マスタ!$K$4&amp;"_"&amp;Q$5,データシート1!$A:$BT,MATCH("cb_"&amp;$G7,データシート1!$A$1:$BT$1,0),0)</f>
        <v>151058.50000000009</v>
      </c>
      <c r="R7" s="634">
        <f>VLOOKUP(年度マスタ!$K$4&amp;"_"&amp;R$5,データシート1!$A:$BT,MATCH("cb_"&amp;$G7,データシート1!$A$1:$BT$1,0),0)</f>
        <v>153300.20000000007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952928</v>
      </c>
      <c r="AD7" s="1022">
        <f>VLOOKUP(年度マスタ!$K$4&amp;"_"&amp;年度マスタ!$K$9,データシート3!A:AB,MATCH("ea_"&amp;$Y7&amp;"_年間発電",データシート3!$A$1:$AB$1,0),0)/10^3</f>
        <v>1154407.8910000001</v>
      </c>
      <c r="AE7" s="554">
        <f t="shared" ref="AE7:AE16" si="0">$AD7*3600/100000000</f>
        <v>41.558684076000006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2495486</v>
      </c>
      <c r="AD8" s="1022">
        <f>VLOOKUP(年度マスタ!$K$4&amp;"_"&amp;年度マスタ!$K$9,データシート3!A:AB,MATCH("ea_"&amp;$Y8&amp;"_年間発電",データシート3!$A$1:$AB$1,0),0)/10^3</f>
        <v>3012651.4589999993</v>
      </c>
      <c r="AE8" s="554">
        <f t="shared" si="0"/>
        <v>108.45545252399998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63.5</v>
      </c>
      <c r="K9" s="617">
        <f>VLOOKUP(年度マスタ!$K$4&amp;"_"&amp;K$5,データシート1!$A:$BT,MATCH("cb_"&amp;$G9,データシート1!$A$1:$BT$1,0),0)</f>
        <v>63.5</v>
      </c>
      <c r="L9" s="617">
        <f>VLOOKUP(年度マスタ!$K$4&amp;"_"&amp;L$5,データシート1!$A:$BT,MATCH("cb_"&amp;$G9,データシート1!$A$1:$BT$1,0),0)</f>
        <v>63.5</v>
      </c>
      <c r="M9" s="617">
        <f>VLOOKUP(年度マスタ!$K$4&amp;"_"&amp;M$5,データシート1!$A:$BT,MATCH("cb_"&amp;$G9,データシート1!$A$1:$BT$1,0),0)</f>
        <v>64</v>
      </c>
      <c r="N9" s="617">
        <f>VLOOKUP(年度マスタ!$K$4&amp;"_"&amp;N$5,データシート1!$A:$BT,MATCH("cb_"&amp;$G9,データシート1!$A$1:$BT$1,0),0)</f>
        <v>83.4</v>
      </c>
      <c r="O9" s="617">
        <f>VLOOKUP(年度マスタ!$K$4&amp;"_"&amp;O$5,データシート1!$A:$BT,MATCH("cb_"&amp;$G9,データシート1!$A$1:$BT$1,0),0)</f>
        <v>83.4</v>
      </c>
      <c r="P9" s="617">
        <f>VLOOKUP(年度マスタ!$K$4&amp;"_"&amp;P$5,データシート1!$A:$BT,MATCH("cb_"&amp;$G9,データシート1!$A$1:$BT$1,0),0)</f>
        <v>83.4</v>
      </c>
      <c r="Q9" s="617">
        <f>VLOOKUP(年度マスタ!$K$4&amp;"_"&amp;Q$5,データシート1!$A:$BT,MATCH("cb_"&amp;$G9,データシート1!$A$1:$BT$1,0),0)</f>
        <v>83.4</v>
      </c>
      <c r="R9" s="634">
        <f>VLOOKUP(年度マスタ!$K$4&amp;"_"&amp;R$5,データシート1!$A:$BT,MATCH("cb_"&amp;$G9,データシート1!$A$1:$BT$1,0),0)</f>
        <v>83.4</v>
      </c>
      <c r="S9" s="568"/>
      <c r="T9" s="190"/>
      <c r="U9" s="581"/>
      <c r="V9" s="195"/>
      <c r="W9" s="195"/>
      <c r="X9" s="195"/>
      <c r="Y9" s="196" t="s">
        <v>381</v>
      </c>
      <c r="Z9" s="208" t="s">
        <v>377</v>
      </c>
      <c r="AA9" s="208"/>
      <c r="AB9" s="208"/>
      <c r="AC9" s="666">
        <f>VLOOKUP(年度マスタ!$K$4&amp;"_"&amp;年度マスタ!$K$9,データシート3!A:AB,MATCH("ea_"&amp;$Y9&amp;"_設備",データシート3!$A$1:$AB$1,0),0)</f>
        <v>1152000</v>
      </c>
      <c r="AD9" s="666">
        <f>VLOOKUP(年度マスタ!$K$4&amp;"_"&amp;年度マスタ!$K$9,データシート3!A:AB,MATCH("ea_"&amp;$Y9&amp;"_年間発電",データシート3!$A$1:$AB$1,0),0)/10^3</f>
        <v>3509100.304</v>
      </c>
      <c r="AE9" s="667">
        <f t="shared" si="0"/>
        <v>126.327610944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22665</v>
      </c>
      <c r="AD10" s="666">
        <f>SUM(AD11:AD12)</f>
        <v>134470.07199999999</v>
      </c>
      <c r="AE10" s="667">
        <f t="shared" si="0"/>
        <v>4.8409225919999992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22069</v>
      </c>
      <c r="AD11" s="1022">
        <f>VLOOKUP(年度マスタ!$K$4&amp;"_"&amp;年度マスタ!$K$9,データシート3!A:AB,MATCH("ea_"&amp;$Y11&amp;"_年間発電",データシート3!$A$1:$AB$1,0),0)/10^3</f>
        <v>131365.20699999999</v>
      </c>
      <c r="AE11" s="554">
        <f t="shared" si="0"/>
        <v>4.7291474520000003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43597</v>
      </c>
      <c r="K12" s="651">
        <f t="shared" ref="K12:Q12" si="1">SUM(K6:K11)</f>
        <v>47501.3</v>
      </c>
      <c r="L12" s="651">
        <f t="shared" si="1"/>
        <v>86599.599999999991</v>
      </c>
      <c r="M12" s="651">
        <f t="shared" si="1"/>
        <v>109436.5</v>
      </c>
      <c r="N12" s="651">
        <f t="shared" si="1"/>
        <v>126142.99999999999</v>
      </c>
      <c r="O12" s="651">
        <f t="shared" si="1"/>
        <v>137454.2999999999</v>
      </c>
      <c r="P12" s="651">
        <f t="shared" si="1"/>
        <v>140225.59999999989</v>
      </c>
      <c r="Q12" s="651">
        <f t="shared" si="1"/>
        <v>167264.60000000003</v>
      </c>
      <c r="R12" s="652">
        <f t="shared" ref="R12" si="2">SUM(R6:R11)</f>
        <v>170532.80000000002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596</v>
      </c>
      <c r="AD12" s="1022">
        <f>VLOOKUP(年度マスタ!$K$4&amp;"_"&amp;年度マスタ!$K$9,データシート3!A:AB,MATCH("ea_"&amp;$Y12&amp;"_年間発電",データシート3!$A$1:$AB$1,0),0)/10^3</f>
        <v>3104.8649999999993</v>
      </c>
      <c r="AE12" s="554">
        <f t="shared" si="0"/>
        <v>0.11177513999999998</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137</v>
      </c>
      <c r="AD13" s="666">
        <f>SUM(AD14:AD16)</f>
        <v>842.04600000000016</v>
      </c>
      <c r="AE13" s="667">
        <f t="shared" si="0"/>
        <v>3.0313656000000005E-2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137</v>
      </c>
      <c r="AD16" s="1022">
        <f>VLOOKUP(年度マスタ!$K$4&amp;"_"&amp;年度マスタ!$K$9,データシート3!A:AB,MATCH("ea_"&amp;$Y16&amp;"_年間発電",データシート3!$A$1:$AB$1,0),0)/10^3</f>
        <v>842.04600000000016</v>
      </c>
      <c r="AE16" s="554">
        <f t="shared" si="0"/>
        <v>3.0313656000000005E-2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16.71152493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85.049680460000005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11591.959079999999</v>
      </c>
      <c r="K19" s="615">
        <f>K6*別紙!$C5/100*別紙!$E5/10^3</f>
        <v>13044.70434</v>
      </c>
      <c r="L19" s="615">
        <f>L6*別紙!$C5/100*別紙!$E5/10^3</f>
        <v>13933.873247999998</v>
      </c>
      <c r="M19" s="615">
        <f>M6*別紙!$C5/100*別紙!$E5/10^3</f>
        <v>15118.631712000004</v>
      </c>
      <c r="N19" s="615">
        <f>N6*別紙!$C5/100*別紙!$E5/10^3</f>
        <v>16174.857323999999</v>
      </c>
      <c r="O19" s="615">
        <f>O6*別紙!$C5/100*別紙!$E5/10^3</f>
        <v>17213.321159999989</v>
      </c>
      <c r="P19" s="615">
        <f>P6*別紙!$C5/100*別紙!$E5/10^3</f>
        <v>18122.532071999976</v>
      </c>
      <c r="Q19" s="615">
        <f>Q6*別紙!$C5/100*別紙!$E5/10^3</f>
        <v>19349.174723999953</v>
      </c>
      <c r="R19" s="639">
        <f>R6*別紙!$C5/100*別紙!$E5/10^3</f>
        <v>20581.097903999937</v>
      </c>
      <c r="S19" s="572"/>
      <c r="T19" s="191"/>
      <c r="U19" s="588"/>
      <c r="W19" s="201"/>
      <c r="X19" s="201"/>
      <c r="Y19" s="173"/>
      <c r="Z19" s="628" t="s">
        <v>389</v>
      </c>
      <c r="AA19" s="671"/>
      <c r="AB19" s="672"/>
      <c r="AC19" s="673">
        <f>SUM($AC$6,$AC$9,$AC$10,$AC$13)</f>
        <v>4623216</v>
      </c>
      <c r="AD19" s="673">
        <f>SUM($AD$6,$AD$9,$AD$10,$AD$13)</f>
        <v>7811471.7719999989</v>
      </c>
      <c r="AE19" s="674">
        <f>SUM($AE$6,$AE$9,$AE$10,$AE$13,$AE$17,$AE$18)</f>
        <v>382.97418918199998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44807.833619999998</v>
      </c>
      <c r="K20" s="617">
        <f>K7*別紙!$C6/100*別紙!$E6/10^3</f>
        <v>48371.084508000007</v>
      </c>
      <c r="L20" s="617">
        <f>L7*別紙!$C6/100*別紙!$E6/10^3</f>
        <v>99108.718931999974</v>
      </c>
      <c r="M20" s="617">
        <f>M7*別紙!$C6/100*別紙!$E6/10^3</f>
        <v>128009.966724</v>
      </c>
      <c r="N20" s="617">
        <f>N7*別紙!$C6/100*別紙!$E6/10^3</f>
        <v>148918.83404399999</v>
      </c>
      <c r="O20" s="617">
        <f>O7*別紙!$C6/100*別紙!$E6/10^3</f>
        <v>162736.38500399989</v>
      </c>
      <c r="P20" s="617">
        <f>P7*別紙!$C6/100*別紙!$E6/10^3</f>
        <v>165400.02681599985</v>
      </c>
      <c r="Q20" s="617">
        <f>Q7*別紙!$C6/100*別紙!$E6/10^3</f>
        <v>199814.14146000013</v>
      </c>
      <c r="R20" s="634">
        <f>R7*別紙!$C6/100*別紙!$E6/10^3</f>
        <v>202779.3725520001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333.75599999999997</v>
      </c>
      <c r="K22" s="617">
        <f>K9*別紙!$C8/100*別紙!$E8/10^3</f>
        <v>333.75599999999997</v>
      </c>
      <c r="L22" s="617">
        <f>L9*別紙!$C8/100*別紙!$E8/10^3</f>
        <v>333.75599999999997</v>
      </c>
      <c r="M22" s="617">
        <f>M9*別紙!$C8/100*別紙!$E8/10^3</f>
        <v>336.38400000000001</v>
      </c>
      <c r="N22" s="617">
        <f>N9*別紙!$C8/100*別紙!$E8/10^3</f>
        <v>438.35039999999998</v>
      </c>
      <c r="O22" s="617">
        <f>O9*別紙!$C8/100*別紙!$E8/10^3</f>
        <v>438.35039999999998</v>
      </c>
      <c r="P22" s="617">
        <f>P9*別紙!$C8/100*別紙!$E8/10^3</f>
        <v>438.35039999999998</v>
      </c>
      <c r="Q22" s="617">
        <f>Q9*別紙!$C8/100*別紙!$E8/10^3</f>
        <v>438.35039999999998</v>
      </c>
      <c r="R22" s="634">
        <f>R9*別紙!$C8/100*別紙!$E8/10^3</f>
        <v>438.35039999999998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56733.548699999999</v>
      </c>
      <c r="K25" s="657">
        <f t="shared" si="3"/>
        <v>61749.544848000012</v>
      </c>
      <c r="L25" s="657">
        <f t="shared" si="3"/>
        <v>113376.34817999997</v>
      </c>
      <c r="M25" s="657">
        <f t="shared" si="3"/>
        <v>143464.98243599999</v>
      </c>
      <c r="N25" s="657">
        <f t="shared" si="3"/>
        <v>165532.041768</v>
      </c>
      <c r="O25" s="657">
        <f t="shared" si="3"/>
        <v>180388.05656399988</v>
      </c>
      <c r="P25" s="657">
        <f t="shared" si="3"/>
        <v>183960.90928799982</v>
      </c>
      <c r="Q25" s="657">
        <f t="shared" si="3"/>
        <v>219601.66658400008</v>
      </c>
      <c r="R25" s="658">
        <f t="shared" ref="R25" si="4">SUM(R19:R24)</f>
        <v>223798.82085600003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750734.29117723298</v>
      </c>
      <c r="K26" s="654">
        <f>(VLOOKUP(年度マスタ!$K$4&amp;"_"&amp;K$18,データシート1!$A:$BT,MATCH("da_合計",データシート1!$A$1:$BT$1,0),0))/10^3</f>
        <v>666153.69076146453</v>
      </c>
      <c r="L26" s="654">
        <f>(VLOOKUP(年度マスタ!$K$4&amp;"_"&amp;L$18,データシート1!$A:$BT,MATCH("da_合計",データシート1!$A$1:$BT$1,0),0))/10^3</f>
        <v>676667.77641508158</v>
      </c>
      <c r="M26" s="654">
        <f>(VLOOKUP(年度マスタ!$K$4&amp;"_"&amp;M$18,データシート1!$A:$BT,MATCH("da_合計",データシート1!$A$1:$BT$1,0),0))/10^3</f>
        <v>661415.38670157781</v>
      </c>
      <c r="N26" s="654">
        <f>(VLOOKUP(年度マスタ!$K$4&amp;"_"&amp;N$18,データシート1!$A:$BT,MATCH("da_合計",データシート1!$A$1:$BT$1,0),0))/10^3</f>
        <v>621181.38486909738</v>
      </c>
      <c r="O26" s="654">
        <f>(VLOOKUP(年度マスタ!$K$4&amp;"_"&amp;O$18,データシート1!$A:$BT,MATCH("da_合計",データシート1!$A$1:$BT$1,0),0))/10^3</f>
        <v>596697.21450438816</v>
      </c>
      <c r="P26" s="654">
        <f>(VLOOKUP(年度マスタ!$K$4&amp;"_"&amp;P$18,データシート1!$A:$BT,MATCH("da_合計",データシート1!$A$1:$BT$1,0),0))/10^3</f>
        <v>609313.71612574381</v>
      </c>
      <c r="Q26" s="654">
        <f>(VLOOKUP(年度マスタ!$K$4&amp;"_"&amp;Q$18,データシート1!$A:$BT,MATCH("da_合計",データシート1!$A$1:$BT$1,0),0))/10^3</f>
        <v>619439.79050789832</v>
      </c>
      <c r="R26" s="655">
        <f>Q26</f>
        <v>619439.79050789832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7.5570743692865858E-2</v>
      </c>
      <c r="K27" s="839">
        <f t="shared" ref="K27:P27" si="5">K25/K26</f>
        <v>9.2695643219233043E-2</v>
      </c>
      <c r="L27" s="839">
        <f t="shared" si="5"/>
        <v>0.16755097868064084</v>
      </c>
      <c r="M27" s="839">
        <f t="shared" si="5"/>
        <v>0.21690602504947404</v>
      </c>
      <c r="N27" s="839">
        <f t="shared" si="5"/>
        <v>0.26647939844958946</v>
      </c>
      <c r="O27" s="839">
        <f t="shared" si="5"/>
        <v>0.30231087422425579</v>
      </c>
      <c r="P27" s="839">
        <f t="shared" si="5"/>
        <v>0.30191493219239446</v>
      </c>
      <c r="Q27" s="839">
        <f>Q25/Q26</f>
        <v>0.35451656472365412</v>
      </c>
      <c r="R27" s="840">
        <f>R25/R26</f>
        <v>0.36129229068817209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0.36129229068817209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12.610542447709285</v>
      </c>
      <c r="AA52" s="173"/>
      <c r="AB52" s="678" t="s">
        <v>413</v>
      </c>
      <c r="AC52" s="679">
        <f>$AD6</f>
        <v>4167059.3499999996</v>
      </c>
      <c r="AD52" s="680">
        <f>R19+R20</f>
        <v>223360.47045600004</v>
      </c>
      <c r="AE52" s="681">
        <f t="shared" ref="AE52:AE54" si="6">IFERROR(AD52/AC52,"-")</f>
        <v>5.3601461293321884E-2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7192031.9814921003</v>
      </c>
      <c r="Z53" s="1130"/>
      <c r="AA53" s="173"/>
      <c r="AB53" s="678" t="s">
        <v>377</v>
      </c>
      <c r="AC53" s="679">
        <f>$AD9</f>
        <v>3509100.304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134470.07199999999</v>
      </c>
      <c r="AD54" s="679">
        <f>R22</f>
        <v>438.35039999999998</v>
      </c>
      <c r="AE54" s="681">
        <f t="shared" si="6"/>
        <v>3.2598361366237686E-3</v>
      </c>
      <c r="AF54" s="473"/>
      <c r="AG54" s="41"/>
      <c r="AH54" s="420"/>
      <c r="AI54" s="442" t="s">
        <v>440</v>
      </c>
      <c r="AJ54" s="443">
        <f>VLOOKUP(年度マスタ!$K$4&amp;"_"&amp;AJ$53,データシート1!$A$1:$BT$2000,MATCH("ca_太陽光発電（10kW未満）",データシート1!$A$1:$BT$1,0),0)</f>
        <v>2177</v>
      </c>
      <c r="AK54" s="443">
        <f>VLOOKUP(年度マスタ!$K$4&amp;"_"&amp;AK$53,データシート1!$A$1:$BT$2000,MATCH("ca_太陽光発電（10kW未満）",データシート1!$A$1:$BT$1,0),0)</f>
        <v>2386</v>
      </c>
      <c r="AL54" s="443">
        <f>VLOOKUP(年度マスタ!$K$4&amp;"_"&amp;AL$53,データシート1!$A$1:$BT$2000,MATCH("ca_太陽光発電（10kW未満）",データシート1!$A$1:$BT$1,0),0)</f>
        <v>2512</v>
      </c>
      <c r="AM54" s="443">
        <f>VLOOKUP(年度マスタ!$K$4&amp;"_"&amp;AM$53,データシート1!$A$1:$BT$2000,MATCH("ca_太陽光発電（10kW未満）",データシート1!$A$1:$BT$1,0),0)</f>
        <v>2700</v>
      </c>
      <c r="AN54" s="443">
        <f>VLOOKUP(年度マスタ!$K$4&amp;"_"&amp;AN$53,データシート1!$A$1:$BT$2000,MATCH("ca_太陽光発電（10kW未満）",データシート1!$A$1:$BT$1,0),0)</f>
        <v>2864</v>
      </c>
      <c r="AO54" s="443">
        <f>VLOOKUP(年度マスタ!$K$4&amp;"_"&amp;AO$53,データシート1!$A$1:$BT$2000,MATCH("ca_太陽光発電（10kW未満）",データシート1!$A$1:$BT$1,0),0)</f>
        <v>3016</v>
      </c>
      <c r="AP54" s="443">
        <f>VLOOKUP(年度マスタ!$K$4&amp;"_"&amp;AP$53,データシート1!$A$1:$BT$2000,MATCH("ca_太陽光発電（10kW未満）",データシート1!$A$1:$BT$1,0),0)</f>
        <v>3141</v>
      </c>
      <c r="AQ54" s="443">
        <f>VLOOKUP(年度マスタ!$K$4&amp;"_"&amp;AQ$53,データシート1!$A$1:$BT$2000,MATCH("ca_太陽光発電（10kW未満）",データシート1!$A$1:$BT$1,0),0)</f>
        <v>3308</v>
      </c>
      <c r="AR54" s="443">
        <f>VLOOKUP(年度マスタ!$K$4&amp;"_"&amp;AR$53,データシート1!$A$1:$BT$2000,MATCH("ca_太陽光発電（10kW未満）",データシート1!$A$1:$BT$1,0),0)</f>
        <v>3473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842.04600000000016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一関市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岩手県</v>
      </c>
      <c r="AY12" s="1023" t="str">
        <f>年度マスタ!$J4</f>
        <v>一関市</v>
      </c>
      <c r="AZ12" s="1023" t="str">
        <f>年度マスタ!$K4</f>
        <v>03209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一関市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岩手県</v>
      </c>
      <c r="AY4" s="1038" t="str">
        <f>年度マスタ!$J4</f>
        <v>一関市</v>
      </c>
      <c r="AZ4" s="1038" t="str">
        <f>年度マスタ!$K4</f>
        <v>03209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03209</v>
      </c>
      <c r="AY72" s="18" t="str">
        <f>IF(IFERROR(比較地域マスタ!$AE7,"")=0,"",IFERROR(比較地域マスタ!$AE7,""))</f>
        <v>一関市</v>
      </c>
      <c r="AZ72" s="16"/>
      <c r="BA72" s="22">
        <v>1</v>
      </c>
      <c r="BB72" s="22">
        <v>1</v>
      </c>
      <c r="BC72" s="18" t="str">
        <f>AX72</f>
        <v>03209</v>
      </c>
      <c r="BD72" s="18" t="str">
        <f>AY72</f>
        <v>一関市</v>
      </c>
      <c r="BE72" s="33">
        <f>VLOOKUP(BC72&amp;"_"&amp;$AZ$9,データシート3!A:AB,MATCH("ea_"&amp;"太陽光（建物系）"&amp;"_年間発電",データシート3!$A$1:$AB$1,0),0)/10^3+VLOOKUP(BC72&amp;"_"&amp;$AZ$9,データシート3!A:AB,MATCH("ea_"&amp;"太陽光（土地系）"&amp;"_年間発電",データシート3!$A$1:$AB$1,0),0)/10^3</f>
        <v>4167059.3499999996</v>
      </c>
      <c r="BF72" s="33">
        <f>VLOOKUP(BC72&amp;"_"&amp;$AZ$9,データシート3!A:AB,MATCH("ea_"&amp;"風力（陸上）"&amp;"_年間発電",データシート3!$A$1:$AB$1,0),0)/10^3</f>
        <v>3509100.304</v>
      </c>
      <c r="BG72" s="33">
        <f>VLOOKUP(BC72&amp;"_"&amp;$AZ$9,データシート3!A:AB,MATCH("ea_"&amp;"中小水（河川）"&amp;"_年間発電",データシート3!$A$1:$AB$1,0),0)/10^3+VLOOKUP(BC72&amp;"_"&amp;$AZ$9,データシート3!A:AB,MATCH("ea_"&amp;"中小水（農業用水路）"&amp;"_年間発電",データシート3!$A$1:$AB$1,0),0)/10^3</f>
        <v>134470.07199999999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842.04600000000016</v>
      </c>
      <c r="BI72" s="33">
        <f>SUM(BE72:BH72)</f>
        <v>7811471.7719999989</v>
      </c>
      <c r="BJ72" s="33">
        <f>(VLOOKUP($BC72&amp;"_"&amp;$AZ$8,データシート3!$A:$AN,MATCH("da_合計",データシート3!$A$1:$AN$1,0),0))/10^3</f>
        <v>619439.79050789832</v>
      </c>
      <c r="BK72" s="33">
        <f t="shared" ref="BK72:BK103" si="21">BI72-BJ72</f>
        <v>7192031.9814921003</v>
      </c>
      <c r="BL72" s="33">
        <f t="shared" ref="BL72:BL103" si="22">IF(BK72&gt;0,0,BK72)</f>
        <v>0</v>
      </c>
      <c r="BM72" s="33">
        <f t="shared" ref="BM72:BM103" si="23">IF(BK72&gt;0,BK72,0)</f>
        <v>7192031.9814921003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03524</v>
      </c>
      <c r="AY73" s="18" t="str">
        <f>IF(IFERROR(比較地域マスタ!$AE8,"")=0,"",IFERROR(比較地域マスタ!$AE8,""))</f>
        <v>一戸町</v>
      </c>
      <c r="AZ73" s="16"/>
      <c r="BA73" s="22">
        <v>2</v>
      </c>
      <c r="BB73" s="22">
        <v>1</v>
      </c>
      <c r="BC73" s="18" t="str">
        <f t="shared" ref="BC73:BC136" si="24">AX73</f>
        <v>03524</v>
      </c>
      <c r="BD73" s="18" t="str">
        <f t="shared" ref="BD73:BD136" si="25">AY73</f>
        <v>一戸町</v>
      </c>
      <c r="BE73" s="33">
        <f>VLOOKUP(BC73&amp;"_"&amp;$AZ$9,データシート3!A:AB,MATCH("ea_"&amp;"太陽光（建物系）"&amp;"_年間発電",データシート3!$A$1:$AB$1,0),0)/10^3+VLOOKUP(BC73&amp;"_"&amp;$AZ$9,データシート3!A:AB,MATCH("ea_"&amp;"太陽光（土地系）"&amp;"_年間発電",データシート3!$A$1:$AB$1,0),0)/10^3</f>
        <v>1192813.8499999999</v>
      </c>
      <c r="BF73" s="33">
        <f>VLOOKUP(BC73&amp;"_"&amp;$AZ$9,データシート3!A:AB,MATCH("ea_"&amp;"風力（陸上）"&amp;"_年間発電",データシート3!$A$1:$AB$1,0),0)/10^3</f>
        <v>1847986.8319999999</v>
      </c>
      <c r="BG73" s="33">
        <f>VLOOKUP(BC73&amp;"_"&amp;$AZ$9,データシート3!A:AB,MATCH("ea_"&amp;"中小水（河川）"&amp;"_年間発電",データシート3!$A$1:$AB$1,0),0)/10^3+VLOOKUP(BC73&amp;"_"&amp;$AZ$9,データシート3!A:AB,MATCH("ea_"&amp;"中小水（農業用水路）"&amp;"_年間発電",データシート3!$A$1:$AB$1,0),0)/10^3</f>
        <v>40752.97600000001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3081553.6579999998</v>
      </c>
      <c r="BJ73" s="33">
        <f>(VLOOKUP($BC73&amp;"_"&amp;$AZ$8,データシート3!$A:$AN,MATCH("da_合計",データシート3!$A$1:$AN$1,0),0))/10^3</f>
        <v>62526.143260196215</v>
      </c>
      <c r="BK73" s="33">
        <f t="shared" si="21"/>
        <v>3019027.5147398035</v>
      </c>
      <c r="BL73" s="33">
        <f t="shared" si="22"/>
        <v>0</v>
      </c>
      <c r="BM73" s="33">
        <f t="shared" si="23"/>
        <v>3019027.5147398035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03483</v>
      </c>
      <c r="AY74" s="18" t="str">
        <f>IF(IFERROR(比較地域マスタ!$AE9,"")=0,"",IFERROR(比較地域マスタ!$AE9,""))</f>
        <v>岩泉町</v>
      </c>
      <c r="AZ74" s="16"/>
      <c r="BA74" s="22">
        <v>3</v>
      </c>
      <c r="BB74" s="22">
        <v>1</v>
      </c>
      <c r="BC74" s="18" t="str">
        <f t="shared" si="24"/>
        <v>03483</v>
      </c>
      <c r="BD74" s="18" t="str">
        <f t="shared" si="25"/>
        <v>岩泉町</v>
      </c>
      <c r="BE74" s="33">
        <f>VLOOKUP(BC74&amp;"_"&amp;$AZ$9,データシート3!A:AB,MATCH("ea_"&amp;"太陽光（建物系）"&amp;"_年間発電",データシート3!$A$1:$AB$1,0),0)/10^3+VLOOKUP(BC74&amp;"_"&amp;$AZ$9,データシート3!A:AB,MATCH("ea_"&amp;"太陽光（土地系）"&amp;"_年間発電",データシート3!$A$1:$AB$1,0),0)/10^3</f>
        <v>707600.86</v>
      </c>
      <c r="BF74" s="33">
        <f>VLOOKUP(BC74&amp;"_"&amp;$AZ$9,データシート3!A:AB,MATCH("ea_"&amp;"風力（陸上）"&amp;"_年間発電",データシート3!$A$1:$AB$1,0),0)/10^3</f>
        <v>8170415.443</v>
      </c>
      <c r="BG74" s="33">
        <f>VLOOKUP(BC74&amp;"_"&amp;$AZ$9,データシート3!A:AB,MATCH("ea_"&amp;"中小水（河川）"&amp;"_年間発電",データシート3!$A$1:$AB$1,0),0)/10^3+VLOOKUP(BC74&amp;"_"&amp;$AZ$9,データシート3!A:AB,MATCH("ea_"&amp;"中小水（農業用水路）"&amp;"_年間発電",データシート3!$A$1:$AB$1,0),0)/10^3</f>
        <v>90275.510999999999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8968291.8139999993</v>
      </c>
      <c r="BJ74" s="33">
        <f>(VLOOKUP($BC74&amp;"_"&amp;$AZ$8,データシート3!$A:$AN,MATCH("da_合計",データシート3!$A$1:$AN$1,0),0))/10^3</f>
        <v>46917.50570818298</v>
      </c>
      <c r="BK74" s="33">
        <f t="shared" si="21"/>
        <v>8921374.3082918171</v>
      </c>
      <c r="BL74" s="33">
        <f t="shared" si="22"/>
        <v>0</v>
      </c>
      <c r="BM74" s="33">
        <f t="shared" si="23"/>
        <v>8921374.3082918171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03303</v>
      </c>
      <c r="AY75" s="18" t="str">
        <f>IF(IFERROR(比較地域マスタ!$AE10,"")=0,"",IFERROR(比較地域マスタ!$AE10,""))</f>
        <v>岩手町</v>
      </c>
      <c r="AZ75" s="16"/>
      <c r="BA75" s="22">
        <v>4</v>
      </c>
      <c r="BB75" s="22">
        <v>1</v>
      </c>
      <c r="BC75" s="18" t="str">
        <f t="shared" si="24"/>
        <v>03303</v>
      </c>
      <c r="BD75" s="18" t="str">
        <f t="shared" si="25"/>
        <v>岩手町</v>
      </c>
      <c r="BE75" s="33">
        <f>VLOOKUP(BC75&amp;"_"&amp;$AZ$9,データシート3!A:AB,MATCH("ea_"&amp;"太陽光（建物系）"&amp;"_年間発電",データシート3!$A$1:$AB$1,0),0)/10^3+VLOOKUP(BC75&amp;"_"&amp;$AZ$9,データシート3!A:AB,MATCH("ea_"&amp;"太陽光（土地系）"&amp;"_年間発電",データシート3!$A$1:$AB$1,0),0)/10^3</f>
        <v>1573214.6239999998</v>
      </c>
      <c r="BF75" s="33">
        <f>VLOOKUP(BC75&amp;"_"&amp;$AZ$9,データシート3!A:AB,MATCH("ea_"&amp;"風力（陸上）"&amp;"_年間発電",データシート3!$A$1:$AB$1,0),0)/10^3</f>
        <v>1203389.699</v>
      </c>
      <c r="BG75" s="33">
        <f>VLOOKUP(BC75&amp;"_"&amp;$AZ$9,データシート3!A:AB,MATCH("ea_"&amp;"中小水（河川）"&amp;"_年間発電",データシート3!$A$1:$AB$1,0),0)/10^3+VLOOKUP(BC75&amp;"_"&amp;$AZ$9,データシート3!A:AB,MATCH("ea_"&amp;"中小水（農業用水路）"&amp;"_年間発電",データシート3!$A$1:$AB$1,0),0)/10^3</f>
        <v>16811.130000000005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2793415.4529999997</v>
      </c>
      <c r="BJ75" s="33">
        <f>(VLOOKUP($BC75&amp;"_"&amp;$AZ$8,データシート3!$A:$AN,MATCH("da_合計",データシート3!$A$1:$AN$1,0),0))/10^3</f>
        <v>65983.70047606669</v>
      </c>
      <c r="BK75" s="33">
        <f t="shared" si="21"/>
        <v>2727431.7525239331</v>
      </c>
      <c r="BL75" s="33">
        <f t="shared" si="22"/>
        <v>0</v>
      </c>
      <c r="BM75" s="33">
        <f t="shared" si="23"/>
        <v>2727431.7525239331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03215</v>
      </c>
      <c r="AY76" s="18" t="str">
        <f>IF(IFERROR(比較地域マスタ!$AE11,"")=0,"",IFERROR(比較地域マスタ!$AE11,""))</f>
        <v>奥州市</v>
      </c>
      <c r="AZ76" s="16"/>
      <c r="BA76" s="22">
        <v>5</v>
      </c>
      <c r="BB76" s="22">
        <v>1</v>
      </c>
      <c r="BC76" s="18" t="str">
        <f t="shared" si="24"/>
        <v>03215</v>
      </c>
      <c r="BD76" s="18" t="str">
        <f t="shared" si="25"/>
        <v>奥州市</v>
      </c>
      <c r="BE76" s="33">
        <f>VLOOKUP(BC76&amp;"_"&amp;$AZ$9,データシート3!A:AB,MATCH("ea_"&amp;"太陽光（建物系）"&amp;"_年間発電",データシート3!$A$1:$AB$1,0),0)/10^3+VLOOKUP(BC76&amp;"_"&amp;$AZ$9,データシート3!A:AB,MATCH("ea_"&amp;"太陽光（土地系）"&amp;"_年間発電",データシート3!$A$1:$AB$1,0),0)/10^3</f>
        <v>4786039.1039999994</v>
      </c>
      <c r="BF76" s="33">
        <f>VLOOKUP(BC76&amp;"_"&amp;$AZ$9,データシート3!A:AB,MATCH("ea_"&amp;"風力（陸上）"&amp;"_年間発電",データシート3!$A$1:$AB$1,0),0)/10^3</f>
        <v>4441934.5049999999</v>
      </c>
      <c r="BG76" s="33">
        <f>VLOOKUP(BC76&amp;"_"&amp;$AZ$9,データシート3!A:AB,MATCH("ea_"&amp;"中小水（河川）"&amp;"_年間発電",データシート3!$A$1:$AB$1,0),0)/10^3+VLOOKUP(BC76&amp;"_"&amp;$AZ$9,データシート3!A:AB,MATCH("ea_"&amp;"中小水（農業用水路）"&amp;"_年間発電",データシート3!$A$1:$AB$1,0),0)/10^3</f>
        <v>133327.61199999999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187.39400000000001</v>
      </c>
      <c r="BI76" s="33">
        <f t="shared" si="26"/>
        <v>9361488.6149999984</v>
      </c>
      <c r="BJ76" s="33">
        <f>(VLOOKUP($BC76&amp;"_"&amp;$AZ$8,データシート3!$A:$AN,MATCH("da_合計",データシート3!$A$1:$AN$1,0),0))/10^3</f>
        <v>714739.38600639766</v>
      </c>
      <c r="BK76" s="33">
        <f t="shared" si="21"/>
        <v>8646749.2289936002</v>
      </c>
      <c r="BL76" s="33">
        <f t="shared" si="22"/>
        <v>0</v>
      </c>
      <c r="BM76" s="33">
        <f t="shared" si="23"/>
        <v>8646749.2289936002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03461</v>
      </c>
      <c r="AY77" s="18" t="str">
        <f>IF(IFERROR(比較地域マスタ!$AE12,"")=0,"",IFERROR(比較地域マスタ!$AE12,""))</f>
        <v>大槌町</v>
      </c>
      <c r="AZ77" s="16"/>
      <c r="BA77" s="22">
        <v>6</v>
      </c>
      <c r="BB77" s="22">
        <v>1</v>
      </c>
      <c r="BC77" s="18" t="str">
        <f t="shared" si="24"/>
        <v>03461</v>
      </c>
      <c r="BD77" s="18" t="str">
        <f t="shared" si="25"/>
        <v>大槌町</v>
      </c>
      <c r="BE77" s="33">
        <f>VLOOKUP(BC77&amp;"_"&amp;$AZ$9,データシート3!A:AB,MATCH("ea_"&amp;"太陽光（建物系）"&amp;"_年間発電",データシート3!$A$1:$AB$1,0),0)/10^3+VLOOKUP(BC77&amp;"_"&amp;$AZ$9,データシート3!A:AB,MATCH("ea_"&amp;"太陽光（土地系）"&amp;"_年間発電",データシート3!$A$1:$AB$1,0),0)/10^3</f>
        <v>145839.52600000001</v>
      </c>
      <c r="BF77" s="33">
        <f>VLOOKUP(BC77&amp;"_"&amp;$AZ$9,データシート3!A:AB,MATCH("ea_"&amp;"風力（陸上）"&amp;"_年間発電",データシート3!$A$1:$AB$1,0),0)/10^3</f>
        <v>965367.69099999999</v>
      </c>
      <c r="BG77" s="33">
        <f>VLOOKUP(BC77&amp;"_"&amp;$AZ$9,データシート3!A:AB,MATCH("ea_"&amp;"中小水（河川）"&amp;"_年間発電",データシート3!$A$1:$AB$1,0),0)/10^3+VLOOKUP(BC77&amp;"_"&amp;$AZ$9,データシート3!A:AB,MATCH("ea_"&amp;"中小水（農業用水路）"&amp;"_年間発電",データシート3!$A$1:$AB$1,0),0)/10^3</f>
        <v>114460.751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1225667.9679999999</v>
      </c>
      <c r="BJ77" s="33">
        <f>(VLOOKUP($BC77&amp;"_"&amp;$AZ$8,データシート3!$A:$AN,MATCH("da_合計",データシート3!$A$1:$AN$1,0),0))/10^3</f>
        <v>54986.430996501818</v>
      </c>
      <c r="BK77" s="33">
        <f t="shared" si="21"/>
        <v>1170681.5370034981</v>
      </c>
      <c r="BL77" s="33">
        <f t="shared" si="22"/>
        <v>0</v>
      </c>
      <c r="BM77" s="33">
        <f t="shared" si="23"/>
        <v>1170681.5370034981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03203</v>
      </c>
      <c r="AY78" s="18" t="str">
        <f>IF(IFERROR(比較地域マスタ!$AE13,"")=0,"",IFERROR(比較地域マスタ!$AE13,""))</f>
        <v>大船渡市</v>
      </c>
      <c r="AZ78" s="16"/>
      <c r="BA78" s="22">
        <v>7</v>
      </c>
      <c r="BB78" s="22">
        <v>1</v>
      </c>
      <c r="BC78" s="18" t="str">
        <f t="shared" si="24"/>
        <v>03203</v>
      </c>
      <c r="BD78" s="18" t="str">
        <f t="shared" si="25"/>
        <v>大船渡市</v>
      </c>
      <c r="BE78" s="33">
        <f>VLOOKUP(BC78&amp;"_"&amp;$AZ$9,データシート3!A:AB,MATCH("ea_"&amp;"太陽光（建物系）"&amp;"_年間発電",データシート3!$A$1:$AB$1,0),0)/10^3+VLOOKUP(BC78&amp;"_"&amp;$AZ$9,データシート3!A:AB,MATCH("ea_"&amp;"太陽光（土地系）"&amp;"_年間発電",データシート3!$A$1:$AB$1,0),0)/10^3</f>
        <v>359457.84700000001</v>
      </c>
      <c r="BF78" s="33">
        <f>VLOOKUP(BC78&amp;"_"&amp;$AZ$9,データシート3!A:AB,MATCH("ea_"&amp;"風力（陸上）"&amp;"_年間発電",データシート3!$A$1:$AB$1,0),0)/10^3</f>
        <v>1859575.1540000001</v>
      </c>
      <c r="BG78" s="33">
        <f>VLOOKUP(BC78&amp;"_"&amp;$AZ$9,データシート3!A:AB,MATCH("ea_"&amp;"中小水（河川）"&amp;"_年間発電",データシート3!$A$1:$AB$1,0),0)/10^3+VLOOKUP(BC78&amp;"_"&amp;$AZ$9,データシート3!A:AB,MATCH("ea_"&amp;"中小水（農業用水路）"&amp;"_年間発電",データシート3!$A$1:$AB$1,0),0)/10^3</f>
        <v>72525.460000000021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2291558.4610000001</v>
      </c>
      <c r="BJ78" s="33">
        <f>(VLOOKUP($BC78&amp;"_"&amp;$AZ$8,データシート3!$A:$AN,MATCH("da_合計",データシート3!$A$1:$AN$1,0),0))/10^3</f>
        <v>195663.38674649579</v>
      </c>
      <c r="BK78" s="33">
        <f t="shared" si="21"/>
        <v>2095895.0742535044</v>
      </c>
      <c r="BL78" s="33">
        <f t="shared" si="22"/>
        <v>0</v>
      </c>
      <c r="BM78" s="33">
        <f t="shared" si="23"/>
        <v>2095895.0742535044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03381</v>
      </c>
      <c r="AY79" s="18" t="str">
        <f>IF(IFERROR(比較地域マスタ!$AE14,"")=0,"",IFERROR(比較地域マスタ!$AE14,""))</f>
        <v>金ケ崎町</v>
      </c>
      <c r="AZ79" s="16"/>
      <c r="BA79" s="22">
        <v>8</v>
      </c>
      <c r="BB79" s="22">
        <v>1</v>
      </c>
      <c r="BC79" s="18" t="str">
        <f t="shared" si="24"/>
        <v>03381</v>
      </c>
      <c r="BD79" s="18" t="str">
        <f t="shared" si="25"/>
        <v>金ケ崎町</v>
      </c>
      <c r="BE79" s="33">
        <f>VLOOKUP(BC79&amp;"_"&amp;$AZ$9,データシート3!A:AB,MATCH("ea_"&amp;"太陽光（建物系）"&amp;"_年間発電",データシート3!$A$1:$AB$1,0),0)/10^3+VLOOKUP(BC79&amp;"_"&amp;$AZ$9,データシート3!A:AB,MATCH("ea_"&amp;"太陽光（土地系）"&amp;"_年間発電",データシート3!$A$1:$AB$1,0),0)/10^3</f>
        <v>1670026.7980000004</v>
      </c>
      <c r="BF79" s="33">
        <f>VLOOKUP(BC79&amp;"_"&amp;$AZ$9,データシート3!A:AB,MATCH("ea_"&amp;"風力（陸上）"&amp;"_年間発電",データシート3!$A$1:$AB$1,0),0)/10^3</f>
        <v>1254869.1780000003</v>
      </c>
      <c r="BG79" s="33">
        <f>VLOOKUP(BC79&amp;"_"&amp;$AZ$9,データシート3!A:AB,MATCH("ea_"&amp;"中小水（河川）"&amp;"_年間発電",データシート3!$A$1:$AB$1,0),0)/10^3+VLOOKUP(BC79&amp;"_"&amp;$AZ$9,データシート3!A:AB,MATCH("ea_"&amp;"中小水（農業用水路）"&amp;"_年間発電",データシート3!$A$1:$AB$1,0),0)/10^3</f>
        <v>32533.285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275.20400000000001</v>
      </c>
      <c r="BI79" s="33">
        <f t="shared" si="26"/>
        <v>2957704.4650000008</v>
      </c>
      <c r="BJ79" s="33">
        <f>(VLOOKUP($BC79&amp;"_"&amp;$AZ$8,データシート3!$A:$AN,MATCH("da_合計",データシート3!$A$1:$AN$1,0),0))/10^3</f>
        <v>531286.89189788804</v>
      </c>
      <c r="BK79" s="33">
        <f t="shared" si="21"/>
        <v>2426417.5731021129</v>
      </c>
      <c r="BL79" s="33">
        <f>IF(BK79&gt;0,0,BK79)</f>
        <v>0</v>
      </c>
      <c r="BM79" s="33">
        <f>IF(BK79&gt;0,BK79,0)</f>
        <v>2426417.5731021129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03211</v>
      </c>
      <c r="AY80" s="18" t="str">
        <f>IF(IFERROR(比較地域マスタ!$AE15,"")=0,"",IFERROR(比較地域マスタ!$AE15,""))</f>
        <v>釜石市</v>
      </c>
      <c r="AZ80" s="16"/>
      <c r="BA80" s="22">
        <v>9</v>
      </c>
      <c r="BB80" s="22">
        <v>1</v>
      </c>
      <c r="BC80" s="18" t="str">
        <f t="shared" si="24"/>
        <v>03211</v>
      </c>
      <c r="BD80" s="18" t="str">
        <f t="shared" si="25"/>
        <v>釜石市</v>
      </c>
      <c r="BE80" s="33">
        <f>VLOOKUP(BC80&amp;"_"&amp;$AZ$9,データシート3!A:AB,MATCH("ea_"&amp;"太陽光（建物系）"&amp;"_年間発電",データシート3!$A$1:$AB$1,0),0)/10^3+VLOOKUP(BC80&amp;"_"&amp;$AZ$9,データシート3!A:AB,MATCH("ea_"&amp;"太陽光（土地系）"&amp;"_年間発電",データシート3!$A$1:$AB$1,0),0)/10^3</f>
        <v>423617.45499999996</v>
      </c>
      <c r="BF80" s="33">
        <f>VLOOKUP(BC80&amp;"_"&amp;$AZ$9,データシート3!A:AB,MATCH("ea_"&amp;"風力（陸上）"&amp;"_年間発電",データシート3!$A$1:$AB$1,0),0)/10^3</f>
        <v>3020692.5359999998</v>
      </c>
      <c r="BG80" s="33">
        <f>VLOOKUP(BC80&amp;"_"&amp;$AZ$9,データシート3!A:AB,MATCH("ea_"&amp;"中小水（河川）"&amp;"_年間発電",データシート3!$A$1:$AB$1,0),0)/10^3+VLOOKUP(BC80&amp;"_"&amp;$AZ$9,データシート3!A:AB,MATCH("ea_"&amp;"中小水（農業用水路）"&amp;"_年間発電",データシート3!$A$1:$AB$1,0),0)/10^3</f>
        <v>110235.09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3554545.0809999998</v>
      </c>
      <c r="BJ80" s="33">
        <f>(VLOOKUP($BC80&amp;"_"&amp;$AZ$8,データシート3!$A:$AN,MATCH("da_合計",データシート3!$A$1:$AN$1,0),0))/10^3</f>
        <v>266893.59882155189</v>
      </c>
      <c r="BK80" s="33">
        <f t="shared" si="21"/>
        <v>3287651.4821784478</v>
      </c>
      <c r="BL80" s="33">
        <f t="shared" si="22"/>
        <v>0</v>
      </c>
      <c r="BM80" s="33">
        <f t="shared" si="23"/>
        <v>3287651.4821784478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03501</v>
      </c>
      <c r="AY81" s="18" t="str">
        <f>IF(IFERROR(比較地域マスタ!$AE16,"")=0,"",IFERROR(比較地域マスタ!$AE16,""))</f>
        <v>軽米町</v>
      </c>
      <c r="AZ81" s="16"/>
      <c r="BA81" s="22">
        <v>10</v>
      </c>
      <c r="BB81" s="22">
        <v>1</v>
      </c>
      <c r="BC81" s="18" t="str">
        <f t="shared" si="24"/>
        <v>03501</v>
      </c>
      <c r="BD81" s="18" t="str">
        <f t="shared" si="25"/>
        <v>軽米町</v>
      </c>
      <c r="BE81" s="33">
        <f>VLOOKUP(BC81&amp;"_"&amp;$AZ$9,データシート3!A:AB,MATCH("ea_"&amp;"太陽光（建物系）"&amp;"_年間発電",データシート3!$A$1:$AB$1,0),0)/10^3+VLOOKUP(BC81&amp;"_"&amp;$AZ$9,データシート3!A:AB,MATCH("ea_"&amp;"太陽光（土地系）"&amp;"_年間発電",データシート3!$A$1:$AB$1,0),0)/10^3</f>
        <v>708221.94100000011</v>
      </c>
      <c r="BF81" s="33">
        <f>VLOOKUP(BC81&amp;"_"&amp;$AZ$9,データシート3!A:AB,MATCH("ea_"&amp;"風力（陸上）"&amp;"_年間発電",データシート3!$A$1:$AB$1,0),0)/10^3</f>
        <v>1390461.7879999997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2098683.7289999998</v>
      </c>
      <c r="BJ81" s="33">
        <f>(VLOOKUP($BC81&amp;"_"&amp;$AZ$8,データシート3!$A:$AN,MATCH("da_合計",データシート3!$A$1:$AN$1,0),0))/10^3</f>
        <v>40521.78609602325</v>
      </c>
      <c r="BK81" s="33">
        <f t="shared" si="21"/>
        <v>2058161.9429039767</v>
      </c>
      <c r="BL81" s="33">
        <f t="shared" si="22"/>
        <v>0</v>
      </c>
      <c r="BM81" s="33">
        <f t="shared" si="23"/>
        <v>2058161.9429039767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03206</v>
      </c>
      <c r="AY82" s="18" t="str">
        <f>IF(IFERROR(比較地域マスタ!$AE17,"")=0,"",IFERROR(比較地域マスタ!$AE17,""))</f>
        <v>北上市</v>
      </c>
      <c r="AZ82" s="16"/>
      <c r="BA82" s="22">
        <v>11</v>
      </c>
      <c r="BB82" s="22">
        <v>1</v>
      </c>
      <c r="BC82" s="18" t="str">
        <f t="shared" si="24"/>
        <v>03206</v>
      </c>
      <c r="BD82" s="18" t="str">
        <f t="shared" si="25"/>
        <v>北上市</v>
      </c>
      <c r="BE82" s="33">
        <f>VLOOKUP(BC82&amp;"_"&amp;$AZ$9,データシート3!A:AB,MATCH("ea_"&amp;"太陽光（建物系）"&amp;"_年間発電",データシート3!$A$1:$AB$1,0),0)/10^3+VLOOKUP(BC82&amp;"_"&amp;$AZ$9,データシート3!A:AB,MATCH("ea_"&amp;"太陽光（土地系）"&amp;"_年間発電",データシート3!$A$1:$AB$1,0),0)/10^3</f>
        <v>2685379.8130000001</v>
      </c>
      <c r="BF82" s="33">
        <f>VLOOKUP(BC82&amp;"_"&amp;$AZ$9,データシート3!A:AB,MATCH("ea_"&amp;"風力（陸上）"&amp;"_年間発電",データシート3!$A$1:$AB$1,0),0)/10^3</f>
        <v>2402192.6910000001</v>
      </c>
      <c r="BG82" s="33">
        <f>VLOOKUP(BC82&amp;"_"&amp;$AZ$9,データシート3!A:AB,MATCH("ea_"&amp;"中小水（河川）"&amp;"_年間発電",データシート3!$A$1:$AB$1,0),0)/10^3+VLOOKUP(BC82&amp;"_"&amp;$AZ$9,データシート3!A:AB,MATCH("ea_"&amp;"中小水（農業用水路）"&amp;"_年間発電",データシート3!$A$1:$AB$1,0),0)/10^3</f>
        <v>98048.114000000001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118.46999999999998</v>
      </c>
      <c r="BI82" s="33">
        <f t="shared" si="26"/>
        <v>5185739.0880000005</v>
      </c>
      <c r="BJ82" s="33">
        <f>(VLOOKUP($BC82&amp;"_"&amp;$AZ$8,データシート3!$A:$AN,MATCH("da_合計",データシート3!$A$1:$AN$1,0),0))/10^3</f>
        <v>884093.59591745608</v>
      </c>
      <c r="BK82" s="33">
        <f t="shared" si="21"/>
        <v>4301645.4920825446</v>
      </c>
      <c r="BL82" s="33">
        <f t="shared" si="22"/>
        <v>0</v>
      </c>
      <c r="BM82" s="33">
        <f t="shared" si="23"/>
        <v>4301645.4920825446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03207</v>
      </c>
      <c r="AY83" s="18" t="str">
        <f>IF(IFERROR(比較地域マスタ!$AE18,"")=0,"",IFERROR(比較地域マスタ!$AE18,""))</f>
        <v>久慈市</v>
      </c>
      <c r="AZ83" s="16"/>
      <c r="BA83" s="22">
        <v>12</v>
      </c>
      <c r="BB83" s="22">
        <v>1</v>
      </c>
      <c r="BC83" s="18" t="str">
        <f t="shared" si="24"/>
        <v>03207</v>
      </c>
      <c r="BD83" s="18" t="str">
        <f t="shared" si="25"/>
        <v>久慈市</v>
      </c>
      <c r="BE83" s="33">
        <f>VLOOKUP(BC83&amp;"_"&amp;$AZ$9,データシート3!A:AB,MATCH("ea_"&amp;"太陽光（建物系）"&amp;"_年間発電",データシート3!$A$1:$AB$1,0),0)/10^3+VLOOKUP(BC83&amp;"_"&amp;$AZ$9,データシート3!A:AB,MATCH("ea_"&amp;"太陽光（土地系）"&amp;"_年間発電",データシート3!$A$1:$AB$1,0),0)/10^3</f>
        <v>961050.57799999998</v>
      </c>
      <c r="BF83" s="33">
        <f>VLOOKUP(BC83&amp;"_"&amp;$AZ$9,データシート3!A:AB,MATCH("ea_"&amp;"風力（陸上）"&amp;"_年間発電",データシート3!$A$1:$AB$1,0),0)/10^3</f>
        <v>5213480.3569999989</v>
      </c>
      <c r="BG83" s="33">
        <f>VLOOKUP(BC83&amp;"_"&amp;$AZ$9,データシート3!A:AB,MATCH("ea_"&amp;"中小水（河川）"&amp;"_年間発電",データシート3!$A$1:$AB$1,0),0)/10^3+VLOOKUP(BC83&amp;"_"&amp;$AZ$9,データシート3!A:AB,MATCH("ea_"&amp;"中小水（農業用水路）"&amp;"_年間発電",データシート3!$A$1:$AB$1,0),0)/10^3</f>
        <v>32668.663000000004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6207199.5979999984</v>
      </c>
      <c r="BJ83" s="33">
        <f>(VLOOKUP($BC83&amp;"_"&amp;$AZ$8,データシート3!$A:$AN,MATCH("da_合計",データシート3!$A$1:$AN$1,0),0))/10^3</f>
        <v>196074.03943478057</v>
      </c>
      <c r="BK83" s="33">
        <f t="shared" si="21"/>
        <v>6011125.558565218</v>
      </c>
      <c r="BL83" s="33">
        <f t="shared" si="22"/>
        <v>0</v>
      </c>
      <c r="BM83" s="33">
        <f t="shared" si="23"/>
        <v>6011125.558565218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03302</v>
      </c>
      <c r="AY84" s="18" t="str">
        <f>IF(IFERROR(比較地域マスタ!$AE19,"")=0,"",IFERROR(比較地域マスタ!$AE19,""))</f>
        <v>葛巻町</v>
      </c>
      <c r="AZ84" s="16"/>
      <c r="BA84" s="22">
        <v>13</v>
      </c>
      <c r="BB84" s="22">
        <v>1</v>
      </c>
      <c r="BC84" s="18" t="str">
        <f t="shared" si="24"/>
        <v>03302</v>
      </c>
      <c r="BD84" s="18" t="str">
        <f t="shared" si="25"/>
        <v>葛巻町</v>
      </c>
      <c r="BE84" s="33">
        <f>VLOOKUP(BC84&amp;"_"&amp;$AZ$9,データシート3!A:AB,MATCH("ea_"&amp;"太陽光（建物系）"&amp;"_年間発電",データシート3!$A$1:$AB$1,0),0)/10^3+VLOOKUP(BC84&amp;"_"&amp;$AZ$9,データシート3!A:AB,MATCH("ea_"&amp;"太陽光（土地系）"&amp;"_年間発電",データシート3!$A$1:$AB$1,0),0)/10^3</f>
        <v>1169392.2819999999</v>
      </c>
      <c r="BF84" s="33">
        <f>VLOOKUP(BC84&amp;"_"&amp;$AZ$9,データシート3!A:AB,MATCH("ea_"&amp;"風力（陸上）"&amp;"_年間発電",データシート3!$A$1:$AB$1,0),0)/10^3</f>
        <v>4069114.31</v>
      </c>
      <c r="BG84" s="33">
        <f>VLOOKUP(BC84&amp;"_"&amp;$AZ$9,データシート3!A:AB,MATCH("ea_"&amp;"中小水（河川）"&amp;"_年間発電",データシート3!$A$1:$AB$1,0),0)/10^3+VLOOKUP(BC84&amp;"_"&amp;$AZ$9,データシート3!A:AB,MATCH("ea_"&amp;"中小水（農業用水路）"&amp;"_年間発電",データシート3!$A$1:$AB$1,0),0)/10^3</f>
        <v>28800.819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5267307.4110000003</v>
      </c>
      <c r="BJ84" s="33">
        <f>(VLOOKUP($BC84&amp;"_"&amp;$AZ$8,データシート3!$A:$AN,MATCH("da_合計",データシート3!$A$1:$AN$1,0),0))/10^3</f>
        <v>29769.694970813598</v>
      </c>
      <c r="BK84" s="33">
        <f t="shared" si="21"/>
        <v>5237537.7160291867</v>
      </c>
      <c r="BL84" s="33">
        <f t="shared" si="22"/>
        <v>0</v>
      </c>
      <c r="BM84" s="33">
        <f t="shared" si="23"/>
        <v>5237537.7160291867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03506</v>
      </c>
      <c r="AY85" s="18" t="str">
        <f>IF(IFERROR(比較地域マスタ!$AE20,"")=0,"",IFERROR(比較地域マスタ!$AE20,""))</f>
        <v>九戸村</v>
      </c>
      <c r="AZ85" s="16"/>
      <c r="BA85" s="22">
        <v>14</v>
      </c>
      <c r="BB85" s="22">
        <v>1</v>
      </c>
      <c r="BC85" s="18" t="str">
        <f t="shared" si="24"/>
        <v>03506</v>
      </c>
      <c r="BD85" s="18" t="str">
        <f t="shared" si="25"/>
        <v>九戸村</v>
      </c>
      <c r="BE85" s="33">
        <f>VLOOKUP(BC85&amp;"_"&amp;$AZ$9,データシート3!A:AB,MATCH("ea_"&amp;"太陽光（建物系）"&amp;"_年間発電",データシート3!$A$1:$AB$1,0),0)/10^3+VLOOKUP(BC85&amp;"_"&amp;$AZ$9,データシート3!A:AB,MATCH("ea_"&amp;"太陽光（土地系）"&amp;"_年間発電",データシート3!$A$1:$AB$1,0),0)/10^3</f>
        <v>453298.95499999996</v>
      </c>
      <c r="BF85" s="33">
        <f>VLOOKUP(BC85&amp;"_"&amp;$AZ$9,データシート3!A:AB,MATCH("ea_"&amp;"風力（陸上）"&amp;"_年間発電",データシート3!$A$1:$AB$1,0),0)/10^3</f>
        <v>874272.174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1327571.129</v>
      </c>
      <c r="BJ85" s="33">
        <f>(VLOOKUP($BC85&amp;"_"&amp;$AZ$8,データシート3!$A:$AN,MATCH("da_合計",データシート3!$A$1:$AN$1,0),0))/10^3</f>
        <v>31336.819796024214</v>
      </c>
      <c r="BK85" s="33">
        <f t="shared" si="21"/>
        <v>1296234.3092039758</v>
      </c>
      <c r="BL85" s="33">
        <f t="shared" si="22"/>
        <v>0</v>
      </c>
      <c r="BM85" s="33">
        <f t="shared" si="23"/>
        <v>1296234.3092039758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03301</v>
      </c>
      <c r="AY86" s="18" t="str">
        <f>IF(IFERROR(比較地域マスタ!$AE21,"")=0,"",IFERROR(比較地域マスタ!$AE21,""))</f>
        <v>雫石町</v>
      </c>
      <c r="AZ86" s="16"/>
      <c r="BA86" s="22">
        <v>15</v>
      </c>
      <c r="BB86" s="22">
        <v>1</v>
      </c>
      <c r="BC86" s="18" t="str">
        <f t="shared" si="24"/>
        <v>03301</v>
      </c>
      <c r="BD86" s="18" t="str">
        <f t="shared" si="25"/>
        <v>雫石町</v>
      </c>
      <c r="BE86" s="33">
        <f>VLOOKUP(BC86&amp;"_"&amp;$AZ$9,データシート3!A:AB,MATCH("ea_"&amp;"太陽光（建物系）"&amp;"_年間発電",データシート3!$A$1:$AB$1,0),0)/10^3+VLOOKUP(BC86&amp;"_"&amp;$AZ$9,データシート3!A:AB,MATCH("ea_"&amp;"太陽光（土地系）"&amp;"_年間発電",データシート3!$A$1:$AB$1,0),0)/10^3</f>
        <v>1870016.5459999999</v>
      </c>
      <c r="BF86" s="33">
        <f>VLOOKUP(BC86&amp;"_"&amp;$AZ$9,データシート3!A:AB,MATCH("ea_"&amp;"風力（陸上）"&amp;"_年間発電",データシート3!$A$1:$AB$1,0),0)/10^3</f>
        <v>2996302.6519999998</v>
      </c>
      <c r="BG86" s="33">
        <f>VLOOKUP(BC86&amp;"_"&amp;$AZ$9,データシート3!A:AB,MATCH("ea_"&amp;"中小水（河川）"&amp;"_年間発電",データシート3!$A$1:$AB$1,0),0)/10^3+VLOOKUP(BC86&amp;"_"&amp;$AZ$9,データシート3!A:AB,MATCH("ea_"&amp;"中小水（農業用水路）"&amp;"_年間発電",データシート3!$A$1:$AB$1,0),0)/10^3</f>
        <v>138579.97099999999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14070472.884</v>
      </c>
      <c r="BI86" s="33">
        <f t="shared" si="26"/>
        <v>19075372.052999999</v>
      </c>
      <c r="BJ86" s="33">
        <f>(VLOOKUP($BC86&amp;"_"&amp;$AZ$8,データシート3!$A:$AN,MATCH("da_合計",データシート3!$A$1:$AN$1,0),0))/10^3</f>
        <v>101408.07405251962</v>
      </c>
      <c r="BK86" s="33">
        <f t="shared" si="21"/>
        <v>18973963.978947479</v>
      </c>
      <c r="BL86" s="33">
        <f t="shared" si="22"/>
        <v>0</v>
      </c>
      <c r="BM86" s="33">
        <f t="shared" si="23"/>
        <v>18973963.978947479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03321</v>
      </c>
      <c r="AY87" s="18" t="str">
        <f>IF(IFERROR(比較地域マスタ!$AE22,"")=0,"",IFERROR(比較地域マスタ!$AE22,""))</f>
        <v>紫波町</v>
      </c>
      <c r="AZ87" s="16"/>
      <c r="BA87" s="22">
        <v>16</v>
      </c>
      <c r="BB87" s="22">
        <v>1</v>
      </c>
      <c r="BC87" s="18" t="str">
        <f t="shared" si="24"/>
        <v>03321</v>
      </c>
      <c r="BD87" s="18" t="str">
        <f t="shared" si="25"/>
        <v>紫波町</v>
      </c>
      <c r="BE87" s="33">
        <f>VLOOKUP(BC87&amp;"_"&amp;$AZ$9,データシート3!A:AB,MATCH("ea_"&amp;"太陽光（建物系）"&amp;"_年間発電",データシート3!$A$1:$AB$1,0),0)/10^3+VLOOKUP(BC87&amp;"_"&amp;$AZ$9,データシート3!A:AB,MATCH("ea_"&amp;"太陽光（土地系）"&amp;"_年間発電",データシート3!$A$1:$AB$1,0),0)/10^3</f>
        <v>1443551.1639999999</v>
      </c>
      <c r="BF87" s="33">
        <f>VLOOKUP(BC87&amp;"_"&amp;$AZ$9,データシート3!A:AB,MATCH("ea_"&amp;"風力（陸上）"&amp;"_年間発電",データシート3!$A$1:$AB$1,0),0)/10^3</f>
        <v>589973.15099999984</v>
      </c>
      <c r="BG87" s="33">
        <f>VLOOKUP(BC87&amp;"_"&amp;$AZ$9,データシート3!A:AB,MATCH("ea_"&amp;"中小水（河川）"&amp;"_年間発電",データシート3!$A$1:$AB$1,0),0)/10^3+VLOOKUP(BC87&amp;"_"&amp;$AZ$9,データシート3!A:AB,MATCH("ea_"&amp;"中小水（農業用水路）"&amp;"_年間発電",データシート3!$A$1:$AB$1,0),0)/10^3</f>
        <v>14546.446</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2048070.7609999997</v>
      </c>
      <c r="BJ87" s="33">
        <f>(VLOOKUP($BC87&amp;"_"&amp;$AZ$8,データシート3!$A:$AN,MATCH("da_合計",データシート3!$A$1:$AN$1,0),0))/10^3</f>
        <v>157253.82630235219</v>
      </c>
      <c r="BK87" s="33">
        <f t="shared" si="21"/>
        <v>1890816.9346976476</v>
      </c>
      <c r="BL87" s="33">
        <f t="shared" si="22"/>
        <v>0</v>
      </c>
      <c r="BM87" s="33">
        <f t="shared" si="23"/>
        <v>1890816.9346976476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03441</v>
      </c>
      <c r="AY88" s="18" t="str">
        <f>IF(IFERROR(比較地域マスタ!$AE23,"")=0,"",IFERROR(比較地域マスタ!$AE23,""))</f>
        <v>住田町</v>
      </c>
      <c r="AZ88" s="16"/>
      <c r="BA88" s="22">
        <v>17</v>
      </c>
      <c r="BB88" s="22">
        <v>1</v>
      </c>
      <c r="BC88" s="18" t="str">
        <f t="shared" si="24"/>
        <v>03441</v>
      </c>
      <c r="BD88" s="18" t="str">
        <f t="shared" si="25"/>
        <v>住田町</v>
      </c>
      <c r="BE88" s="33">
        <f>VLOOKUP(BC88&amp;"_"&amp;$AZ$9,データシート3!A:AB,MATCH("ea_"&amp;"太陽光（建物系）"&amp;"_年間発電",データシート3!$A$1:$AB$1,0),0)/10^3+VLOOKUP(BC88&amp;"_"&amp;$AZ$9,データシート3!A:AB,MATCH("ea_"&amp;"太陽光（土地系）"&amp;"_年間発電",データシート3!$A$1:$AB$1,0),0)/10^3</f>
        <v>299968.21899999998</v>
      </c>
      <c r="BF88" s="33">
        <f>VLOOKUP(BC88&amp;"_"&amp;$AZ$9,データシート3!A:AB,MATCH("ea_"&amp;"風力（陸上）"&amp;"_年間発電",データシート3!$A$1:$AB$1,0),0)/10^3</f>
        <v>2865115.8110000002</v>
      </c>
      <c r="BG88" s="33">
        <f>VLOOKUP(BC88&amp;"_"&amp;$AZ$9,データシート3!A:AB,MATCH("ea_"&amp;"中小水（河川）"&amp;"_年間発電",データシート3!$A$1:$AB$1,0),0)/10^3+VLOOKUP(BC88&amp;"_"&amp;$AZ$9,データシート3!A:AB,MATCH("ea_"&amp;"中小水（農業用水路）"&amp;"_年間発電",データシート3!$A$1:$AB$1,0),0)/10^3</f>
        <v>93982.50999999998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3259066.54</v>
      </c>
      <c r="BJ88" s="33">
        <f>(VLOOKUP($BC88&amp;"_"&amp;$AZ$8,データシート3!$A:$AN,MATCH("da_合計",データシート3!$A$1:$AN$1,0),0))/10^3</f>
        <v>30352.601170565522</v>
      </c>
      <c r="BK88" s="33">
        <f t="shared" si="21"/>
        <v>3228713.9388294346</v>
      </c>
      <c r="BL88" s="33">
        <f t="shared" si="22"/>
        <v>0</v>
      </c>
      <c r="BM88" s="33">
        <f t="shared" si="23"/>
        <v>3228713.9388294346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03216</v>
      </c>
      <c r="AY89" s="18" t="str">
        <f>IF(IFERROR(比較地域マスタ!$AE24,"")=0,"",IFERROR(比較地域マスタ!$AE24,""))</f>
        <v>滝沢市</v>
      </c>
      <c r="AZ89" s="16"/>
      <c r="BA89" s="22">
        <v>18</v>
      </c>
      <c r="BB89" s="22">
        <v>1</v>
      </c>
      <c r="BC89" s="18" t="str">
        <f t="shared" si="24"/>
        <v>03216</v>
      </c>
      <c r="BD89" s="18" t="str">
        <f t="shared" si="25"/>
        <v>滝沢市</v>
      </c>
      <c r="BE89" s="33">
        <f>VLOOKUP(BC89&amp;"_"&amp;$AZ$9,データシート3!A:AB,MATCH("ea_"&amp;"太陽光（建物系）"&amp;"_年間発電",データシート3!$A$1:$AB$1,0),0)/10^3+VLOOKUP(BC89&amp;"_"&amp;$AZ$9,データシート3!A:AB,MATCH("ea_"&amp;"太陽光（土地系）"&amp;"_年間発電",データシート3!$A$1:$AB$1,0),0)/10^3</f>
        <v>1679657.18</v>
      </c>
      <c r="BF89" s="33">
        <f>VLOOKUP(BC89&amp;"_"&amp;$AZ$9,データシート3!A:AB,MATCH("ea_"&amp;"風力（陸上）"&amp;"_年間発電",データシート3!$A$1:$AB$1,0),0)/10^3</f>
        <v>361052.38299999991</v>
      </c>
      <c r="BG89" s="33">
        <f>VLOOKUP(BC89&amp;"_"&amp;$AZ$9,データシート3!A:AB,MATCH("ea_"&amp;"中小水（河川）"&amp;"_年間発電",データシート3!$A$1:$AB$1,0),0)/10^3+VLOOKUP(BC89&amp;"_"&amp;$AZ$9,データシート3!A:AB,MATCH("ea_"&amp;"中小水（農業用水路）"&amp;"_年間発電",データシート3!$A$1:$AB$1,0),0)/10^3</f>
        <v>13079.734999999999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484017.35699999996</v>
      </c>
      <c r="BI89" s="33">
        <f t="shared" si="26"/>
        <v>2537806.6549999998</v>
      </c>
      <c r="BJ89" s="33">
        <f>(VLOOKUP($BC89&amp;"_"&amp;$AZ$8,データシート3!$A:$AN,MATCH("da_合計",データシート3!$A$1:$AN$1,0),0))/10^3</f>
        <v>248036.83798229482</v>
      </c>
      <c r="BK89" s="33">
        <f t="shared" si="21"/>
        <v>2289769.8170177052</v>
      </c>
      <c r="BL89" s="33">
        <f t="shared" si="22"/>
        <v>0</v>
      </c>
      <c r="BM89" s="33">
        <f t="shared" si="23"/>
        <v>2289769.8170177052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03484</v>
      </c>
      <c r="AY90" s="18" t="str">
        <f>IF(IFERROR(比較地域マスタ!$AE25,"")=0,"",IFERROR(比較地域マスタ!$AE25,""))</f>
        <v>田野畑村</v>
      </c>
      <c r="AZ90" s="16"/>
      <c r="BA90" s="22">
        <v>19</v>
      </c>
      <c r="BB90" s="22">
        <v>1</v>
      </c>
      <c r="BC90" s="18" t="str">
        <f t="shared" si="24"/>
        <v>03484</v>
      </c>
      <c r="BD90" s="18" t="str">
        <f t="shared" si="25"/>
        <v>田野畑村</v>
      </c>
      <c r="BE90" s="33">
        <f>VLOOKUP(BC90&amp;"_"&amp;$AZ$9,データシート3!A:AB,MATCH("ea_"&amp;"太陽光（建物系）"&amp;"_年間発電",データシート3!$A$1:$AB$1,0),0)/10^3+VLOOKUP(BC90&amp;"_"&amp;$AZ$9,データシート3!A:AB,MATCH("ea_"&amp;"太陽光（土地系）"&amp;"_年間発電",データシート3!$A$1:$AB$1,0),0)/10^3</f>
        <v>246516.56699999998</v>
      </c>
      <c r="BF90" s="33">
        <f>VLOOKUP(BC90&amp;"_"&amp;$AZ$9,データシート3!A:AB,MATCH("ea_"&amp;"風力（陸上）"&amp;"_年間発電",データシート3!$A$1:$AB$1,0),0)/10^3</f>
        <v>1001192.8959999998</v>
      </c>
      <c r="BG90" s="33">
        <f>VLOOKUP(BC90&amp;"_"&amp;$AZ$9,データシート3!A:AB,MATCH("ea_"&amp;"中小水（河川）"&amp;"_年間発電",データシート3!$A$1:$AB$1,0),0)/10^3+VLOOKUP(BC90&amp;"_"&amp;$AZ$9,データシート3!A:AB,MATCH("ea_"&amp;"中小水（農業用水路）"&amp;"_年間発電",データシート3!$A$1:$AB$1,0),0)/10^3</f>
        <v>1552.377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1249261.8399999999</v>
      </c>
      <c r="BJ90" s="33">
        <f>(VLOOKUP($BC90&amp;"_"&amp;$AZ$8,データシート3!$A:$AN,MATCH("da_合計",データシート3!$A$1:$AN$1,0),0))/10^3</f>
        <v>13764.190262749458</v>
      </c>
      <c r="BK90" s="33">
        <f t="shared" si="21"/>
        <v>1235497.6497372503</v>
      </c>
      <c r="BL90" s="33">
        <f t="shared" si="22"/>
        <v>0</v>
      </c>
      <c r="BM90" s="33">
        <f t="shared" si="23"/>
        <v>1235497.6497372503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03208</v>
      </c>
      <c r="AY91" s="18" t="str">
        <f>IF(IFERROR(比較地域マスタ!$AE26,"")=0,"",IFERROR(比較地域マスタ!$AE26,""))</f>
        <v>遠野市</v>
      </c>
      <c r="BA91" s="22">
        <v>20</v>
      </c>
      <c r="BB91" s="22">
        <v>1</v>
      </c>
      <c r="BC91" s="18" t="str">
        <f t="shared" si="24"/>
        <v>03208</v>
      </c>
      <c r="BD91" s="18" t="str">
        <f t="shared" si="25"/>
        <v>遠野市</v>
      </c>
      <c r="BE91" s="33">
        <f>VLOOKUP(BC91&amp;"_"&amp;$AZ$9,データシート3!A:AB,MATCH("ea_"&amp;"太陽光（建物系）"&amp;"_年間発電",データシート3!$A$1:$AB$1,0),0)/10^3+VLOOKUP(BC91&amp;"_"&amp;$AZ$9,データシート3!A:AB,MATCH("ea_"&amp;"太陽光（土地系）"&amp;"_年間発電",データシート3!$A$1:$AB$1,0),0)/10^3</f>
        <v>1690216.6440000001</v>
      </c>
      <c r="BF91" s="33">
        <f>VLOOKUP(BC91&amp;"_"&amp;$AZ$9,データシート3!A:AB,MATCH("ea_"&amp;"風力（陸上）"&amp;"_年間発電",データシート3!$A$1:$AB$1,0),0)/10^3</f>
        <v>6174940.0880000005</v>
      </c>
      <c r="BG91" s="33">
        <f>VLOOKUP(BC91&amp;"_"&amp;$AZ$9,データシート3!A:AB,MATCH("ea_"&amp;"中小水（河川）"&amp;"_年間発電",データシート3!$A$1:$AB$1,0),0)/10^3+VLOOKUP(BC91&amp;"_"&amp;$AZ$9,データシート3!A:AB,MATCH("ea_"&amp;"中小水（農業用水路）"&amp;"_年間発電",データシート3!$A$1:$AB$1,0),0)/10^3</f>
        <v>94818.797999999995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7959975.5300000012</v>
      </c>
      <c r="BJ91" s="33">
        <f>(VLOOKUP($BC91&amp;"_"&amp;$AZ$8,データシート3!$A:$AN,MATCH("da_合計",データシート3!$A$1:$AN$1,0),0))/10^3</f>
        <v>166758.011358355</v>
      </c>
      <c r="BK91" s="33">
        <f t="shared" si="21"/>
        <v>7793217.518641646</v>
      </c>
      <c r="BL91" s="33">
        <f t="shared" si="22"/>
        <v>0</v>
      </c>
      <c r="BM91" s="33">
        <f t="shared" si="23"/>
        <v>7793217.518641646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03366</v>
      </c>
      <c r="AY92" s="18" t="str">
        <f>IF(IFERROR(比較地域マスタ!$AE27,"")=0,"",IFERROR(比較地域マスタ!$AE27,""))</f>
        <v>西和賀町</v>
      </c>
      <c r="AZ92" s="16"/>
      <c r="BA92" s="22">
        <v>21</v>
      </c>
      <c r="BB92" s="22">
        <v>1</v>
      </c>
      <c r="BC92" s="18" t="str">
        <f t="shared" si="24"/>
        <v>03366</v>
      </c>
      <c r="BD92" s="18" t="str">
        <f t="shared" si="25"/>
        <v>西和賀町</v>
      </c>
      <c r="BE92" s="33">
        <f>VLOOKUP(BC92&amp;"_"&amp;$AZ$9,データシート3!A:AB,MATCH("ea_"&amp;"太陽光（建物系）"&amp;"_年間発電",データシート3!$A$1:$AB$1,0),0)/10^3+VLOOKUP(BC92&amp;"_"&amp;$AZ$9,データシート3!A:AB,MATCH("ea_"&amp;"太陽光（土地系）"&amp;"_年間発電",データシート3!$A$1:$AB$1,0),0)/10^3</f>
        <v>502744.10599999991</v>
      </c>
      <c r="BF92" s="33">
        <f>VLOOKUP(BC92&amp;"_"&amp;$AZ$9,データシート3!A:AB,MATCH("ea_"&amp;"風力（陸上）"&amp;"_年間発電",データシート3!$A$1:$AB$1,0),0)/10^3</f>
        <v>3628657.8769999994</v>
      </c>
      <c r="BG92" s="33">
        <f>VLOOKUP(BC92&amp;"_"&amp;$AZ$9,データシート3!A:AB,MATCH("ea_"&amp;"中小水（河川）"&amp;"_年間発電",データシート3!$A$1:$AB$1,0),0)/10^3+VLOOKUP(BC92&amp;"_"&amp;$AZ$9,データシート3!A:AB,MATCH("ea_"&amp;"中小水（農業用水路）"&amp;"_年間発電",データシート3!$A$1:$AB$1,0),0)/10^3</f>
        <v>95069.380000000019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427.03199999999993</v>
      </c>
      <c r="BI92" s="33">
        <f t="shared" si="26"/>
        <v>4226898.3949999986</v>
      </c>
      <c r="BJ92" s="33">
        <f>(VLOOKUP($BC92&amp;"_"&amp;$AZ$8,データシート3!$A:$AN,MATCH("da_合計",データシート3!$A$1:$AN$1,0),0))/10^3</f>
        <v>25360.802132543369</v>
      </c>
      <c r="BK92" s="33">
        <f>BI92-BJ92</f>
        <v>4201537.5928674554</v>
      </c>
      <c r="BL92" s="33">
        <f t="shared" si="22"/>
        <v>0</v>
      </c>
      <c r="BM92" s="33">
        <f t="shared" si="23"/>
        <v>4201537.5928674554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03213</v>
      </c>
      <c r="AY93" s="18" t="str">
        <f>IF(IFERROR(比較地域マスタ!$AE28,"")=0,"",IFERROR(比較地域マスタ!$AE28,""))</f>
        <v>二戸市</v>
      </c>
      <c r="AZ93" s="16"/>
      <c r="BA93" s="22">
        <v>22</v>
      </c>
      <c r="BB93" s="22">
        <v>1</v>
      </c>
      <c r="BC93" s="18" t="str">
        <f t="shared" si="24"/>
        <v>03213</v>
      </c>
      <c r="BD93" s="18" t="str">
        <f t="shared" si="25"/>
        <v>二戸市</v>
      </c>
      <c r="BE93" s="33">
        <f>VLOOKUP(BC93&amp;"_"&amp;$AZ$9,データシート3!A:AB,MATCH("ea_"&amp;"太陽光（建物系）"&amp;"_年間発電",データシート3!$A$1:$AB$1,0),0)/10^3+VLOOKUP(BC93&amp;"_"&amp;$AZ$9,データシート3!A:AB,MATCH("ea_"&amp;"太陽光（土地系）"&amp;"_年間発電",データシート3!$A$1:$AB$1,0),0)/10^3</f>
        <v>1233421.794</v>
      </c>
      <c r="BF93" s="33">
        <f>VLOOKUP(BC93&amp;"_"&amp;$AZ$9,データシート3!A:AB,MATCH("ea_"&amp;"風力（陸上）"&amp;"_年間発電",データシート3!$A$1:$AB$1,0),0)/10^3</f>
        <v>3398461.7069999999</v>
      </c>
      <c r="BG93" s="33">
        <f>VLOOKUP(BC93&amp;"_"&amp;$AZ$9,データシート3!A:AB,MATCH("ea_"&amp;"中小水（河川）"&amp;"_年間発電",データシート3!$A$1:$AB$1,0),0)/10^3+VLOOKUP(BC93&amp;"_"&amp;$AZ$9,データシート3!A:AB,MATCH("ea_"&amp;"中小水（農業用水路）"&amp;"_年間発電",データシート3!$A$1:$AB$1,0),0)/10^3</f>
        <v>14640.723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4646524.2240000004</v>
      </c>
      <c r="BJ93" s="33">
        <f>(VLOOKUP($BC93&amp;"_"&amp;$AZ$8,データシート3!$A:$AN,MATCH("da_合計",データシート3!$A$1:$AN$1,0),0))/10^3</f>
        <v>135952.79276018831</v>
      </c>
      <c r="BK93" s="33">
        <f t="shared" si="21"/>
        <v>4510571.4312398117</v>
      </c>
      <c r="BL93" s="33">
        <f t="shared" si="22"/>
        <v>0</v>
      </c>
      <c r="BM93" s="33">
        <f t="shared" si="23"/>
        <v>4510571.4312398117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03503</v>
      </c>
      <c r="AY94" s="18" t="str">
        <f>IF(IFERROR(比較地域マスタ!$AE29,"")=0,"",IFERROR(比較地域マスタ!$AE29,""))</f>
        <v>野田村</v>
      </c>
      <c r="AZ94" s="16"/>
      <c r="BA94" s="22">
        <v>23</v>
      </c>
      <c r="BB94" s="22">
        <v>1</v>
      </c>
      <c r="BC94" s="18" t="str">
        <f t="shared" si="24"/>
        <v>03503</v>
      </c>
      <c r="BD94" s="18" t="str">
        <f t="shared" si="25"/>
        <v>野田村</v>
      </c>
      <c r="BE94" s="33">
        <f>VLOOKUP(BC94&amp;"_"&amp;$AZ$9,データシート3!A:AB,MATCH("ea_"&amp;"太陽光（建物系）"&amp;"_年間発電",データシート3!$A$1:$AB$1,0),0)/10^3+VLOOKUP(BC94&amp;"_"&amp;$AZ$9,データシート3!A:AB,MATCH("ea_"&amp;"太陽光（土地系）"&amp;"_年間発電",データシート3!$A$1:$AB$1,0),0)/10^3</f>
        <v>120865.058</v>
      </c>
      <c r="BF94" s="33">
        <f>VLOOKUP(BC94&amp;"_"&amp;$AZ$9,データシート3!A:AB,MATCH("ea_"&amp;"風力（陸上）"&amp;"_年間発電",データシート3!$A$1:$AB$1,0),0)/10^3</f>
        <v>745010.94700000004</v>
      </c>
      <c r="BG94" s="33">
        <f>VLOOKUP(BC94&amp;"_"&amp;$AZ$9,データシート3!A:AB,MATCH("ea_"&amp;"中小水（河川）"&amp;"_年間発電",データシート3!$A$1:$AB$1,0),0)/10^3+VLOOKUP(BC94&amp;"_"&amp;$AZ$9,データシート3!A:AB,MATCH("ea_"&amp;"中小水（農業用水路）"&amp;"_年間発電",データシート3!$A$1:$AB$1,0),0)/10^3</f>
        <v>16189.129000000003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882065.13399999996</v>
      </c>
      <c r="BJ94" s="33">
        <f>(VLOOKUP($BC94&amp;"_"&amp;$AZ$8,データシート3!$A:$AN,MATCH("da_合計",データシート3!$A$1:$AN$1,0),0))/10^3</f>
        <v>15795.467813892647</v>
      </c>
      <c r="BK94" s="33">
        <f t="shared" si="21"/>
        <v>866269.66618610732</v>
      </c>
      <c r="BL94" s="33">
        <f t="shared" si="22"/>
        <v>0</v>
      </c>
      <c r="BM94" s="33">
        <f t="shared" si="23"/>
        <v>866269.66618610732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03214</v>
      </c>
      <c r="AY95" s="18" t="str">
        <f>IF(IFERROR(比較地域マスタ!$AE30,"")=0,"",IFERROR(比較地域マスタ!$AE30,""))</f>
        <v>八幡平市</v>
      </c>
      <c r="AZ95" s="16"/>
      <c r="BA95" s="22">
        <v>24</v>
      </c>
      <c r="BB95" s="22">
        <v>1</v>
      </c>
      <c r="BC95" s="18" t="str">
        <f t="shared" si="24"/>
        <v>03214</v>
      </c>
      <c r="BD95" s="18" t="str">
        <f t="shared" si="25"/>
        <v>八幡平市</v>
      </c>
      <c r="BE95" s="33">
        <f>VLOOKUP(BC95&amp;"_"&amp;$AZ$9,データシート3!A:AB,MATCH("ea_"&amp;"太陽光（建物系）"&amp;"_年間発電",データシート3!$A$1:$AB$1,0),0)/10^3+VLOOKUP(BC95&amp;"_"&amp;$AZ$9,データシート3!A:AB,MATCH("ea_"&amp;"太陽光（土地系）"&amp;"_年間発電",データシート3!$A$1:$AB$1,0),0)/10^3</f>
        <v>2929244.943</v>
      </c>
      <c r="BF95" s="33">
        <f>VLOOKUP(BC95&amp;"_"&amp;$AZ$9,データシート3!A:AB,MATCH("ea_"&amp;"風力（陸上）"&amp;"_年間発電",データシート3!$A$1:$AB$1,0),0)/10^3</f>
        <v>7840718.1320000002</v>
      </c>
      <c r="BG95" s="33">
        <f>VLOOKUP(BC95&amp;"_"&amp;$AZ$9,データシート3!A:AB,MATCH("ea_"&amp;"中小水（河川）"&amp;"_年間発電",データシート3!$A$1:$AB$1,0),0)/10^3+VLOOKUP(BC95&amp;"_"&amp;$AZ$9,データシート3!A:AB,MATCH("ea_"&amp;"中小水（農業用水路）"&amp;"_年間発電",データシート3!$A$1:$AB$1,0),0)/10^3</f>
        <v>240557.217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14003892.933</v>
      </c>
      <c r="BI95" s="33">
        <f t="shared" si="26"/>
        <v>25014413.225000001</v>
      </c>
      <c r="BJ95" s="33">
        <f>(VLOOKUP($BC95&amp;"_"&amp;$AZ$8,データシート3!$A:$AN,MATCH("da_合計",データシート3!$A$1:$AN$1,0),0))/10^3</f>
        <v>129887.34535682765</v>
      </c>
      <c r="BK95" s="33">
        <f t="shared" si="21"/>
        <v>24884525.879643172</v>
      </c>
      <c r="BL95" s="33">
        <f t="shared" si="22"/>
        <v>0</v>
      </c>
      <c r="BM95" s="33">
        <f t="shared" si="23"/>
        <v>24884525.879643172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03205</v>
      </c>
      <c r="AY96" s="18" t="str">
        <f>IF(IFERROR(比較地域マスタ!$AE31,"")=0,"",IFERROR(比較地域マスタ!$AE31,""))</f>
        <v>花巻市</v>
      </c>
      <c r="AZ96" s="16"/>
      <c r="BA96" s="22">
        <v>25</v>
      </c>
      <c r="BB96" s="22">
        <v>1</v>
      </c>
      <c r="BC96" s="18" t="str">
        <f t="shared" si="24"/>
        <v>03205</v>
      </c>
      <c r="BD96" s="18" t="str">
        <f t="shared" si="25"/>
        <v>花巻市</v>
      </c>
      <c r="BE96" s="33">
        <f>VLOOKUP(BC96&amp;"_"&amp;$AZ$9,データシート3!A:AB,MATCH("ea_"&amp;"太陽光（建物系）"&amp;"_年間発電",データシート3!$A$1:$AB$1,0),0)/10^3+VLOOKUP(BC96&amp;"_"&amp;$AZ$9,データシート3!A:AB,MATCH("ea_"&amp;"太陽光（土地系）"&amp;"_年間発電",データシート3!$A$1:$AB$1,0),0)/10^3</f>
        <v>3831286.8289999999</v>
      </c>
      <c r="BF96" s="33">
        <f>VLOOKUP(BC96&amp;"_"&amp;$AZ$9,データシート3!A:AB,MATCH("ea_"&amp;"風力（陸上）"&amp;"_年間発電",データシート3!$A$1:$AB$1,0),0)/10^3</f>
        <v>3244294.8110000002</v>
      </c>
      <c r="BG96" s="33">
        <f>VLOOKUP(BC96&amp;"_"&amp;$AZ$9,データシート3!A:AB,MATCH("ea_"&amp;"中小水（河川）"&amp;"_年間発電",データシート3!$A$1:$AB$1,0),0)/10^3+VLOOKUP(BC96&amp;"_"&amp;$AZ$9,データシート3!A:AB,MATCH("ea_"&amp;"中小水（農業用水路）"&amp;"_年間発電",データシート3!$A$1:$AB$1,0),0)/10^3</f>
        <v>97965.693000000014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7.8490000000000002</v>
      </c>
      <c r="BI96" s="33">
        <f t="shared" si="26"/>
        <v>7173555.182000001</v>
      </c>
      <c r="BJ96" s="33">
        <f>(VLOOKUP($BC96&amp;"_"&amp;$AZ$8,データシート3!$A:$AN,MATCH("da_合計",データシート3!$A$1:$AN$1,0),0))/10^3</f>
        <v>568936.46935480158</v>
      </c>
      <c r="BK96" s="33">
        <f t="shared" si="21"/>
        <v>6604618.7126451991</v>
      </c>
      <c r="BL96" s="33">
        <f t="shared" si="22"/>
        <v>0</v>
      </c>
      <c r="BM96" s="33">
        <f t="shared" si="23"/>
        <v>6604618.7126451991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03402</v>
      </c>
      <c r="AY97" s="18" t="str">
        <f>IF(IFERROR(比較地域マスタ!$AE32,"")=0,"",IFERROR(比較地域マスタ!$AE32,""))</f>
        <v>平泉町</v>
      </c>
      <c r="AZ97" s="16"/>
      <c r="BA97" s="22">
        <v>26</v>
      </c>
      <c r="BB97" s="22">
        <v>1</v>
      </c>
      <c r="BC97" s="18" t="str">
        <f t="shared" si="24"/>
        <v>03402</v>
      </c>
      <c r="BD97" s="18" t="str">
        <f t="shared" si="25"/>
        <v>平泉町</v>
      </c>
      <c r="BE97" s="33">
        <f>VLOOKUP(BC97&amp;"_"&amp;$AZ$9,データシート3!A:AB,MATCH("ea_"&amp;"太陽光（建物系）"&amp;"_年間発電",データシート3!$A$1:$AB$1,0),0)/10^3+VLOOKUP(BC97&amp;"_"&amp;$AZ$9,データシート3!A:AB,MATCH("ea_"&amp;"太陽光（土地系）"&amp;"_年間発電",データシート3!$A$1:$AB$1,0),0)/10^3</f>
        <v>239590.39899999998</v>
      </c>
      <c r="BF97" s="33">
        <f>VLOOKUP(BC97&amp;"_"&amp;$AZ$9,データシート3!A:AB,MATCH("ea_"&amp;"風力（陸上）"&amp;"_年間発電",データシート3!$A$1:$AB$1,0),0)/10^3</f>
        <v>11552.808000000001</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251143.20699999997</v>
      </c>
      <c r="BJ97" s="33">
        <f>(VLOOKUP($BC97&amp;"_"&amp;$AZ$8,データシート3!$A:$AN,MATCH("da_合計",データシート3!$A$1:$AN$1,0),0))/10^3</f>
        <v>46689.674144262353</v>
      </c>
      <c r="BK97" s="33">
        <f t="shared" si="21"/>
        <v>204453.53285573761</v>
      </c>
      <c r="BL97" s="33">
        <f t="shared" si="22"/>
        <v>0</v>
      </c>
      <c r="BM97" s="33">
        <f t="shared" si="23"/>
        <v>204453.53285573761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03507</v>
      </c>
      <c r="AY98" s="18" t="str">
        <f>IF(IFERROR(比較地域マスタ!$AE33,"")=0,"",IFERROR(比較地域マスタ!$AE33,""))</f>
        <v>洋野町</v>
      </c>
      <c r="AZ98" s="16"/>
      <c r="BA98" s="22">
        <v>27</v>
      </c>
      <c r="BB98" s="22">
        <v>1</v>
      </c>
      <c r="BC98" s="18" t="str">
        <f t="shared" si="24"/>
        <v>03507</v>
      </c>
      <c r="BD98" s="18" t="str">
        <f t="shared" si="25"/>
        <v>洋野町</v>
      </c>
      <c r="BE98" s="33">
        <f>VLOOKUP(BC98&amp;"_"&amp;$AZ$9,データシート3!A:AB,MATCH("ea_"&amp;"太陽光（建物系）"&amp;"_年間発電",データシート3!$A$1:$AB$1,0),0)/10^3+VLOOKUP(BC98&amp;"_"&amp;$AZ$9,データシート3!A:AB,MATCH("ea_"&amp;"太陽光（土地系）"&amp;"_年間発電",データシート3!$A$1:$AB$1,0),0)/10^3</f>
        <v>1195314.176</v>
      </c>
      <c r="BF98" s="33">
        <f>VLOOKUP(BC98&amp;"_"&amp;$AZ$9,データシート3!A:AB,MATCH("ea_"&amp;"風力（陸上）"&amp;"_年間発電",データシート3!$A$1:$AB$1,0),0)/10^3</f>
        <v>2836625.5699999994</v>
      </c>
      <c r="BG98" s="33">
        <f>VLOOKUP(BC98&amp;"_"&amp;$AZ$9,データシート3!A:AB,MATCH("ea_"&amp;"中小水（河川）"&amp;"_年間発電",データシート3!$A$1:$AB$1,0),0)/10^3+VLOOKUP(BC98&amp;"_"&amp;$AZ$9,データシート3!A:AB,MATCH("ea_"&amp;"中小水（農業用水路）"&amp;"_年間発電",データシート3!$A$1:$AB$1,0),0)/10^3</f>
        <v>9482.43</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4041422.1759999995</v>
      </c>
      <c r="BJ98" s="33">
        <f>(VLOOKUP($BC98&amp;"_"&amp;$AZ$8,データシート3!$A:$AN,MATCH("da_合計",データシート3!$A$1:$AN$1,0),0))/10^3</f>
        <v>62516.497123501904</v>
      </c>
      <c r="BK98" s="33">
        <f t="shared" si="21"/>
        <v>3978905.6788764978</v>
      </c>
      <c r="BL98" s="33">
        <f t="shared" si="22"/>
        <v>0</v>
      </c>
      <c r="BM98" s="33">
        <f t="shared" si="23"/>
        <v>3978905.6788764978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03485</v>
      </c>
      <c r="AY99" s="18" t="str">
        <f>IF(IFERROR(比較地域マスタ!$AE34,"")=0,"",IFERROR(比較地域マスタ!$AE34,""))</f>
        <v>普代村</v>
      </c>
      <c r="AZ99" s="16"/>
      <c r="BA99" s="22">
        <v>28</v>
      </c>
      <c r="BB99" s="22">
        <v>1</v>
      </c>
      <c r="BC99" s="18" t="str">
        <f t="shared" si="24"/>
        <v>03485</v>
      </c>
      <c r="BD99" s="18" t="str">
        <f t="shared" si="25"/>
        <v>普代村</v>
      </c>
      <c r="BE99" s="33">
        <f>VLOOKUP(BC99&amp;"_"&amp;$AZ$9,データシート3!A:AB,MATCH("ea_"&amp;"太陽光（建物系）"&amp;"_年間発電",データシート3!$A$1:$AB$1,0),0)/10^3+VLOOKUP(BC99&amp;"_"&amp;$AZ$9,データシート3!A:AB,MATCH("ea_"&amp;"太陽光（土地系）"&amp;"_年間発電",データシート3!$A$1:$AB$1,0),0)/10^3</f>
        <v>88913.901000000013</v>
      </c>
      <c r="BF99" s="33">
        <f>VLOOKUP(BC99&amp;"_"&amp;$AZ$9,データシート3!A:AB,MATCH("ea_"&amp;"風力（陸上）"&amp;"_年間発電",データシート3!$A$1:$AB$1,0),0)/10^3</f>
        <v>380420.18199999991</v>
      </c>
      <c r="BG99" s="33">
        <f>VLOOKUP(BC99&amp;"_"&amp;$AZ$9,データシート3!A:AB,MATCH("ea_"&amp;"中小水（河川）"&amp;"_年間発電",データシート3!$A$1:$AB$1,0),0)/10^3+VLOOKUP(BC99&amp;"_"&amp;$AZ$9,データシート3!A:AB,MATCH("ea_"&amp;"中小水（農業用水路）"&amp;"_年間発電",データシート3!$A$1:$AB$1,0),0)/10^3</f>
        <v>6917.4870000000001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476251.56999999995</v>
      </c>
      <c r="BJ99" s="33">
        <f>(VLOOKUP($BC99&amp;"_"&amp;$AZ$8,データシート3!$A:$AN,MATCH("da_合計",データシート3!$A$1:$AN$1,0),0))/10^3</f>
        <v>13013.821139186068</v>
      </c>
      <c r="BK99" s="33">
        <f t="shared" si="21"/>
        <v>463237.74886081391</v>
      </c>
      <c r="BL99" s="33">
        <f t="shared" si="22"/>
        <v>0</v>
      </c>
      <c r="BM99" s="33">
        <f t="shared" si="23"/>
        <v>463237.74886081391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03202</v>
      </c>
      <c r="AY100" s="18" t="str">
        <f>IF(IFERROR(比較地域マスタ!$AE35,"")=0,"",IFERROR(比較地域マスタ!$AE35,""))</f>
        <v>宮古市</v>
      </c>
      <c r="AZ100" s="16"/>
      <c r="BA100" s="22">
        <v>29</v>
      </c>
      <c r="BB100" s="22">
        <v>1</v>
      </c>
      <c r="BC100" s="18" t="str">
        <f t="shared" si="24"/>
        <v>03202</v>
      </c>
      <c r="BD100" s="18" t="str">
        <f t="shared" si="25"/>
        <v>宮古市</v>
      </c>
      <c r="BE100" s="33">
        <f>VLOOKUP(BC100&amp;"_"&amp;$AZ$9,データシート3!A:AB,MATCH("ea_"&amp;"太陽光（建物系）"&amp;"_年間発電",データシート3!$A$1:$AB$1,0),0)/10^3+VLOOKUP(BC100&amp;"_"&amp;$AZ$9,データシート3!A:AB,MATCH("ea_"&amp;"太陽光（土地系）"&amp;"_年間発電",データシート3!$A$1:$AB$1,0),0)/10^3</f>
        <v>869268.26399999997</v>
      </c>
      <c r="BF100" s="33">
        <f>VLOOKUP(BC100&amp;"_"&amp;$AZ$9,データシート3!A:AB,MATCH("ea_"&amp;"風力（陸上）"&amp;"_年間発電",データシート3!$A$1:$AB$1,0),0)/10^3</f>
        <v>7410877.8310000002</v>
      </c>
      <c r="BG100" s="33">
        <f>VLOOKUP(BC100&amp;"_"&amp;$AZ$9,データシート3!A:AB,MATCH("ea_"&amp;"中小水（河川）"&amp;"_年間発電",データシート3!$A$1:$AB$1,0),0)/10^3+VLOOKUP(BC100&amp;"_"&amp;$AZ$9,データシート3!A:AB,MATCH("ea_"&amp;"中小水（農業用水路）"&amp;"_年間発電",データシート3!$A$1:$AB$1,0),0)/10^3</f>
        <v>477081.23800000001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8757227.3330000006</v>
      </c>
      <c r="BJ100" s="33">
        <f>(VLOOKUP($BC100&amp;"_"&amp;$AZ$8,データシート3!$A:$AN,MATCH("da_合計",データシート3!$A$1:$AN$1,0),0))/10^3</f>
        <v>285698.09815809299</v>
      </c>
      <c r="BK100" s="33">
        <f t="shared" si="21"/>
        <v>8471529.2348419074</v>
      </c>
      <c r="BL100" s="33">
        <f t="shared" si="22"/>
        <v>0</v>
      </c>
      <c r="BM100" s="33">
        <f t="shared" si="23"/>
        <v>8471529.2348419074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03201</v>
      </c>
      <c r="AY101" s="18" t="str">
        <f>IF(IFERROR(比較地域マスタ!$AE36,"")=0,"",IFERROR(比較地域マスタ!$AE36,""))</f>
        <v>盛岡市</v>
      </c>
      <c r="AZ101" s="16"/>
      <c r="BA101" s="22">
        <v>30</v>
      </c>
      <c r="BB101" s="22">
        <v>1</v>
      </c>
      <c r="BC101" s="18" t="str">
        <f t="shared" si="24"/>
        <v>03201</v>
      </c>
      <c r="BD101" s="18" t="str">
        <f t="shared" si="25"/>
        <v>盛岡市</v>
      </c>
      <c r="BE101" s="33">
        <f>VLOOKUP(BC101&amp;"_"&amp;$AZ$9,データシート3!A:AB,MATCH("ea_"&amp;"太陽光（建物系）"&amp;"_年間発電",データシート3!$A$1:$AB$1,0),0)/10^3+VLOOKUP(BC101&amp;"_"&amp;$AZ$9,データシート3!A:AB,MATCH("ea_"&amp;"太陽光（土地系）"&amp;"_年間発電",データシート3!$A$1:$AB$1,0),0)/10^3</f>
        <v>3442445.026000001</v>
      </c>
      <c r="BF101" s="33">
        <f>VLOOKUP(BC101&amp;"_"&amp;$AZ$9,データシート3!A:AB,MATCH("ea_"&amp;"風力（陸上）"&amp;"_年間発電",データシート3!$A$1:$AB$1,0),0)/10^3</f>
        <v>5329367.5319999987</v>
      </c>
      <c r="BG101" s="33">
        <f>VLOOKUP(BC101&amp;"_"&amp;$AZ$9,データシート3!A:AB,MATCH("ea_"&amp;"中小水（河川）"&amp;"_年間発電",データシート3!$A$1:$AB$1,0),0)/10^3+VLOOKUP(BC101&amp;"_"&amp;$AZ$9,データシート3!A:AB,MATCH("ea_"&amp;"中小水（農業用水路）"&amp;"_年間発電",データシート3!$A$1:$AB$1,0),0)/10^3</f>
        <v>49850.43299999999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8821662.9910000004</v>
      </c>
      <c r="BJ101" s="33">
        <f>(VLOOKUP($BC101&amp;"_"&amp;$AZ$8,データシート3!$A:$AN,MATCH("da_合計",データシート3!$A$1:$AN$1,0),0))/10^3</f>
        <v>1681471.4846912797</v>
      </c>
      <c r="BK101" s="33">
        <f t="shared" si="21"/>
        <v>7140191.5063087204</v>
      </c>
      <c r="BL101" s="33">
        <f t="shared" si="22"/>
        <v>0</v>
      </c>
      <c r="BM101" s="33">
        <f t="shared" si="23"/>
        <v>7140191.5063087204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03322</v>
      </c>
      <c r="AY102" s="18" t="str">
        <f>IF(IFERROR(比較地域マスタ!$AE37,"")=0,"",IFERROR(比較地域マスタ!$AE37,""))</f>
        <v>矢巾町</v>
      </c>
      <c r="AZ102" s="16"/>
      <c r="BA102" s="22">
        <v>31</v>
      </c>
      <c r="BB102" s="22">
        <v>1</v>
      </c>
      <c r="BC102" s="18" t="str">
        <f t="shared" si="24"/>
        <v>03322</v>
      </c>
      <c r="BD102" s="18" t="str">
        <f t="shared" si="25"/>
        <v>矢巾町</v>
      </c>
      <c r="BE102" s="33">
        <f>VLOOKUP(BC102&amp;"_"&amp;$AZ$9,データシート3!A:AB,MATCH("ea_"&amp;"太陽光（建物系）"&amp;"_年間発電",データシート3!$A$1:$AB$1,0),0)/10^3+VLOOKUP(BC102&amp;"_"&amp;$AZ$9,データシート3!A:AB,MATCH("ea_"&amp;"太陽光（土地系）"&amp;"_年間発電",データシート3!$A$1:$AB$1,0),0)/10^3</f>
        <v>831586.66100000008</v>
      </c>
      <c r="BF102" s="33">
        <f>VLOOKUP(BC102&amp;"_"&amp;$AZ$9,データシート3!A:AB,MATCH("ea_"&amp;"風力（陸上）"&amp;"_年間発電",データシート3!$A$1:$AB$1,0),0)/10^3</f>
        <v>73625.573000000004</v>
      </c>
      <c r="BG102" s="33">
        <f>VLOOKUP(BC102&amp;"_"&amp;$AZ$9,データシート3!A:AB,MATCH("ea_"&amp;"中小水（河川）"&amp;"_年間発電",データシート3!$A$1:$AB$1,0),0)/10^3+VLOOKUP(BC102&amp;"_"&amp;$AZ$9,データシート3!A:AB,MATCH("ea_"&amp;"中小水（農業用水路）"&amp;"_年間発電",データシート3!$A$1:$AB$1,0),0)/10^3</f>
        <v>2211.9839999999995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907424.21800000011</v>
      </c>
      <c r="BJ102" s="33">
        <f>(VLOOKUP($BC102&amp;"_"&amp;$AZ$8,データシート3!$A:$AN,MATCH("da_合計",データシート3!$A$1:$AN$1,0),0))/10^3</f>
        <v>197237.90372501407</v>
      </c>
      <c r="BK102" s="33">
        <f t="shared" si="21"/>
        <v>710186.31427498604</v>
      </c>
      <c r="BL102" s="33">
        <f t="shared" si="22"/>
        <v>0</v>
      </c>
      <c r="BM102" s="33">
        <f t="shared" si="23"/>
        <v>710186.31427498604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03482</v>
      </c>
      <c r="AY103" s="18" t="str">
        <f>IF(IFERROR(比較地域マスタ!$AE38,"")=0,"",IFERROR(比較地域マスタ!$AE38,""))</f>
        <v>山田町</v>
      </c>
      <c r="AZ103" s="16"/>
      <c r="BA103" s="22">
        <v>32</v>
      </c>
      <c r="BB103" s="22">
        <v>1</v>
      </c>
      <c r="BC103" s="18" t="str">
        <f t="shared" si="24"/>
        <v>03482</v>
      </c>
      <c r="BD103" s="18" t="str">
        <f t="shared" si="25"/>
        <v>山田町</v>
      </c>
      <c r="BE103" s="33">
        <f>VLOOKUP(BC103&amp;"_"&amp;$AZ$9,データシート3!A:AB,MATCH("ea_"&amp;"太陽光（建物系）"&amp;"_年間発電",データシート3!$A$1:$AB$1,0),0)/10^3+VLOOKUP(BC103&amp;"_"&amp;$AZ$9,データシート3!A:AB,MATCH("ea_"&amp;"太陽光（土地系）"&amp;"_年間発電",データシート3!$A$1:$AB$1,0),0)/10^3</f>
        <v>179958.85499999998</v>
      </c>
      <c r="BF103" s="33">
        <f>VLOOKUP(BC103&amp;"_"&amp;$AZ$9,データシート3!A:AB,MATCH("ea_"&amp;"風力（陸上）"&amp;"_年間発電",データシート3!$A$1:$AB$1,0),0)/10^3</f>
        <v>738651.45400000003</v>
      </c>
      <c r="BG103" s="33">
        <f>VLOOKUP(BC103&amp;"_"&amp;$AZ$9,データシート3!A:AB,MATCH("ea_"&amp;"中小水（河川）"&amp;"_年間発電",データシート3!$A$1:$AB$1,0),0)/10^3+VLOOKUP(BC103&amp;"_"&amp;$AZ$9,データシート3!A:AB,MATCH("ea_"&amp;"中小水（農業用水路）"&amp;"_年間発電",データシート3!$A$1:$AB$1,0),0)/10^3</f>
        <v>31264.536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949874.84499999997</v>
      </c>
      <c r="BJ103" s="33">
        <f>(VLOOKUP($BC103&amp;"_"&amp;$AZ$8,データシート3!$A:$AN,MATCH("da_合計",データシート3!$A$1:$AN$1,0),0))/10^3</f>
        <v>66450.179241941165</v>
      </c>
      <c r="BK103" s="33">
        <f t="shared" si="21"/>
        <v>883424.66575805878</v>
      </c>
      <c r="BL103" s="33">
        <f t="shared" si="22"/>
        <v>0</v>
      </c>
      <c r="BM103" s="33">
        <f t="shared" si="23"/>
        <v>883424.66575805878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03210</v>
      </c>
      <c r="AY104" s="18" t="str">
        <f>IF(IFERROR(比較地域マスタ!$AE39,"")=0,"",IFERROR(比較地域マスタ!$AE39,""))</f>
        <v>陸前高田市</v>
      </c>
      <c r="AZ104" s="16"/>
      <c r="BA104" s="22">
        <v>33</v>
      </c>
      <c r="BB104" s="22">
        <v>1</v>
      </c>
      <c r="BC104" s="18" t="str">
        <f t="shared" si="24"/>
        <v>03210</v>
      </c>
      <c r="BD104" s="18" t="str">
        <f t="shared" si="25"/>
        <v>陸前高田市</v>
      </c>
      <c r="BE104" s="33">
        <f>VLOOKUP(BC104&amp;"_"&amp;$AZ$9,データシート3!A:AB,MATCH("ea_"&amp;"太陽光（建物系）"&amp;"_年間発電",データシート3!$A$1:$AB$1,0),0)/10^3+VLOOKUP(BC104&amp;"_"&amp;$AZ$9,データシート3!A:AB,MATCH("ea_"&amp;"太陽光（土地系）"&amp;"_年間発電",データシート3!$A$1:$AB$1,0),0)/10^3</f>
        <v>263747.245</v>
      </c>
      <c r="BF104" s="33">
        <f>VLOOKUP(BC104&amp;"_"&amp;$AZ$9,データシート3!A:AB,MATCH("ea_"&amp;"風力（陸上）"&amp;"_年間発電",データシート3!$A$1:$AB$1,0),0)/10^3</f>
        <v>1051443.8400000001</v>
      </c>
      <c r="BG104" s="33">
        <f>VLOOKUP(BC104&amp;"_"&amp;$AZ$9,データシート3!A:AB,MATCH("ea_"&amp;"中小水（河川）"&amp;"_年間発電",データシート3!$A$1:$AB$1,0),0)/10^3+VLOOKUP(BC104&amp;"_"&amp;$AZ$9,データシート3!A:AB,MATCH("ea_"&amp;"中小水（農業用水路）"&amp;"_年間発電",データシート3!$A$1:$AB$1,0),0)/10^3</f>
        <v>27207.843000000001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1342398.9280000001</v>
      </c>
      <c r="BJ104" s="33">
        <f>(VLOOKUP($BC104&amp;"_"&amp;$AZ$8,データシート3!$A:$AN,MATCH("da_合計",データシート3!$A$1:$AN$1,0),0))/10^3</f>
        <v>85746.724762196871</v>
      </c>
      <c r="BK104" s="33">
        <f t="shared" ref="BK104:BK135" si="27">BI104-BJ104</f>
        <v>1256652.2032378032</v>
      </c>
      <c r="BL104" s="33">
        <f t="shared" ref="BL104:BL135" si="28">IF(BK104&gt;0,0,BK104)</f>
        <v>0</v>
      </c>
      <c r="BM104" s="33">
        <f t="shared" ref="BM104:BM135" si="29">IF(BK104&gt;0,BK104,0)</f>
        <v>1256652.2032378032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一関市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03209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18</v>
      </c>
      <c r="H7" s="701">
        <f t="shared" si="0"/>
        <v>19</v>
      </c>
      <c r="I7" s="701">
        <f t="shared" si="0"/>
        <v>19</v>
      </c>
      <c r="J7" s="701">
        <f t="shared" si="0"/>
        <v>20</v>
      </c>
      <c r="K7" s="702">
        <f t="shared" si="0"/>
        <v>20</v>
      </c>
      <c r="L7" s="702">
        <f t="shared" si="0"/>
        <v>19</v>
      </c>
      <c r="M7" s="702">
        <f t="shared" si="0"/>
        <v>19</v>
      </c>
      <c r="N7" s="702">
        <f t="shared" si="0"/>
        <v>24</v>
      </c>
      <c r="O7" s="702">
        <f>SUM(O8:O13)</f>
        <v>18</v>
      </c>
      <c r="P7" s="702">
        <f t="shared" si="0"/>
        <v>20</v>
      </c>
      <c r="Q7" s="703">
        <f>SUM(Q8:Q13)</f>
        <v>20</v>
      </c>
      <c r="R7" s="909">
        <f t="shared" si="0"/>
        <v>644.52600000000007</v>
      </c>
      <c r="S7" s="910">
        <f t="shared" si="0"/>
        <v>797.89499999999998</v>
      </c>
      <c r="T7" s="910">
        <f t="shared" si="0"/>
        <v>843.55099999999993</v>
      </c>
      <c r="U7" s="910">
        <f t="shared" si="0"/>
        <v>891.22</v>
      </c>
      <c r="V7" s="910">
        <f t="shared" si="0"/>
        <v>872.2120000000001</v>
      </c>
      <c r="W7" s="910">
        <f t="shared" si="0"/>
        <v>841.57299999999998</v>
      </c>
      <c r="X7" s="910">
        <f t="shared" si="0"/>
        <v>718.66100000000006</v>
      </c>
      <c r="Y7" s="910">
        <f t="shared" si="0"/>
        <v>721.94899999999996</v>
      </c>
      <c r="Z7" s="910">
        <f>SUM(Z8:Z13)</f>
        <v>648.44699999999989</v>
      </c>
      <c r="AA7" s="910">
        <f>SUM(AA8:AA13)</f>
        <v>584.24699999999996</v>
      </c>
      <c r="AB7" s="911">
        <f t="shared" si="0"/>
        <v>477.733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16</v>
      </c>
      <c r="H10" s="714">
        <f>VLOOKUP($D$3&amp;"_"&amp;H$3,データシート1!$A:$BU,MATCH($G$2&amp;"_"&amp;$C10,データシート1!$A$1:$BU$1,0),0)</f>
        <v>17</v>
      </c>
      <c r="I10" s="714">
        <f>VLOOKUP($D$3&amp;"_"&amp;I$3,データシート1!$A:$BU,MATCH($G$2&amp;"_"&amp;$C10,データシート1!$A$1:$BU$1,0),0)</f>
        <v>18</v>
      </c>
      <c r="J10" s="714">
        <f>VLOOKUP($D$3&amp;"_"&amp;J$3,データシート1!$A:$BU,MATCH($G$2&amp;"_"&amp;$C10,データシート1!$A$1:$BU$1,0),0)</f>
        <v>18</v>
      </c>
      <c r="K10" s="715">
        <f>VLOOKUP($D$3&amp;"_"&amp;K$3,データシート1!$A:$BU,MATCH($G$2&amp;"_"&amp;$C10,データシート1!$A$1:$BU$1,0),0)</f>
        <v>18</v>
      </c>
      <c r="L10" s="715">
        <f>VLOOKUP($D$3&amp;"_"&amp;L$3,データシート1!$A:$BU,MATCH($G$2&amp;"_"&amp;$C10,データシート1!$A$1:$BU$1,0),0)</f>
        <v>17</v>
      </c>
      <c r="M10" s="715">
        <f>VLOOKUP($D$3&amp;"_"&amp;M$3,データシート1!$A:$BU,MATCH($G$2&amp;"_"&amp;$C10,データシート1!$A$1:$BU$1,0),0)</f>
        <v>17</v>
      </c>
      <c r="N10" s="715">
        <f>VLOOKUP($D$3&amp;"_"&amp;N$3,データシート1!$A:$BU,MATCH($G$2&amp;"_"&amp;$C10,データシート1!$A$1:$BU$1,0),0)</f>
        <v>16</v>
      </c>
      <c r="O10" s="715">
        <f>VLOOKUP($D$3&amp;"_"&amp;O$3,データシート1!$A:$BU,MATCH($G$2&amp;"_"&amp;$C10,データシート1!$A$1:$BU$1,0),0)</f>
        <v>17</v>
      </c>
      <c r="P10" s="715">
        <f>VLOOKUP($D$3&amp;"_"&amp;P$3,データシート1!$A:$BU,MATCH($G$2&amp;"_"&amp;$C10,データシート1!$A$1:$BU$1,0),0)</f>
        <v>17</v>
      </c>
      <c r="Q10" s="716">
        <f>VLOOKUP($D$3&amp;"_"&amp;Q$3,データシート1!$A:$BU,MATCH($G$2&amp;"_"&amp;$C10,データシート1!$A$1:$BU$1,0),0)</f>
        <v>17</v>
      </c>
      <c r="R10" s="915">
        <f>VLOOKUP($D$3&amp;"_"&amp;R$3,データシート1!$A:$BU,MATCH($R$2&amp;"_"&amp;$C10,データシート1!$A$1:$BU$1,0),0)</f>
        <v>626.26800000000003</v>
      </c>
      <c r="S10" s="916">
        <f>VLOOKUP($D$3&amp;"_"&amp;S$3,データシート1!$A:$BU,MATCH($R$2&amp;"_"&amp;$C10,データシート1!$A$1:$BU$1,0),0)</f>
        <v>777.49400000000003</v>
      </c>
      <c r="T10" s="916">
        <f>VLOOKUP($D$3&amp;"_"&amp;T$3,データシート1!$A:$BU,MATCH($R$2&amp;"_"&amp;$C10,データシート1!$A$1:$BU$1,0),0)</f>
        <v>826.03099999999995</v>
      </c>
      <c r="U10" s="916">
        <f>VLOOKUP($D$3&amp;"_"&amp;U$3,データシート1!$A:$BU,MATCH($R$2&amp;"_"&amp;$C10,データシート1!$A$1:$BU$1,0),0)</f>
        <v>868.86500000000001</v>
      </c>
      <c r="V10" s="916">
        <f>VLOOKUP($D$3&amp;"_"&amp;V$3,データシート1!$A:$BU,MATCH($R$2&amp;"_"&amp;$C10,データシート1!$A$1:$BU$1,0),0)</f>
        <v>850.48800000000006</v>
      </c>
      <c r="W10" s="916">
        <f>VLOOKUP($D$3&amp;"_"&amp;W$3,データシート1!$A:$BU,MATCH($R$2&amp;"_"&amp;$C10,データシート1!$A$1:$BU$1,0),0)</f>
        <v>823.12599999999998</v>
      </c>
      <c r="X10" s="916">
        <f>VLOOKUP($D$3&amp;"_"&amp;X$3,データシート1!$A:$BU,MATCH($R$2&amp;"_"&amp;$C10,データシート1!$A$1:$BU$1,0),0)</f>
        <v>700.11800000000005</v>
      </c>
      <c r="Y10" s="916">
        <f>VLOOKUP($D$3&amp;"_"&amp;Y$3,データシート1!$A:$BU,MATCH($R$2&amp;"_"&amp;$C10,データシート1!$A$1:$BU$1,0),0)</f>
        <v>712.66899999999998</v>
      </c>
      <c r="Z10" s="916">
        <f>VLOOKUP($D$3&amp;"_"&amp;Z$3,データシート1!$A:$BU,MATCH($R$2&amp;"_"&amp;$C10,データシート1!$A$1:$BU$1,0),0)</f>
        <v>645.68499999999995</v>
      </c>
      <c r="AA10" s="916">
        <f>VLOOKUP($D$3&amp;"_"&amp;AA$3,データシート1!$A:$BU,MATCH($R$2&amp;"_"&amp;$C10,データシート1!$A$1:$BU$1,0),0)</f>
        <v>561.22699999999998</v>
      </c>
      <c r="AB10" s="917">
        <f>VLOOKUP($D$3&amp;"_"&amp;AB$3,データシート1!$A:$BU,MATCH($R$2&amp;"_"&amp;$C10,データシート1!$A$1:$BU$1,0),0)</f>
        <v>455.399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8</v>
      </c>
      <c r="O11" s="715">
        <f>VLOOKUP($D$3&amp;"_"&amp;O$3,データシート1!$A:$BU,MATCH($G$2&amp;"_"&amp;$C11,データシート1!$A$1:$BU$1,0),0)</f>
        <v>1</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18.257999999999999</v>
      </c>
      <c r="S11" s="916">
        <f>VLOOKUP($D$3&amp;"_"&amp;S$3,データシート1!$A:$BU,MATCH($R$2&amp;"_"&amp;$C11,データシート1!$A$1:$BU$1,0),0)</f>
        <v>20.401</v>
      </c>
      <c r="T11" s="916">
        <f>VLOOKUP($D$3&amp;"_"&amp;T$3,データシート1!$A:$BU,MATCH($R$2&amp;"_"&amp;$C11,データシート1!$A$1:$BU$1,0),0)</f>
        <v>17.52</v>
      </c>
      <c r="U11" s="916">
        <f>VLOOKUP($D$3&amp;"_"&amp;U$3,データシート1!$A:$BU,MATCH($R$2&amp;"_"&amp;$C11,データシート1!$A$1:$BU$1,0),0)</f>
        <v>22.355</v>
      </c>
      <c r="V11" s="916">
        <f>VLOOKUP($D$3&amp;"_"&amp;V$3,データシート1!$A:$BU,MATCH($R$2&amp;"_"&amp;$C11,データシート1!$A$1:$BU$1,0),0)</f>
        <v>21.724</v>
      </c>
      <c r="W11" s="916">
        <f>VLOOKUP($D$3&amp;"_"&amp;W$3,データシート1!$A:$BU,MATCH($R$2&amp;"_"&amp;$C11,データシート1!$A$1:$BU$1,0),0)</f>
        <v>18.446999999999999</v>
      </c>
      <c r="X11" s="916">
        <f>VLOOKUP($D$3&amp;"_"&amp;X$3,データシート1!$A:$BU,MATCH($R$2&amp;"_"&amp;$C11,データシート1!$A$1:$BU$1,0),0)</f>
        <v>18.542999999999999</v>
      </c>
      <c r="Y11" s="916">
        <f>VLOOKUP($D$3&amp;"_"&amp;Y$3,データシート1!$A:$BU,MATCH($R$2&amp;"_"&amp;$C11,データシート1!$A$1:$BU$1,0),0)</f>
        <v>9.2799999999999994</v>
      </c>
      <c r="Z11" s="916">
        <f>VLOOKUP($D$3&amp;"_"&amp;Z$3,データシート1!$A:$BU,MATCH($R$2&amp;"_"&amp;$C11,データシート1!$A$1:$BU$1,0),0)</f>
        <v>2.762</v>
      </c>
      <c r="AA11" s="916">
        <f>VLOOKUP($D$3&amp;"_"&amp;AA$3,データシート1!$A:$BU,MATCH($R$2&amp;"_"&amp;$C11,データシート1!$A$1:$BU$1,0),0)</f>
        <v>23.020000000000003</v>
      </c>
      <c r="AB11" s="917">
        <f>VLOOKUP($D$3&amp;"_"&amp;AB$3,データシート1!$A:$BU,MATCH($R$2&amp;"_"&amp;$C11,データシート1!$A$1:$BU$1,0),0)</f>
        <v>22.334000000000003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16</v>
      </c>
      <c r="H26" s="734">
        <f>VLOOKUP($D$3&amp;"_"&amp;H$3,データシート2!$A:$SI,MATCH($G$2&amp;"_"&amp;$B26,データシート2!$A$1:$SI$1,0),0)</f>
        <v>17</v>
      </c>
      <c r="I26" s="734">
        <f>VLOOKUP($D$3&amp;"_"&amp;I$3,データシート2!$A:$SI,MATCH($G$2&amp;"_"&amp;$B26,データシート2!$A$1:$SI$1,0),0)</f>
        <v>18</v>
      </c>
      <c r="J26" s="734">
        <f>VLOOKUP($D$3&amp;"_"&amp;J$3,データシート2!$A:$SI,MATCH($G$2&amp;"_"&amp;$B26,データシート2!$A$1:$SI$1,0),0)</f>
        <v>18</v>
      </c>
      <c r="K26" s="735">
        <f>VLOOKUP($D$3&amp;"_"&amp;K$3,データシート2!$A:$SI,MATCH($G$2&amp;"_"&amp;$B26,データシート2!$A$1:$SI$1,0),0)</f>
        <v>18</v>
      </c>
      <c r="L26" s="735">
        <f>VLOOKUP($D$3&amp;"_"&amp;L$3,データシート2!$A:$SI,MATCH($G$2&amp;"_"&amp;$B26,データシート2!$A$1:$SI$1,0),0)</f>
        <v>17</v>
      </c>
      <c r="M26" s="735">
        <f>VLOOKUP($D$3&amp;"_"&amp;M$3,データシート2!$A:$SI,MATCH($G$2&amp;"_"&amp;$B26,データシート2!$A$1:$SI$1,0),0)</f>
        <v>17</v>
      </c>
      <c r="N26" s="735">
        <f>VLOOKUP($D$3&amp;"_"&amp;N$3,データシート2!$A:$SI,MATCH($G$2&amp;"_"&amp;$B26,データシート2!$A$1:$SI$1,0),0)</f>
        <v>16</v>
      </c>
      <c r="O26" s="735">
        <f>VLOOKUP($D$3&amp;"_"&amp;O$3,データシート2!$A:$SI,MATCH($G$2&amp;"_"&amp;$B26,データシート2!$A$1:$SI$1,0),0)</f>
        <v>17</v>
      </c>
      <c r="P26" s="735">
        <f>VLOOKUP($D$3&amp;"_"&amp;P$3,データシート2!$A:$SI,MATCH($G$2&amp;"_"&amp;$B26,データシート2!$A$1:$SI$1,0),0)</f>
        <v>17</v>
      </c>
      <c r="Q26" s="736">
        <f>VLOOKUP($D$3&amp;"_"&amp;Q$3,データシート2!$A:$SI,MATCH($G$2&amp;"_"&amp;$B26,データシート2!$A$1:$SI$1,0),0)</f>
        <v>17</v>
      </c>
      <c r="R26" s="924">
        <f>VLOOKUP($D$3&amp;"_"&amp;R$3,データシート2!$A:$SI,MATCH($R$2&amp;"_"&amp;$B26,データシート2!$A$1:$SI$1,0),0)</f>
        <v>626.26800000000003</v>
      </c>
      <c r="S26" s="925">
        <f>VLOOKUP($D$3&amp;"_"&amp;S$3,データシート2!$A:$SI,MATCH($R$2&amp;"_"&amp;$B26,データシート2!$A$1:$SI$1,0),0)</f>
        <v>777.49400000000003</v>
      </c>
      <c r="T26" s="925">
        <f>VLOOKUP($D$3&amp;"_"&amp;T$3,データシート2!$A:$SI,MATCH($R$2&amp;"_"&amp;$B26,データシート2!$A$1:$SI$1,0),0)</f>
        <v>826.03099999999995</v>
      </c>
      <c r="U26" s="925">
        <f>VLOOKUP($D$3&amp;"_"&amp;U$3,データシート2!$A:$SI,MATCH($R$2&amp;"_"&amp;$B26,データシート2!$A$1:$SI$1,0),0)</f>
        <v>868.86500000000001</v>
      </c>
      <c r="V26" s="925">
        <f>VLOOKUP($D$3&amp;"_"&amp;V$3,データシート2!$A:$SI,MATCH($R$2&amp;"_"&amp;$B26,データシート2!$A$1:$SI$1,0),0)</f>
        <v>850.48800000000006</v>
      </c>
      <c r="W26" s="925">
        <f>VLOOKUP($D$3&amp;"_"&amp;W$3,データシート2!$A:$SI,MATCH($R$2&amp;"_"&amp;$B26,データシート2!$A$1:$SI$1,0),0)</f>
        <v>823.12599999999998</v>
      </c>
      <c r="X26" s="925">
        <f>VLOOKUP($D$3&amp;"_"&amp;X$3,データシート2!$A:$SI,MATCH($R$2&amp;"_"&amp;$B26,データシート2!$A$1:$SI$1,0),0)</f>
        <v>700.11800000000005</v>
      </c>
      <c r="Y26" s="925">
        <f>VLOOKUP($D$3&amp;"_"&amp;Y$3,データシート2!$A:$SI,MATCH($R$2&amp;"_"&amp;$B26,データシート2!$A$1:$SI$1,0),0)</f>
        <v>712.66899999999998</v>
      </c>
      <c r="Z26" s="925">
        <f>VLOOKUP($D$3&amp;"_"&amp;Z$3,データシート2!$A:$SI,MATCH($R$2&amp;"_"&amp;$B26,データシート2!$A$1:$SI$1,0),0)</f>
        <v>645.68499999999995</v>
      </c>
      <c r="AA26" s="925">
        <f>VLOOKUP($D$3&amp;"_"&amp;AA$3,データシート2!$A:$SI,MATCH($R$2&amp;"_"&amp;$B26,データシート2!$A$1:$SI$1,0),0)</f>
        <v>561.22699999999998</v>
      </c>
      <c r="AB26" s="926">
        <f>VLOOKUP($D$3&amp;"_"&amp;AB$3,データシート2!$A:$SI,MATCH($R$2&amp;"_"&amp;$B26,データシート2!$A$1:$SI$1,0),0)</f>
        <v>455.399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5.3150000000000004</v>
      </c>
      <c r="S27" s="928">
        <f>VLOOKUP($D$3&amp;"_"&amp;S$3,データシート2!$A:$SI,MATCH($R$2&amp;"_"&amp;$C27,データシート2!$A$1:$SI$1,0),0)</f>
        <v>4.9889999999999999</v>
      </c>
      <c r="T27" s="928">
        <f>VLOOKUP($D$3&amp;"_"&amp;T$3,データシート2!$A:$SI,MATCH($R$2&amp;"_"&amp;$C27,データシート2!$A$1:$SI$1,0),0)</f>
        <v>3.9129999999999998</v>
      </c>
      <c r="U27" s="928">
        <f>VLOOKUP($D$3&amp;"_"&amp;U$3,データシート2!$A:$SI,MATCH($R$2&amp;"_"&amp;$C27,データシート2!$A$1:$SI$1,0),0)</f>
        <v>3.8889999999999998</v>
      </c>
      <c r="V27" s="928">
        <f>VLOOKUP($D$3&amp;"_"&amp;V$3,データシート2!$A:$SI,MATCH($R$2&amp;"_"&amp;$C27,データシート2!$A$1:$SI$1,0),0)</f>
        <v>4.0940000000000003</v>
      </c>
      <c r="W27" s="928">
        <f>VLOOKUP($D$3&amp;"_"&amp;W$3,データシート2!$A:$SI,MATCH($R$2&amp;"_"&amp;$C27,データシート2!$A$1:$SI$1,0),0)</f>
        <v>4.5940000000000003</v>
      </c>
      <c r="X27" s="928">
        <f>VLOOKUP($D$3&amp;"_"&amp;X$3,データシート2!$A:$SI,MATCH($R$2&amp;"_"&amp;$C27,データシート2!$A$1:$SI$1,0),0)</f>
        <v>4.4909999999999997</v>
      </c>
      <c r="Y27" s="928">
        <f>VLOOKUP($D$3&amp;"_"&amp;Y$3,データシート2!$A:$SI,MATCH($R$2&amp;"_"&amp;$C27,データシート2!$A$1:$SI$1,0),0)</f>
        <v>4.4160000000000004</v>
      </c>
      <c r="Z27" s="928">
        <f>VLOOKUP($D$3&amp;"_"&amp;Z$3,データシート2!$A:$SI,MATCH($R$2&amp;"_"&amp;$C27,データシート2!$A$1:$SI$1,0),0)</f>
        <v>4.5810000000000004</v>
      </c>
      <c r="AA27" s="928">
        <f>VLOOKUP($D$3&amp;"_"&amp;AA$3,データシート2!$A:$SI,MATCH($R$2&amp;"_"&amp;$C27,データシート2!$A$1:$SI$1,0),0)</f>
        <v>4.7270000000000003</v>
      </c>
      <c r="AB27" s="929">
        <f>VLOOKUP($D$3&amp;"_"&amp;AB$3,データシート2!$A:$SI,MATCH($R$2&amp;"_"&amp;$C27,データシート2!$A$1:$SI$1,0),0)</f>
        <v>4.7629999999999999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4</v>
      </c>
      <c r="H32" s="766">
        <f>VLOOKUP($D$3&amp;"_"&amp;H$3,データシート2!$A:$SI,MATCH($G$2&amp;"_"&amp;$C32,データシート2!$A$1:$SI$1,0),0)</f>
        <v>4</v>
      </c>
      <c r="I32" s="766">
        <f>VLOOKUP($D$3&amp;"_"&amp;I$3,データシート2!$A:$SI,MATCH($G$2&amp;"_"&amp;$C32,データシート2!$A$1:$SI$1,0),0)</f>
        <v>4</v>
      </c>
      <c r="J32" s="766">
        <f>VLOOKUP($D$3&amp;"_"&amp;J$3,データシート2!$A:$SI,MATCH($G$2&amp;"_"&amp;$C32,データシート2!$A$1:$SI$1,0),0)</f>
        <v>4</v>
      </c>
      <c r="K32" s="767">
        <f>VLOOKUP($D$3&amp;"_"&amp;K$3,データシート2!$A:$SI,MATCH($G$2&amp;"_"&amp;$C32,データシート2!$A$1:$SI$1,0),0)</f>
        <v>4</v>
      </c>
      <c r="L32" s="767">
        <f>VLOOKUP($D$3&amp;"_"&amp;L$3,データシート2!$A:$SI,MATCH($G$2&amp;"_"&amp;$C32,データシート2!$A$1:$SI$1,0),0)</f>
        <v>4</v>
      </c>
      <c r="M32" s="767">
        <f>VLOOKUP($D$3&amp;"_"&amp;M$3,データシート2!$A:$SI,MATCH($G$2&amp;"_"&amp;$C32,データシート2!$A$1:$SI$1,0),0)</f>
        <v>3</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67.055000000000007</v>
      </c>
      <c r="S32" s="938">
        <f>VLOOKUP($D$3&amp;"_"&amp;S$3,データシート2!$A:$SI,MATCH($R$2&amp;"_"&amp;$C32,データシート2!$A$1:$SI$1,0),0)</f>
        <v>72.656999999999996</v>
      </c>
      <c r="T32" s="938">
        <f>VLOOKUP($D$3&amp;"_"&amp;T$3,データシート2!$A:$SI,MATCH($R$2&amp;"_"&amp;$C32,データシート2!$A$1:$SI$1,0),0)</f>
        <v>75.837000000000003</v>
      </c>
      <c r="U32" s="938">
        <f>VLOOKUP($D$3&amp;"_"&amp;U$3,データシート2!$A:$SI,MATCH($R$2&amp;"_"&amp;$C32,データシート2!$A$1:$SI$1,0),0)</f>
        <v>72.650999999999996</v>
      </c>
      <c r="V32" s="938">
        <f>VLOOKUP($D$3&amp;"_"&amp;V$3,データシート2!$A:$SI,MATCH($R$2&amp;"_"&amp;$C32,データシート2!$A$1:$SI$1,0),0)</f>
        <v>72.397000000000006</v>
      </c>
      <c r="W32" s="938">
        <f>VLOOKUP($D$3&amp;"_"&amp;W$3,データシート2!$A:$SI,MATCH($R$2&amp;"_"&amp;$C32,データシート2!$A$1:$SI$1,0),0)</f>
        <v>67.070999999999998</v>
      </c>
      <c r="X32" s="938">
        <f>VLOOKUP($D$3&amp;"_"&amp;X$3,データシート2!$A:$SI,MATCH($R$2&amp;"_"&amp;$C32,データシート2!$A$1:$SI$1,0),0)</f>
        <v>66.710999999999999</v>
      </c>
      <c r="Y32" s="938">
        <f>VLOOKUP($D$3&amp;"_"&amp;Y$3,データシート2!$A:$SI,MATCH($R$2&amp;"_"&amp;$C32,データシート2!$A$1:$SI$1,0),0)</f>
        <v>17.216999999999999</v>
      </c>
      <c r="Z32" s="938">
        <f>VLOOKUP($D$3&amp;"_"&amp;Z$3,データシート2!$A:$SI,MATCH($R$2&amp;"_"&amp;$C32,データシート2!$A$1:$SI$1,0),0)</f>
        <v>17.812000000000001</v>
      </c>
      <c r="AA32" s="938">
        <f>VLOOKUP($D$3&amp;"_"&amp;AA$3,データシート2!$A:$SI,MATCH($R$2&amp;"_"&amp;$C32,データシート2!$A$1:$SI$1,0),0)</f>
        <v>17.888000000000002</v>
      </c>
      <c r="AB32" s="939">
        <f>VLOOKUP($D$3&amp;"_"&amp;AB$3,データシート2!$A:$SI,MATCH($R$2&amp;"_"&amp;$C32,データシート2!$A$1:$SI$1,0),0)</f>
        <v>18.449000000000002</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4.157</v>
      </c>
      <c r="S33" s="938">
        <f>VLOOKUP($D$3&amp;"_"&amp;S$3,データシート2!$A:$SI,MATCH($R$2&amp;"_"&amp;$C33,データシート2!$A$1:$SI$1,0),0)</f>
        <v>5.4169999999999998</v>
      </c>
      <c r="T33" s="938">
        <f>VLOOKUP($D$3&amp;"_"&amp;T$3,データシート2!$A:$SI,MATCH($R$2&amp;"_"&amp;$C33,データシート2!$A$1:$SI$1,0),0)</f>
        <v>5.7130000000000001</v>
      </c>
      <c r="U33" s="938">
        <f>VLOOKUP($D$3&amp;"_"&amp;U$3,データシート2!$A:$SI,MATCH($R$2&amp;"_"&amp;$C33,データシート2!$A$1:$SI$1,0),0)</f>
        <v>5.4470000000000001</v>
      </c>
      <c r="V33" s="938">
        <f>VLOOKUP($D$3&amp;"_"&amp;V$3,データシート2!$A:$SI,MATCH($R$2&amp;"_"&amp;$C33,データシート2!$A$1:$SI$1,0),0)</f>
        <v>5.3</v>
      </c>
      <c r="W33" s="938">
        <f>VLOOKUP($D$3&amp;"_"&amp;W$3,データシート2!$A:$SI,MATCH($R$2&amp;"_"&amp;$C33,データシート2!$A$1:$SI$1,0),0)</f>
        <v>5.048</v>
      </c>
      <c r="X33" s="938">
        <f>VLOOKUP($D$3&amp;"_"&amp;X$3,データシート2!$A:$SI,MATCH($R$2&amp;"_"&amp;$C33,データシート2!$A$1:$SI$1,0),0)</f>
        <v>4.7919999999999998</v>
      </c>
      <c r="Y33" s="938">
        <f>VLOOKUP($D$3&amp;"_"&amp;Y$3,データシート2!$A:$SI,MATCH($R$2&amp;"_"&amp;$C33,データシート2!$A$1:$SI$1,0),0)</f>
        <v>4.5490000000000004</v>
      </c>
      <c r="Z33" s="938">
        <f>VLOOKUP($D$3&amp;"_"&amp;Z$3,データシート2!$A:$SI,MATCH($R$2&amp;"_"&amp;$C33,データシート2!$A$1:$SI$1,0),0)</f>
        <v>4.3780000000000001</v>
      </c>
      <c r="AA33" s="938">
        <f>VLOOKUP($D$3&amp;"_"&amp;AA$3,データシート2!$A:$SI,MATCH($R$2&amp;"_"&amp;$C33,データシート2!$A$1:$SI$1,0),0)</f>
        <v>3.98</v>
      </c>
      <c r="AB33" s="939">
        <f>VLOOKUP($D$3&amp;"_"&amp;AB$3,データシート2!$A:$SI,MATCH($R$2&amp;"_"&amp;$C33,データシート2!$A$1:$SI$1,0),0)</f>
        <v>3.8759999999999999</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3.5760000000000001</v>
      </c>
      <c r="U35" s="938">
        <f>VLOOKUP($D$3&amp;"_"&amp;U$3,データシート2!$A:$SI,MATCH($R$2&amp;"_"&amp;$C35,データシート2!$A$1:$SI$1,0),0)</f>
        <v>3.05</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4.8440000000000003</v>
      </c>
      <c r="S38" s="938">
        <f>VLOOKUP($D$3&amp;"_"&amp;S$3,データシート2!$A:$SI,MATCH($R$2&amp;"_"&amp;$C38,データシート2!$A$1:$SI$1,0),0)</f>
        <v>5.5919999999999996</v>
      </c>
      <c r="T38" s="938">
        <f>VLOOKUP($D$3&amp;"_"&amp;T$3,データシート2!$A:$SI,MATCH($R$2&amp;"_"&amp;$C38,データシート2!$A$1:$SI$1,0),0)</f>
        <v>8.9540000000000006</v>
      </c>
      <c r="U38" s="938">
        <f>VLOOKUP($D$3&amp;"_"&amp;U$3,データシート2!$A:$SI,MATCH($R$2&amp;"_"&amp;$C38,データシート2!$A$1:$SI$1,0),0)</f>
        <v>7.0030000000000001</v>
      </c>
      <c r="V38" s="938">
        <f>VLOOKUP($D$3&amp;"_"&amp;V$3,データシート2!$A:$SI,MATCH($R$2&amp;"_"&amp;$C38,データシート2!$A$1:$SI$1,0),0)</f>
        <v>7.024</v>
      </c>
      <c r="W38" s="938">
        <f>VLOOKUP($D$3&amp;"_"&amp;W$3,データシート2!$A:$SI,MATCH($R$2&amp;"_"&amp;$C38,データシート2!$A$1:$SI$1,0),0)</f>
        <v>7.298</v>
      </c>
      <c r="X38" s="938">
        <f>VLOOKUP($D$3&amp;"_"&amp;X$3,データシート2!$A:$SI,MATCH($R$2&amp;"_"&amp;$C38,データシート2!$A$1:$SI$1,0),0)</f>
        <v>7.04</v>
      </c>
      <c r="Y38" s="938">
        <f>VLOOKUP($D$3&amp;"_"&amp;Y$3,データシート2!$A:$SI,MATCH($R$2&amp;"_"&amp;$C38,データシート2!$A$1:$SI$1,0),0)</f>
        <v>6.6219999999999999</v>
      </c>
      <c r="Z38" s="938">
        <f>VLOOKUP($D$3&amp;"_"&amp;Z$3,データシート2!$A:$SI,MATCH($R$2&amp;"_"&amp;$C38,データシート2!$A$1:$SI$1,0),0)</f>
        <v>8</v>
      </c>
      <c r="AA38" s="938">
        <f>VLOOKUP($D$3&amp;"_"&amp;AA$3,データシート2!$A:$SI,MATCH($R$2&amp;"_"&amp;$C38,データシート2!$A$1:$SI$1,0),0)</f>
        <v>7.165</v>
      </c>
      <c r="AB38" s="939">
        <f>VLOOKUP($D$3&amp;"_"&amp;AB$3,データシート2!$A:$SI,MATCH($R$2&amp;"_"&amp;$C38,データシート2!$A$1:$SI$1,0),0)</f>
        <v>7.2279999999999998</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4</v>
      </c>
      <c r="H41" s="766">
        <f>VLOOKUP($D$3&amp;"_"&amp;H$3,データシート2!$A:$SI,MATCH($G$2&amp;"_"&amp;$C41,データシート2!$A$1:$SI$1,0),0)</f>
        <v>4</v>
      </c>
      <c r="I41" s="766">
        <f>VLOOKUP($D$3&amp;"_"&amp;I$3,データシート2!$A:$SI,MATCH($G$2&amp;"_"&amp;$C41,データシート2!$A$1:$SI$1,0),0)</f>
        <v>4</v>
      </c>
      <c r="J41" s="766">
        <f>VLOOKUP($D$3&amp;"_"&amp;J$3,データシート2!$A:$SI,MATCH($G$2&amp;"_"&amp;$C41,データシート2!$A$1:$SI$1,0),0)</f>
        <v>4</v>
      </c>
      <c r="K41" s="767">
        <f>VLOOKUP($D$3&amp;"_"&amp;K$3,データシート2!$A:$SI,MATCH($G$2&amp;"_"&amp;$C41,データシート2!$A$1:$SI$1,0),0)</f>
        <v>4</v>
      </c>
      <c r="L41" s="767">
        <f>VLOOKUP($D$3&amp;"_"&amp;L$3,データシート2!$A:$SI,MATCH($G$2&amp;"_"&amp;$C41,データシート2!$A$1:$SI$1,0),0)</f>
        <v>4</v>
      </c>
      <c r="M41" s="767">
        <f>VLOOKUP($D$3&amp;"_"&amp;M$3,データシート2!$A:$SI,MATCH($G$2&amp;"_"&amp;$C41,データシート2!$A$1:$SI$1,0),0)</f>
        <v>4</v>
      </c>
      <c r="N41" s="767">
        <f>VLOOKUP($D$3&amp;"_"&amp;N$3,データシート2!$A:$SI,MATCH($G$2&amp;"_"&amp;$C41,データシート2!$A$1:$SI$1,0),0)</f>
        <v>4</v>
      </c>
      <c r="O41" s="767">
        <f>VLOOKUP($D$3&amp;"_"&amp;O$3,データシート2!$A:$SI,MATCH($G$2&amp;"_"&amp;$C41,データシート2!$A$1:$SI$1,0),0)</f>
        <v>4</v>
      </c>
      <c r="P41" s="767">
        <f>VLOOKUP($D$3&amp;"_"&amp;P$3,データシート2!$A:$SI,MATCH($G$2&amp;"_"&amp;$C41,データシート2!$A$1:$SI$1,0),0)</f>
        <v>4</v>
      </c>
      <c r="Q41" s="768">
        <f>VLOOKUP($D$3&amp;"_"&amp;Q$3,データシート2!$A:$SI,MATCH($G$2&amp;"_"&amp;$C41,データシート2!$A$1:$SI$1,0),0)</f>
        <v>4</v>
      </c>
      <c r="R41" s="937">
        <f>VLOOKUP($D$3&amp;"_"&amp;R$3,データシート2!$A:$SI,MATCH($R$2&amp;"_"&amp;$C41,データシート2!$A$1:$SI$1,0),0)</f>
        <v>490.55900000000003</v>
      </c>
      <c r="S41" s="938">
        <f>VLOOKUP($D$3&amp;"_"&amp;S$3,データシート2!$A:$SI,MATCH($R$2&amp;"_"&amp;$C41,データシート2!$A$1:$SI$1,0),0)</f>
        <v>619.33500000000004</v>
      </c>
      <c r="T41" s="938">
        <f>VLOOKUP($D$3&amp;"_"&amp;T$3,データシート2!$A:$SI,MATCH($R$2&amp;"_"&amp;$C41,データシート2!$A$1:$SI$1,0),0)</f>
        <v>654.01900000000001</v>
      </c>
      <c r="U41" s="938">
        <f>VLOOKUP($D$3&amp;"_"&amp;U$3,データシート2!$A:$SI,MATCH($R$2&amp;"_"&amp;$C41,データシート2!$A$1:$SI$1,0),0)</f>
        <v>703.846</v>
      </c>
      <c r="V41" s="938">
        <f>VLOOKUP($D$3&amp;"_"&amp;V$3,データシート2!$A:$SI,MATCH($R$2&amp;"_"&amp;$C41,データシート2!$A$1:$SI$1,0),0)</f>
        <v>689.899</v>
      </c>
      <c r="W41" s="938">
        <f>VLOOKUP($D$3&amp;"_"&amp;W$3,データシート2!$A:$SI,MATCH($R$2&amp;"_"&amp;$C41,データシート2!$A$1:$SI$1,0),0)</f>
        <v>675.005</v>
      </c>
      <c r="X41" s="938">
        <f>VLOOKUP($D$3&amp;"_"&amp;X$3,データシート2!$A:$SI,MATCH($R$2&amp;"_"&amp;$C41,データシート2!$A$1:$SI$1,0),0)</f>
        <v>551.51800000000003</v>
      </c>
      <c r="Y41" s="938">
        <f>VLOOKUP($D$3&amp;"_"&amp;Y$3,データシート2!$A:$SI,MATCH($R$2&amp;"_"&amp;$C41,データシート2!$A$1:$SI$1,0),0)</f>
        <v>618.01199999999994</v>
      </c>
      <c r="Z41" s="938">
        <f>VLOOKUP($D$3&amp;"_"&amp;Z$3,データシート2!$A:$SI,MATCH($R$2&amp;"_"&amp;$C41,データシート2!$A$1:$SI$1,0),0)</f>
        <v>549.50699999999995</v>
      </c>
      <c r="AA41" s="938">
        <f>VLOOKUP($D$3&amp;"_"&amp;AA$3,データシート2!$A:$SI,MATCH($R$2&amp;"_"&amp;$C41,データシート2!$A$1:$SI$1,0),0)</f>
        <v>468.48399999999998</v>
      </c>
      <c r="AB41" s="939">
        <f>VLOOKUP($D$3&amp;"_"&amp;AB$3,データシート2!$A:$SI,MATCH($R$2&amp;"_"&amp;$C41,データシート2!$A$1:$SI$1,0),0)</f>
        <v>361.334</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9.1549999999999994</v>
      </c>
      <c r="S42" s="938">
        <f>VLOOKUP($D$3&amp;"_"&amp;S$3,データシート2!$A:$SI,MATCH($R$2&amp;"_"&amp;$C42,データシート2!$A$1:$SI$1,0),0)</f>
        <v>10.220000000000001</v>
      </c>
      <c r="T42" s="938">
        <f>VLOOKUP($D$3&amp;"_"&amp;T$3,データシート2!$A:$SI,MATCH($R$2&amp;"_"&amp;$C42,データシート2!$A$1:$SI$1,0),0)</f>
        <v>9.5239999999999991</v>
      </c>
      <c r="U42" s="938">
        <f>VLOOKUP($D$3&amp;"_"&amp;U$3,データシート2!$A:$SI,MATCH($R$2&amp;"_"&amp;$C42,データシート2!$A$1:$SI$1,0),0)</f>
        <v>10.159000000000001</v>
      </c>
      <c r="V42" s="938">
        <f>VLOOKUP($D$3&amp;"_"&amp;V$3,データシート2!$A:$SI,MATCH($R$2&amp;"_"&amp;$C42,データシート2!$A$1:$SI$1,0),0)</f>
        <v>8.8520000000000003</v>
      </c>
      <c r="W42" s="938">
        <f>VLOOKUP($D$3&amp;"_"&amp;W$3,データシート2!$A:$SI,MATCH($R$2&amp;"_"&amp;$C42,データシート2!$A$1:$SI$1,0),0)</f>
        <v>7.2709999999999999</v>
      </c>
      <c r="X42" s="938">
        <f>VLOOKUP($D$3&amp;"_"&amp;X$3,データシート2!$A:$SI,MATCH($R$2&amp;"_"&amp;$C42,データシート2!$A$1:$SI$1,0),0)</f>
        <v>7.23</v>
      </c>
      <c r="Y42" s="938">
        <f>VLOOKUP($D$3&amp;"_"&amp;Y$3,データシート2!$A:$SI,MATCH($R$2&amp;"_"&amp;$C42,データシート2!$A$1:$SI$1,0),0)</f>
        <v>6.63</v>
      </c>
      <c r="Z42" s="938">
        <f>VLOOKUP($D$3&amp;"_"&amp;Z$3,データシート2!$A:$SI,MATCH($R$2&amp;"_"&amp;$C42,データシート2!$A$1:$SI$1,0),0)</f>
        <v>5.0940000000000003</v>
      </c>
      <c r="AA42" s="938">
        <f>VLOOKUP($D$3&amp;"_"&amp;AA$3,データシート2!$A:$SI,MATCH($R$2&amp;"_"&amp;$C42,データシート2!$A$1:$SI$1,0),0)</f>
        <v>4.84</v>
      </c>
      <c r="AB42" s="939">
        <f>VLOOKUP($D$3&amp;"_"&amp;AB$3,データシート2!$A:$SI,MATCH($R$2&amp;"_"&amp;$C42,データシート2!$A$1:$SI$1,0),0)</f>
        <v>5.806</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3</v>
      </c>
      <c r="O48" s="767">
        <f>VLOOKUP($D$3&amp;"_"&amp;O$3,データシート2!$A:$SI,MATCH($G$2&amp;"_"&amp;$C48,データシート2!$A$1:$SI$1,0),0)</f>
        <v>3</v>
      </c>
      <c r="P48" s="767">
        <f>VLOOKUP($D$3&amp;"_"&amp;P$3,データシート2!$A:$SI,MATCH($G$2&amp;"_"&amp;$C48,データシート2!$A$1:$SI$1,0),0)</f>
        <v>3</v>
      </c>
      <c r="Q48" s="768">
        <f>VLOOKUP($D$3&amp;"_"&amp;Q$3,データシート2!$A:$SI,MATCH($G$2&amp;"_"&amp;$C48,データシート2!$A$1:$SI$1,0),0)</f>
        <v>3</v>
      </c>
      <c r="R48" s="937">
        <f>VLOOKUP($D$3&amp;"_"&amp;R$3,データシート2!$A:$SI,MATCH($R$2&amp;"_"&amp;$C48,データシート2!$A$1:$SI$1,0),0)</f>
        <v>17.437000000000001</v>
      </c>
      <c r="S48" s="938">
        <f>VLOOKUP($D$3&amp;"_"&amp;S$3,データシート2!$A:$SI,MATCH($R$2&amp;"_"&amp;$C48,データシート2!$A$1:$SI$1,0),0)</f>
        <v>20.361000000000001</v>
      </c>
      <c r="T48" s="938">
        <f>VLOOKUP($D$3&amp;"_"&amp;T$3,データシート2!$A:$SI,MATCH($R$2&amp;"_"&amp;$C48,データシート2!$A$1:$SI$1,0),0)</f>
        <v>20.882000000000001</v>
      </c>
      <c r="U48" s="938">
        <f>VLOOKUP($D$3&amp;"_"&amp;U$3,データシート2!$A:$SI,MATCH($R$2&amp;"_"&amp;$C48,データシート2!$A$1:$SI$1,0),0)</f>
        <v>20.609000000000002</v>
      </c>
      <c r="V48" s="938">
        <f>VLOOKUP($D$3&amp;"_"&amp;V$3,データシート2!$A:$SI,MATCH($R$2&amp;"_"&amp;$C48,データシート2!$A$1:$SI$1,0),0)</f>
        <v>24.146000000000001</v>
      </c>
      <c r="W48" s="938">
        <f>VLOOKUP($D$3&amp;"_"&amp;W$3,データシート2!$A:$SI,MATCH($R$2&amp;"_"&amp;$C48,データシート2!$A$1:$SI$1,0),0)</f>
        <v>23.294</v>
      </c>
      <c r="X48" s="938">
        <f>VLOOKUP($D$3&amp;"_"&amp;X$3,データシート2!$A:$SI,MATCH($R$2&amp;"_"&amp;$C48,データシート2!$A$1:$SI$1,0),0)</f>
        <v>21.55</v>
      </c>
      <c r="Y48" s="938">
        <f>VLOOKUP($D$3&amp;"_"&amp;Y$3,データシート2!$A:$SI,MATCH($R$2&amp;"_"&amp;$C48,データシート2!$A$1:$SI$1,0),0)</f>
        <v>23.321999999999999</v>
      </c>
      <c r="Z48" s="938">
        <f>VLOOKUP($D$3&amp;"_"&amp;Z$3,データシート2!$A:$SI,MATCH($R$2&amp;"_"&amp;$C48,データシート2!$A$1:$SI$1,0),0)</f>
        <v>21.193999999999999</v>
      </c>
      <c r="AA48" s="938">
        <f>VLOOKUP($D$3&amp;"_"&amp;AA$3,データシート2!$A:$SI,MATCH($R$2&amp;"_"&amp;$C48,データシート2!$A$1:$SI$1,0),0)</f>
        <v>23.050999999999998</v>
      </c>
      <c r="AB48" s="939">
        <f>VLOOKUP($D$3&amp;"_"&amp;AB$3,データシート2!$A:$SI,MATCH($R$2&amp;"_"&amp;$C48,データシート2!$A$1:$SI$1,0),0)</f>
        <v>22.47</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0</v>
      </c>
      <c r="M50" s="767">
        <f>VLOOKUP($D$3&amp;"_"&amp;M$3,データシート2!$A:$SI,MATCH($G$2&amp;"_"&amp;$C50,データシート2!$A$1:$SI$1,0),0)</f>
        <v>1</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5.6539999999999999</v>
      </c>
      <c r="T50" s="938">
        <f>VLOOKUP($D$3&amp;"_"&amp;T$3,データシート2!$A:$SI,MATCH($R$2&amp;"_"&amp;$C50,データシート2!$A$1:$SI$1,0),0)</f>
        <v>5.4749999999999996</v>
      </c>
      <c r="U50" s="938">
        <f>VLOOKUP($D$3&amp;"_"&amp;U$3,データシート2!$A:$SI,MATCH($R$2&amp;"_"&amp;$C50,データシート2!$A$1:$SI$1,0),0)</f>
        <v>5.024</v>
      </c>
      <c r="V50" s="938">
        <f>VLOOKUP($D$3&amp;"_"&amp;V$3,データシート2!$A:$SI,MATCH($R$2&amp;"_"&amp;$C50,データシート2!$A$1:$SI$1,0),0)</f>
        <v>4.34</v>
      </c>
      <c r="W50" s="938">
        <f>VLOOKUP($D$3&amp;"_"&amp;W$3,データシート2!$A:$SI,MATCH($R$2&amp;"_"&amp;$C50,データシート2!$A$1:$SI$1,0),0)</f>
        <v>0</v>
      </c>
      <c r="X50" s="938">
        <f>VLOOKUP($D$3&amp;"_"&amp;X$3,データシート2!$A:$SI,MATCH($R$2&amp;"_"&amp;$C50,データシート2!$A$1:$SI$1,0),0)</f>
        <v>3.4820000000000002</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27.745999999999999</v>
      </c>
      <c r="S51" s="938">
        <f>VLOOKUP($D$3&amp;"_"&amp;S$3,データシート2!$A:$SI,MATCH($R$2&amp;"_"&amp;$C51,データシート2!$A$1:$SI$1,0),0)</f>
        <v>33.268999999999998</v>
      </c>
      <c r="T51" s="938">
        <f>VLOOKUP($D$3&amp;"_"&amp;T$3,データシート2!$A:$SI,MATCH($R$2&amp;"_"&amp;$C51,データシート2!$A$1:$SI$1,0),0)</f>
        <v>38.137999999999998</v>
      </c>
      <c r="U51" s="938">
        <f>VLOOKUP($D$3&amp;"_"&amp;U$3,データシート2!$A:$SI,MATCH($R$2&amp;"_"&amp;$C51,データシート2!$A$1:$SI$1,0),0)</f>
        <v>37.186999999999998</v>
      </c>
      <c r="V51" s="938">
        <f>VLOOKUP($D$3&amp;"_"&amp;V$3,データシート2!$A:$SI,MATCH($R$2&amp;"_"&amp;$C51,データシート2!$A$1:$SI$1,0),0)</f>
        <v>34.436</v>
      </c>
      <c r="W51" s="938">
        <f>VLOOKUP($D$3&amp;"_"&amp;W$3,データシート2!$A:$SI,MATCH($R$2&amp;"_"&amp;$C51,データシート2!$A$1:$SI$1,0),0)</f>
        <v>33.545000000000002</v>
      </c>
      <c r="X51" s="938">
        <f>VLOOKUP($D$3&amp;"_"&amp;X$3,データシート2!$A:$SI,MATCH($R$2&amp;"_"&amp;$C51,データシート2!$A$1:$SI$1,0),0)</f>
        <v>33.304000000000002</v>
      </c>
      <c r="Y51" s="938">
        <f>VLOOKUP($D$3&amp;"_"&amp;Y$3,データシート2!$A:$SI,MATCH($R$2&amp;"_"&amp;$C51,データシート2!$A$1:$SI$1,0),0)</f>
        <v>31.901</v>
      </c>
      <c r="Z51" s="938">
        <f>VLOOKUP($D$3&amp;"_"&amp;Z$3,データシート2!$A:$SI,MATCH($R$2&amp;"_"&amp;$C51,データシート2!$A$1:$SI$1,0),0)</f>
        <v>31.568999999999999</v>
      </c>
      <c r="AA51" s="938">
        <f>VLOOKUP($D$3&amp;"_"&amp;AA$3,データシート2!$A:$SI,MATCH($R$2&amp;"_"&amp;$C51,データシート2!$A$1:$SI$1,0),0)</f>
        <v>27.295999999999999</v>
      </c>
      <c r="AB51" s="939">
        <f>VLOOKUP($D$3&amp;"_"&amp;AB$3,データシート2!$A:$SI,MATCH($R$2&amp;"_"&amp;$C51,データシート2!$A$1:$SI$1,0),0)</f>
        <v>27.587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3.55</v>
      </c>
      <c r="AA52" s="931">
        <f>VLOOKUP($D$3&amp;"_"&amp;AA$3,データシート2!$A:$SI,MATCH($R$2&amp;"_"&amp;$C52,データシート2!$A$1:$SI$1,0),0)</f>
        <v>3.7959999999999998</v>
      </c>
      <c r="AB52" s="932">
        <f>VLOOKUP($D$3&amp;"_"&amp;AB$3,データシート2!$A:$SI,MATCH($R$2&amp;"_"&amp;$C52,データシート2!$A$1:$SI$1,0),0)</f>
        <v>3.8860000000000001</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1</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0.41899999999999998</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1</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0.41899999999999998</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1</v>
      </c>
      <c r="O117" s="735">
        <f>VLOOKUP($D$3&amp;"_"&amp;O$3,データシート2!$A:$SI,MATCH($G$2&amp;"_"&amp;$B117,データシート2!$A$1:$SI$1,0),0)</f>
        <v>0</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7.0000000000000001E-3</v>
      </c>
      <c r="Z117" s="925">
        <f>VLOOKUP($D$3&amp;"_"&amp;Z$3,データシート2!$A:$SI,MATCH($R$2&amp;"_"&amp;$B117,データシート2!$A$1:$SI$1,0),0)</f>
        <v>0</v>
      </c>
      <c r="AA117" s="925">
        <f>VLOOKUP($D$3&amp;"_"&amp;AA$3,データシート2!$A:$SI,MATCH($R$2&amp;"_"&amp;$B117,データシート2!$A$1:$SI$1,0),0)</f>
        <v>5.8879999999999999</v>
      </c>
      <c r="AB117" s="926">
        <f>VLOOKUP($D$3&amp;"_"&amp;AB$3,データシート2!$A:$SI,MATCH($R$2&amp;"_"&amp;$B117,データシート2!$A$1:$SI$1,0),0)</f>
        <v>5.0449999999999999</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5.8879999999999999</v>
      </c>
      <c r="AB118" s="929">
        <f>VLOOKUP($D$3&amp;"_"&amp;AB$3,データシート2!$A:$SI,MATCH($R$2&amp;"_"&amp;$C118,データシート2!$A$1:$SI$1,0),0)</f>
        <v>5.0449999999999999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1</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7.0000000000000001E-3</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1</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6</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18.257999999999999</v>
      </c>
      <c r="S124" s="925">
        <f>VLOOKUP($D$3&amp;"_"&amp;S$3,データシート2!$A:$SI,MATCH($R$2&amp;"_"&amp;$B124,データシート2!$A$1:$SI$1,0),0)</f>
        <v>20.401</v>
      </c>
      <c r="T124" s="925">
        <f>VLOOKUP($D$3&amp;"_"&amp;T$3,データシート2!$A:$SI,MATCH($R$2&amp;"_"&amp;$B124,データシート2!$A$1:$SI$1,0),0)</f>
        <v>17.52</v>
      </c>
      <c r="U124" s="925">
        <f>VLOOKUP($D$3&amp;"_"&amp;U$3,データシート2!$A:$SI,MATCH($R$2&amp;"_"&amp;$B124,データシート2!$A$1:$SI$1,0),0)</f>
        <v>22.355</v>
      </c>
      <c r="V124" s="925">
        <f>VLOOKUP($D$3&amp;"_"&amp;V$3,データシート2!$A:$SI,MATCH($R$2&amp;"_"&amp;$B124,データシート2!$A$1:$SI$1,0),0)</f>
        <v>21.724</v>
      </c>
      <c r="W124" s="925">
        <f>VLOOKUP($D$3&amp;"_"&amp;W$3,データシート2!$A:$SI,MATCH($R$2&amp;"_"&amp;$B124,データシート2!$A$1:$SI$1,0),0)</f>
        <v>18.446999999999999</v>
      </c>
      <c r="X124" s="925">
        <f>VLOOKUP($D$3&amp;"_"&amp;X$3,データシート2!$A:$SI,MATCH($R$2&amp;"_"&amp;$B124,データシート2!$A$1:$SI$1,0),0)</f>
        <v>18.542999999999999</v>
      </c>
      <c r="Y124" s="925">
        <f>VLOOKUP($D$3&amp;"_"&amp;Y$3,データシート2!$A:$SI,MATCH($R$2&amp;"_"&amp;$B124,データシート2!$A$1:$SI$1,0),0)</f>
        <v>8.8539999999999992</v>
      </c>
      <c r="Z124" s="925">
        <f>VLOOKUP($D$3&amp;"_"&amp;Z$3,データシート2!$A:$SI,MATCH($R$2&amp;"_"&amp;$B124,データシート2!$A$1:$SI$1,0),0)</f>
        <v>2.762</v>
      </c>
      <c r="AA124" s="925">
        <f>VLOOKUP($D$3&amp;"_"&amp;AA$3,データシート2!$A:$SI,MATCH($R$2&amp;"_"&amp;$B124,データシート2!$A$1:$SI$1,0),0)</f>
        <v>17.132000000000001</v>
      </c>
      <c r="AB124" s="926">
        <f>VLOOKUP($D$3&amp;"_"&amp;AB$3,データシート2!$A:$SI,MATCH($R$2&amp;"_"&amp;$B124,データシート2!$A$1:$SI$1,0),0)</f>
        <v>17.289000000000001</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1</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6</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18.257999999999999</v>
      </c>
      <c r="S125" s="941">
        <f>VLOOKUP($D$3&amp;"_"&amp;S$3,データシート2!$A:$SI,MATCH($R$2&amp;"_"&amp;$C125,データシート2!$A$1:$SI$1,0),0)</f>
        <v>20.401</v>
      </c>
      <c r="T125" s="941">
        <f>VLOOKUP($D$3&amp;"_"&amp;T$3,データシート2!$A:$SI,MATCH($R$2&amp;"_"&amp;$C125,データシート2!$A$1:$SI$1,0),0)</f>
        <v>17.52</v>
      </c>
      <c r="U125" s="941">
        <f>VLOOKUP($D$3&amp;"_"&amp;U$3,データシート2!$A:$SI,MATCH($R$2&amp;"_"&amp;$C125,データシート2!$A$1:$SI$1,0),0)</f>
        <v>22.355</v>
      </c>
      <c r="V125" s="941">
        <f>VLOOKUP($D$3&amp;"_"&amp;V$3,データシート2!$A:$SI,MATCH($R$2&amp;"_"&amp;$C125,データシート2!$A$1:$SI$1,0),0)</f>
        <v>21.724</v>
      </c>
      <c r="W125" s="941">
        <f>VLOOKUP($D$3&amp;"_"&amp;W$3,データシート2!$A:$SI,MATCH($R$2&amp;"_"&amp;$C125,データシート2!$A$1:$SI$1,0),0)</f>
        <v>18.446999999999999</v>
      </c>
      <c r="X125" s="941">
        <f>VLOOKUP($D$3&amp;"_"&amp;X$3,データシート2!$A:$SI,MATCH($R$2&amp;"_"&amp;$C125,データシート2!$A$1:$SI$1,0),0)</f>
        <v>18.542999999999999</v>
      </c>
      <c r="Y125" s="941">
        <f>VLOOKUP($D$3&amp;"_"&amp;Y$3,データシート2!$A:$SI,MATCH($R$2&amp;"_"&amp;$C125,データシート2!$A$1:$SI$1,0),0)</f>
        <v>8.8539999999999992</v>
      </c>
      <c r="Z125" s="941">
        <f>VLOOKUP($D$3&amp;"_"&amp;Z$3,データシート2!$A:$SI,MATCH($R$2&amp;"_"&amp;$C125,データシート2!$A$1:$SI$1,0),0)</f>
        <v>2.762</v>
      </c>
      <c r="AA125" s="941">
        <f>VLOOKUP($D$3&amp;"_"&amp;AA$3,データシート2!$A:$SI,MATCH($R$2&amp;"_"&amp;$C125,データシート2!$A$1:$SI$1,0),0)</f>
        <v>17.132000000000001</v>
      </c>
      <c r="AB125" s="942">
        <f>VLOOKUP($D$3&amp;"_"&amp;AB$3,データシート2!$A:$SI,MATCH($R$2&amp;"_"&amp;$C125,データシート2!$A$1:$SI$1,0),0)</f>
        <v>17.289000000000001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2025-03-04T09:12:17Z</dcterms:created>
  <dcterms:modified xsi:type="dcterms:W3CDTF">2025-03-04T09:12:17Z</dcterms:modified>
  <cp:category/>
  <cp:contentStatus/>
</cp:coreProperties>
</file>