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5DA08B-3536-41C0-A2F6-FB85857123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<sst xmlns="http://schemas.openxmlformats.org/spreadsheetml/2006/main" count="16753" uniqueCount="2476">
  <si>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</si>
  <si>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</si>
  <si>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</si>
  <si>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</si>
  <si>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</si>
  <si>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</si>
  <si>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</si>
  <si>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</si>
  <si>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</si>
  <si>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</si>
  <si>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</si>
  <si>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</si>
  <si>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</si>
  <si>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</si>
  <si>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</si>
  <si>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</si>
  <si>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</si>
  <si>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</si>
  <si>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</si>
  <si>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</si>
  <si>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</si>
  <si>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</si>
  <si>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</si>
  <si>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</si>
  <si>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</si>
  <si>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</si>
  <si>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</si>
  <si>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</si>
  <si>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</si>
  <si>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</si>
  <si>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</si>
  <si>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</si>
  <si>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</si>
  <si>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</si>
  <si>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</si>
  <si>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</si>
  <si>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</si>
  <si>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</si>
  <si>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</si>
  <si>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</si>
  <si>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</si>
  <si>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</si>
  <si>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</si>
  <si>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</si>
  <si>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</si>
  <si>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</si>
  <si>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</si>
  <si>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</si>
  <si>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</si>
  <si>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</si>
  <si>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</si>
  <si>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</si>
  <si>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</si>
  <si>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</si>
  <si>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</si>
  <si>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</si>
  <si>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</si>
  <si>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</si>
  <si>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</si>
  <si>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</si>
  <si>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</si>
  <si>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</si>
  <si>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</si>
  <si>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</si>
  <si>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</si>
  <si>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</si>
  <si>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</si>
  <si>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</si>
  <si>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</si>
  <si>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</si>
  <si>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</si>
  <si>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</si>
  <si>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</si>
  <si>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</si>
  <si>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</si>
  <si>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</si>
  <si>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</si>
  <si>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</si>
  <si>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</si>
  <si>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</si>
  <si>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</si>
  <si>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</si>
  <si>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</si>
  <si>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</si>
  <si>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</si>
  <si>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</si>
  <si>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</si>
  <si>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</si>
  <si>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</si>
  <si>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</si>
  <si>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</si>
  <si>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</si>
  <si>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</si>
  <si>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</si>
  <si>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</si>
  <si>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</si>
  <si>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</si>
  <si>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</si>
  <si>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</si>
  <si>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</si>
  <si>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</si>
  <si>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</si>
  <si>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</si>
  <si>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</si>
  <si>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</si>
  <si>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</si>
  <si>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</si>
  <si>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</si>
  <si>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</si>
  <si>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</si>
  <si>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</si>
  <si>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</si>
  <si>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</si>
  <si>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</si>
  <si>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</si>
  <si>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</si>
  <si>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</si>
  <si>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</si>
  <si>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</si>
  <si>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</si>
  <si>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</si>
  <si>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</si>
  <si>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</si>
  <si>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</si>
  <si>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</si>
  <si>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</si>
  <si>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</si>
  <si>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</si>
  <si>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</si>
  <si>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</si>
  <si>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</si>
  <si>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</si>
  <si>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</si>
  <si>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</si>
  <si>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</si>
  <si>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</si>
  <si>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</si>
  <si>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</si>
  <si>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</si>
  <si>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</si>
  <si>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</si>
  <si>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</si>
  <si>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</si>
  <si>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</si>
  <si>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</si>
  <si>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</si>
  <si>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</si>
  <si>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</si>
  <si>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</si>
  <si>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</si>
  <si>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</si>
  <si>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</si>
  <si>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</si>
  <si>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</si>
  <si>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</si>
  <si>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</si>
  <si>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</si>
  <si>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</si>
  <si>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</si>
  <si>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</si>
  <si>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</si>
  <si>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</si>
  <si>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</si>
  <si>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</si>
  <si>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</si>
  <si>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</si>
  <si>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</si>
  <si>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</si>
  <si>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</si>
  <si>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</si>
  <si>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</si>
  <si>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</si>
  <si>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</si>
  <si>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</si>
  <si>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</si>
  <si>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</si>
  <si>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</si>
  <si>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</si>
  <si>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</si>
  <si>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</si>
  <si>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</si>
  <si>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</si>
  <si>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</si>
  <si>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</si>
  <si>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</si>
  <si>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</si>
  <si>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</si>
  <si>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</si>
  <si>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</si>
  <si>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</si>
  <si>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</si>
  <si>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</si>
  <si>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</si>
  <si>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</si>
  <si>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</si>
  <si>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</si>
  <si>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</si>
  <si>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</si>
  <si>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</si>
  <si>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</si>
  <si>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</si>
  <si>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</si>
  <si>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</si>
  <si>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</si>
  <si>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</si>
  <si>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</si>
  <si>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</si>
  <si>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</si>
  <si>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</si>
  <si>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</si>
  <si>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</si>
  <si>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</si>
  <si>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</si>
  <si>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</si>
  <si>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</si>
  <si>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</si>
  <si>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</si>
  <si>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</si>
  <si>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</si>
  <si>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</si>
  <si>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</si>
  <si>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</si>
  <si>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</si>
  <si>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</si>
  <si>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</si>
  <si>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</si>
  <si>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</si>
  <si>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</si>
  <si>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</si>
  <si>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</si>
  <si>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</si>
  <si>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</si>
  <si>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</si>
  <si>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</si>
  <si>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</si>
  <si>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</si>
  <si>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</si>
  <si>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</si>
  <si>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</si>
  <si>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</si>
  <si>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</si>
  <si>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</si>
  <si>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</si>
  <si>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</si>
  <si>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</si>
  <si>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</si>
  <si>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</si>
  <si>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</si>
  <si>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</si>
  <si>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</si>
  <si>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</si>
  <si>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</si>
  <si>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</si>
  <si>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</si>
  <si>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</si>
  <si>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</si>
  <si>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</si>
  <si>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</si>
  <si>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</si>
  <si>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</si>
  <si>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</si>
  <si>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</si>
  <si>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</si>
  <si>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</si>
  <si>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</si>
  <si>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</si>
  <si>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</si>
  <si>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</si>
  <si>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</si>
  <si>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</si>
  <si>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</si>
  <si>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</si>
  <si>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</si>
  <si>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</si>
  <si>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</si>
  <si>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</si>
  <si>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</si>
  <si>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</si>
  <si>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</si>
  <si>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</si>
  <si>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</si>
  <si>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</si>
  <si>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</si>
  <si>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</si>
  <si>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</si>
  <si>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</si>
  <si>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</si>
  <si>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</si>
  <si>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</si>
  <si>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</si>
  <si>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</si>
  <si>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</si>
  <si>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</si>
  <si>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</si>
  <si>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</si>
  <si>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</si>
  <si>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</si>
  <si>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</si>
  <si>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</si>
  <si>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</si>
  <si>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</si>
  <si>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</si>
  <si>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</si>
  <si>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</si>
  <si>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</si>
  <si>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</si>
  <si>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</si>
  <si>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</si>
  <si>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</si>
  <si>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</si>
  <si>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</si>
  <si>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</si>
  <si>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</si>
  <si>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</si>
  <si>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</si>
  <si>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</si>
  <si>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</si>
  <si>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</si>
  <si>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</si>
  <si>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</si>
  <si>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</si>
  <si>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</si>
  <si>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</si>
  <si>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</si>
  <si>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</si>
  <si>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</si>
  <si>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</si>
  <si>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</si>
  <si>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</si>
  <si>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</si>
  <si>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</si>
  <si>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</si>
  <si>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</si>
  <si>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</si>
  <si>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</si>
  <si>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</si>
  <si>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</si>
  <si>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</si>
  <si>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</si>
  <si>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</si>
  <si>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</si>
  <si>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</si>
  <si>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</si>
  <si>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</si>
  <si>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</si>
  <si>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</si>
  <si>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</si>
  <si>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</si>
  <si>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</si>
  <si>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</si>
  <si>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</si>
  <si>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</si>
  <si>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</si>
  <si>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</si>
  <si>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</si>
  <si>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</si>
  <si>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</si>
  <si>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</si>
  <si>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</si>
  <si>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</si>
  <si>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</si>
  <si>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</si>
  <si>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</si>
  <si>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</si>
  <si>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</si>
  <si>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</si>
  <si>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</si>
  <si>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</si>
  <si>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</si>
  <si>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</si>
  <si>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</si>
  <si>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</si>
  <si>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</si>
  <si>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</si>
  <si>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</si>
  <si>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</si>
  <si>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</si>
  <si>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</si>
  <si>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</si>
  <si>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</si>
  <si>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</si>
  <si>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</si>
  <si>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</si>
  <si>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</si>
  <si>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</si>
  <si>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</si>
  <si>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</si>
  <si>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</si>
  <si>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</si>
  <si>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</si>
  <si>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</si>
  <si>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</si>
  <si>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</si>
  <si>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</si>
  <si>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</si>
  <si>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</si>
  <si>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</si>
  <si>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</si>
  <si>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</si>
  <si>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</si>
  <si>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</si>
  <si>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</si>
  <si>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</si>
  <si>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</si>
  <si>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</si>
  <si>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</si>
  <si>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</si>
  <si>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</si>
  <si>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</si>
  <si>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</si>
  <si>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</si>
  <si>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</si>
  <si>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</si>
  <si>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</si>
  <si>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</si>
  <si>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</si>
  <si>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</si>
  <si>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</si>
  <si>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</si>
  <si>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</si>
  <si>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</si>
  <si>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</si>
  <si>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</si>
  <si>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</si>
  <si>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</si>
  <si>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</si>
  <si>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</si>
  <si>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</si>
  <si>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</si>
  <si>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</si>
  <si>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</si>
  <si>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</si>
  <si>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</si>
  <si>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</si>
  <si>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</si>
  <si>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</si>
  <si>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</si>
  <si>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</si>
  <si>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</si>
  <si>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</si>
  <si>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</si>
  <si>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</si>
  <si>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</si>
  <si>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</si>
  <si>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</si>
  <si>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</si>
  <si>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</si>
  <si>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</si>
  <si>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</si>
  <si>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</si>
  <si>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</si>
  <si>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</si>
  <si>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</si>
  <si>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</si>
  <si>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</si>
  <si>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</si>
  <si>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</si>
  <si>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</si>
  <si>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</si>
  <si>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</si>
  <si>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</si>
  <si>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</si>
  <si>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</si>
  <si>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</si>
  <si>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</si>
  <si>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</si>
  <si>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</si>
  <si>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</si>
  <si>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</si>
  <si>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</si>
  <si>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</si>
  <si>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</si>
  <si>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</si>
  <si>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</si>
  <si>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</si>
  <si>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</si>
  <si>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</si>
  <si>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</si>
  <si>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</si>
  <si>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</si>
  <si>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</si>
  <si>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</si>
  <si>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</si>
  <si>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</si>
  <si>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</si>
  <si>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</si>
  <si>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</si>
  <si>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</si>
  <si>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</si>
  <si>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</si>
  <si>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</si>
  <si>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</si>
  <si>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</si>
  <si>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</si>
  <si>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</si>
  <si>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</si>
  <si>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</si>
  <si>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</si>
  <si>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</si>
  <si>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</si>
  <si>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</si>
  <si>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</si>
  <si>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</si>
  <si>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</si>
  <si>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</si>
  <si>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</si>
  <si>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</si>
  <si>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</si>
  <si>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</si>
  <si>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</si>
  <si>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</si>
  <si>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</si>
  <si>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</si>
  <si>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</si>
  <si>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</si>
  <si>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</si>
  <si>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</si>
  <si>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</si>
  <si>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</si>
  <si>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</si>
  <si>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</si>
  <si>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</si>
  <si>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</si>
  <si>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</si>
  <si>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</si>
  <si>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</si>
  <si>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</si>
  <si>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</si>
  <si>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</si>
  <si>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</si>
  <si>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</si>
  <si>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</si>
  <si>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</si>
  <si>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</si>
  <si>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</si>
  <si>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</si>
  <si>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</si>
  <si>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</si>
  <si>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</si>
  <si>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</si>
  <si>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</si>
  <si>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</si>
  <si>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</si>
  <si>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</si>
  <si>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</si>
  <si>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</si>
  <si>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</si>
  <si>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</si>
  <si>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</si>
  <si>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</si>
  <si>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</si>
  <si>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</si>
  <si>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</si>
  <si>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</si>
  <si>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</si>
  <si>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</si>
  <si>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</si>
  <si>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</si>
  <si>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</si>
  <si>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</si>
  <si>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</si>
  <si>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</si>
  <si>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</si>
  <si>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</si>
  <si>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</si>
  <si>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</si>
  <si>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</si>
  <si>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</si>
  <si>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</si>
  <si>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</si>
  <si>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</si>
  <si>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</si>
  <si>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</si>
  <si>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</si>
  <si>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</si>
  <si>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</si>
  <si>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</si>
  <si>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</si>
  <si>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</si>
  <si>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</si>
  <si>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</si>
  <si>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</si>
  <si>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</si>
  <si>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</si>
  <si>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</si>
  <si>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</si>
  <si>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</si>
  <si>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</si>
  <si>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</si>
  <si>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</si>
  <si>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</si>
  <si>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</si>
  <si>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</si>
  <si>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</si>
  <si>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</si>
  <si>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</si>
  <si>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</si>
  <si>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</si>
  <si>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</si>
  <si>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</si>
  <si>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</si>
  <si>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</si>
  <si>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</si>
  <si>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</si>
  <si>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</si>
  <si>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</si>
  <si>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</si>
  <si>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</si>
  <si>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</si>
  <si>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</si>
  <si>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</si>
  <si>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</si>
  <si>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</si>
  <si>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</si>
  <si>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</si>
  <si>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</si>
  <si>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</si>
  <si>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</si>
  <si>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</si>
  <si>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</si>
  <si>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</si>
  <si>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</si>
  <si>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</si>
  <si>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</si>
  <si>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</si>
  <si>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</si>
  <si>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</si>
  <si>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</si>
  <si>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</si>
  <si>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</si>
  <si>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</si>
  <si>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</si>
  <si>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</si>
  <si>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</si>
  <si>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</si>
  <si>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</si>
  <si>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</si>
  <si>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</si>
  <si>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</si>
  <si>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</si>
  <si>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</si>
  <si>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</si>
  <si>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</si>
  <si>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</si>
  <si>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</si>
  <si>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</si>
  <si>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</si>
  <si>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</si>
  <si>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</si>
  <si>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</si>
  <si>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</si>
  <si>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</si>
  <si>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</si>
  <si>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</si>
  <si>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</si>
  <si>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</si>
  <si>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</si>
  <si>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</si>
  <si>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</si>
  <si>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</si>
  <si>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</si>
  <si>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</si>
  <si>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</si>
  <si>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</si>
  <si>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</si>
  <si>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</si>
  <si>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</si>
  <si>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</si>
  <si>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</si>
  <si>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</si>
  <si>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</si>
  <si>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</si>
  <si>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</si>
  <si>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</si>
  <si>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</si>
  <si>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</si>
  <si>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</si>
  <si>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</si>
  <si>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</si>
  <si>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</si>
  <si>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</si>
  <si>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</si>
  <si>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</si>
  <si>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</si>
  <si>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</si>
  <si>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</si>
  <si>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</si>
  <si>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</si>
  <si>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</si>
  <si>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</si>
  <si>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</si>
  <si>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</si>
  <si>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</si>
  <si>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</si>
  <si>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</si>
  <si>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</si>
  <si>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</si>
  <si>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</si>
  <si>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</si>
  <si>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</si>
  <si>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</si>
  <si>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</si>
  <si>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</si>
  <si>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</si>
  <si>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</si>
  <si>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</si>
  <si>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</si>
  <si>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</si>
  <si>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</si>
  <si>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</si>
  <si>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</si>
  <si>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</si>
  <si>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</si>
  <si>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</si>
  <si>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</si>
  <si>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</si>
  <si>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</si>
  <si>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</si>
  <si>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</si>
  <si>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</si>
  <si>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</si>
  <si>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</si>
  <si>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</si>
  <si>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</si>
  <si>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</si>
  <si>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</si>
  <si>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</si>
  <si>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</si>
  <si>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</si>
  <si>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</si>
  <si>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</si>
  <si>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</si>
  <si>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</si>
  <si>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</si>
  <si>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</si>
  <si>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</si>
  <si>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</si>
  <si>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</si>
  <si>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</si>
  <si>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</si>
  <si>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</si>
  <si>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</si>
  <si>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</si>
  <si>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</si>
  <si>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</si>
  <si>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</si>
  <si>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</si>
  <si>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</si>
  <si>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</si>
  <si>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</si>
  <si>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</si>
  <si>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</si>
  <si>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</si>
  <si>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</si>
  <si>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</si>
  <si>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</si>
  <si>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</si>
  <si>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</si>
  <si>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</si>
  <si>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</si>
  <si>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</si>
  <si>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</si>
  <si>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</si>
  <si>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</si>
  <si>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</si>
  <si>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</si>
  <si>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</si>
  <si>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</si>
  <si>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</si>
  <si>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</si>
  <si>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</si>
  <si>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</si>
  <si>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</si>
  <si>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</si>
  <si>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</si>
  <si>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</si>
  <si>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</si>
  <si>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</si>
  <si>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</si>
  <si>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</si>
  <si>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</si>
  <si>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</si>
  <si>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</si>
  <si>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</si>
  <si>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</si>
  <si>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</si>
  <si>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</si>
  <si>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</si>
  <si>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</si>
  <si>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</si>
  <si>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</si>
  <si>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</si>
  <si>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</si>
  <si>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</si>
  <si>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</si>
  <si>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</si>
  <si>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</si>
  <si>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</si>
  <si>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</si>
  <si>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</si>
  <si>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</si>
  <si>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</si>
  <si>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</si>
  <si>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</si>
  <si>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</si>
  <si>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</si>
  <si>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</si>
  <si>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</si>
  <si>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</si>
  <si>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</si>
  <si>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</si>
  <si>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</si>
  <si>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</si>
  <si>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</si>
  <si>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</si>
  <si>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</si>
  <si>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</si>
  <si>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</si>
  <si>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</si>
  <si>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</si>
  <si>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</si>
  <si>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</si>
  <si>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</si>
  <si>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</si>
  <si>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</si>
  <si>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</si>
  <si>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</si>
  <si>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</si>
  <si>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</si>
  <si>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</si>
  <si>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</si>
  <si>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</si>
  <si>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</si>
  <si>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</si>
  <si>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</si>
  <si>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</si>
  <si>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</si>
  <si>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</si>
  <si>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</si>
  <si>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</si>
  <si>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</si>
  <si>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</si>
  <si>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</si>
  <si>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</si>
  <si>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</si>
  <si>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</si>
  <si>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</si>
  <si>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</si>
  <si>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</si>
  <si>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</si>
  <si>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</si>
  <si>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</si>
  <si>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</si>
  <si>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</si>
  <si>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</si>
  <si>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</si>
  <si>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</si>
  <si>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</si>
  <si>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</si>
  <si>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</si>
  <si>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</si>
  <si>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</si>
  <si>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</si>
  <si>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</si>
  <si>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</si>
  <si>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</si>
  <si>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</si>
  <si>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</si>
  <si>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</si>
  <si>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</si>
  <si>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</si>
  <si>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</si>
  <si>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</si>
  <si>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</si>
  <si>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</si>
  <si>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</si>
  <si>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</si>
  <si>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</si>
  <si>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</si>
  <si>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</si>
  <si>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</si>
  <si>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</si>
  <si>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</si>
  <si>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</si>
  <si>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</si>
  <si>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</si>
  <si>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</si>
  <si>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</si>
  <si>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</si>
  <si>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</si>
  <si>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</si>
  <si>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</si>
  <si>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</si>
  <si>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</si>
  <si>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</si>
  <si>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</si>
  <si>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</si>
  <si>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</si>
  <si>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</si>
  <si>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</si>
  <si>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</si>
  <si>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</si>
  <si>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</si>
  <si>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</si>
  <si>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</si>
  <si>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</si>
  <si>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</si>
  <si>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</si>
  <si>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</si>
  <si>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</si>
  <si>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</si>
  <si>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</si>
  <si>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</si>
  <si>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</si>
  <si>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</si>
  <si>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</si>
  <si>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</si>
  <si>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</si>
  <si>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</si>
  <si>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</si>
  <si>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</si>
  <si>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</si>
  <si>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</si>
  <si>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</si>
  <si>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</si>
  <si>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</si>
  <si>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</si>
  <si>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</si>
  <si>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</si>
  <si>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</si>
  <si>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</si>
  <si>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</si>
  <si>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</si>
  <si>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</si>
  <si>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</si>
  <si>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</si>
  <si>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</si>
  <si>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</si>
  <si>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</si>
  <si>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</si>
  <si>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</si>
  <si>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</si>
  <si>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</si>
  <si>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</si>
  <si>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</si>
  <si>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</si>
  <si>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</si>
  <si>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</si>
  <si>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</si>
  <si>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</si>
  <si>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</si>
  <si>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</si>
  <si>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</si>
  <si>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</si>
  <si>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</si>
  <si>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</si>
  <si>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</si>
  <si>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</si>
  <si>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</si>
  <si>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</si>
  <si>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</si>
  <si>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</si>
  <si>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</si>
  <si>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</si>
  <si>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</si>
  <si>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</si>
  <si>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</si>
  <si>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</si>
  <si>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</si>
  <si>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</si>
  <si>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</si>
  <si>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</si>
  <si>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</si>
  <si>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</si>
  <si>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</si>
  <si>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</si>
  <si>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</si>
  <si>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</si>
  <si>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</si>
  <si>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</si>
  <si>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</si>
  <si>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</si>
  <si>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</si>
  <si>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</si>
  <si>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</si>
  <si>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</si>
  <si>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</si>
  <si>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</si>
  <si>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</si>
  <si>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</si>
  <si>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</si>
  <si>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</si>
  <si>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</si>
  <si>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</si>
  <si>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</si>
  <si>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</si>
  <si>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</si>
  <si>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</si>
  <si>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</si>
  <si>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</si>
  <si>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</si>
  <si>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</si>
  <si>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</si>
  <si>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</si>
  <si>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</si>
  <si>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</si>
  <si>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</si>
  <si>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</si>
  <si>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</si>
  <si>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</si>
  <si>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</si>
  <si>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</si>
  <si>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</si>
  <si>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</si>
  <si>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</si>
  <si>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</si>
  <si>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</si>
  <si>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</si>
  <si>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</si>
  <si>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</si>
  <si>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</si>
  <si>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</si>
  <si>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</si>
  <si>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</si>
  <si>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</si>
  <si>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</si>
  <si>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</si>
  <si>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</si>
  <si>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</si>
  <si>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</si>
  <si>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</si>
  <si>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</si>
  <si>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</si>
  <si>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</si>
  <si>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</si>
  <si>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</si>
  <si>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</si>
  <si>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</si>
  <si>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</si>
  <si>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</si>
  <si>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</si>
  <si>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</si>
  <si>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</si>
  <si>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</si>
  <si>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</si>
  <si>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</si>
  <si>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</si>
  <si>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</si>
  <si>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</si>
  <si>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</si>
  <si>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</si>
  <si>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</si>
  <si>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</si>
  <si>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</si>
  <si>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</si>
  <si>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</si>
  <si>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</si>
  <si>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</si>
  <si>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</si>
  <si>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</si>
  <si>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</si>
  <si>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</si>
  <si>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</si>
  <si>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</si>
  <si>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</si>
  <si>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</si>
  <si>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</si>
  <si>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</si>
  <si>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</si>
  <si>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</si>
  <si>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</si>
  <si>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</si>
  <si>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</si>
  <si>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</si>
  <si>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</si>
  <si>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</si>
  <si>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</si>
  <si>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</si>
  <si>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</si>
  <si>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</si>
  <si>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</si>
  <si>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</si>
  <si>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</si>
  <si>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</si>
  <si>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</si>
  <si>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</si>
  <si>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</si>
  <si>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</si>
  <si>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</si>
  <si>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</si>
  <si>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</si>
  <si>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</si>
  <si>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</si>
  <si>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</si>
  <si>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</si>
  <si>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</si>
  <si>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</si>
  <si>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</si>
  <si>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</si>
  <si>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</si>
  <si>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</si>
  <si>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</si>
  <si>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</si>
  <si>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</si>
  <si>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</si>
  <si>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</si>
  <si>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</si>
  <si>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</si>
  <si>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</si>
  <si>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</si>
  <si>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</si>
  <si>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</si>
  <si>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</si>
  <si>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</si>
  <si>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</si>
  <si>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</si>
  <si>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</si>
  <si>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</si>
  <si>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</si>
  <si>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</si>
  <si>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</si>
  <si>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</si>
  <si>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</si>
  <si>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</si>
  <si>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</si>
  <si>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</si>
  <si>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</si>
  <si>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</si>
  <si>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</si>
  <si>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</si>
  <si>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</si>
  <si>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</si>
  <si>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</si>
  <si>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</si>
  <si>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</si>
  <si>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</si>
  <si>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</si>
  <si>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</si>
  <si>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</si>
  <si>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</si>
  <si>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</si>
  <si>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</si>
  <si>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</si>
  <si>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</si>
  <si>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</si>
  <si>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</si>
  <si>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</si>
  <si>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</si>
  <si>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</si>
  <si>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</si>
  <si>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</si>
  <si>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</si>
  <si>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</si>
  <si>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</si>
  <si>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</si>
  <si>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</si>
  <si>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</si>
  <si>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</si>
  <si>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</si>
  <si>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</si>
  <si>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</si>
  <si>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</si>
  <si>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</si>
  <si>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</si>
  <si>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</si>
  <si>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</si>
  <si>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</si>
  <si>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</si>
  <si>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</si>
  <si>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</si>
  <si>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</si>
  <si>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</si>
  <si>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</si>
  <si>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</si>
  <si>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</si>
  <si>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</si>
  <si>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</si>
  <si>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</si>
  <si>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</si>
  <si>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</si>
  <si>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</si>
  <si>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</si>
  <si>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</si>
  <si>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</si>
  <si>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</si>
  <si>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</si>
  <si>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</si>
  <si>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</si>
  <si>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</si>
  <si>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</si>
  <si>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</si>
  <si>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</si>
  <si>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</si>
  <si>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</si>
  <si>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</si>
  <si>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</si>
  <si>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</si>
  <si>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</si>
  <si>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</si>
  <si>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</si>
  <si>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</si>
  <si>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</si>
  <si>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</si>
  <si>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</si>
  <si>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</si>
  <si>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</si>
  <si>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</si>
  <si>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</si>
  <si>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</si>
  <si>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</si>
  <si>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</si>
  <si>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</si>
  <si>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</si>
  <si>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</si>
  <si>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</si>
  <si>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</si>
  <si>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</si>
  <si>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</si>
  <si>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</si>
  <si>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</si>
  <si>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</si>
  <si>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</si>
  <si>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</si>
  <si>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</si>
  <si>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</si>
  <si>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</si>
  <si>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</si>
  <si>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</si>
  <si>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</si>
  <si>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</si>
  <si>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</si>
  <si>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</si>
  <si>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</si>
  <si>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</si>
  <si>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</si>
  <si>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</si>
  <si>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</si>
  <si>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</si>
  <si>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</si>
  <si>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</si>
  <si>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</si>
  <si>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</si>
  <si>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</si>
  <si>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</si>
  <si>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</si>
  <si>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</si>
  <si>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</si>
  <si>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</si>
  <si>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</si>
  <si>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</si>
  <si>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</si>
  <si>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</si>
  <si>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</si>
  <si>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</si>
  <si>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</si>
  <si>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</si>
  <si>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</si>
  <si>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</si>
  <si>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</si>
  <si>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</si>
  <si>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</si>
  <si>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</si>
  <si>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</si>
  <si>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</si>
  <si>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</si>
  <si>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</si>
  <si>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</si>
  <si>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</si>
  <si>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</si>
  <si>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</si>
  <si>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</si>
  <si>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</si>
  <si>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</si>
  <si>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</si>
  <si>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</si>
  <si>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</si>
  <si>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</si>
  <si>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</si>
  <si>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</si>
  <si>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</si>
  <si>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</si>
  <si>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</si>
  <si>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</si>
  <si>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</si>
  <si>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</si>
  <si>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</si>
  <si>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</si>
  <si>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</si>
  <si>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</si>
  <si>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</si>
  <si>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</si>
  <si>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</si>
  <si>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</si>
  <si>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</si>
  <si>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</si>
  <si>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</si>
  <si>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</si>
  <si>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</si>
  <si>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</si>
  <si>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</si>
  <si>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</si>
  <si>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</si>
  <si>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</si>
  <si>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</si>
  <si>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</si>
  <si>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</si>
  <si>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</si>
  <si>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</si>
  <si>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</si>
  <si>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</si>
  <si>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</si>
  <si>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</si>
  <si>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</si>
  <si>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</si>
  <si>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</si>
  <si>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</si>
  <si>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</si>
  <si>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</si>
  <si>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</si>
  <si>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</si>
  <si>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</si>
  <si>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</si>
  <si>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</si>
  <si>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</si>
  <si>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</si>
  <si>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</si>
  <si>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</si>
  <si>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</si>
  <si>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</si>
  <si>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</si>
  <si>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</si>
  <si>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</si>
  <si>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</si>
  <si>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</si>
  <si>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</si>
  <si>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</si>
  <si>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</si>
  <si>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</si>
  <si>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</si>
  <si>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</si>
  <si>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</si>
  <si>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</si>
  <si>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</si>
  <si>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</si>
  <si>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</si>
  <si>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</si>
  <si>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</si>
  <si>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</si>
  <si>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</si>
  <si>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</si>
  <si>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</si>
  <si>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</si>
  <si>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</si>
  <si>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</si>
  <si>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</si>
  <si>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</si>
  <si>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</si>
  <si>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</si>
  <si>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</si>
  <si>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</si>
  <si>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</si>
  <si>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</si>
  <si>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</si>
  <si>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</si>
  <si>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</si>
  <si>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</si>
  <si>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</si>
  <si>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</si>
  <si>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</si>
  <si>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</si>
  <si>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</si>
  <si>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</si>
  <si>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</si>
  <si>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</si>
  <si>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</si>
  <si>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</si>
  <si>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</si>
  <si>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</si>
  <si>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</si>
  <si>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</si>
  <si>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</si>
  <si>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</si>
  <si>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</si>
  <si>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</si>
  <si>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</si>
  <si>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</si>
  <si>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</si>
  <si>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</si>
  <si>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</si>
  <si>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</si>
  <si>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</si>
  <si>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</si>
  <si>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</si>
  <si>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</si>
  <si>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</si>
  <si>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</si>
  <si>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</si>
  <si>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</si>
  <si>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</si>
  <si>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</si>
  <si>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</si>
  <si>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</si>
  <si>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</si>
  <si>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</si>
  <si>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</si>
  <si>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</si>
  <si>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</si>
  <si>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</si>
  <si>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</si>
  <si>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</si>
  <si>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</si>
  <si>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</si>
  <si>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</si>
  <si>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</si>
  <si>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</si>
  <si>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</si>
  <si>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</si>
  <si>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</si>
  <si>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</si>
  <si>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</si>
  <si>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</si>
  <si>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</si>
  <si>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</si>
  <si>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</si>
  <si>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</si>
  <si>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</si>
  <si>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</si>
  <si>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</si>
  <si>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</si>
  <si>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</si>
  <si>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</si>
  <si>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</si>
  <si>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</si>
  <si>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</si>
  <si>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</si>
  <si>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</si>
  <si>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</si>
  <si>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</si>
  <si>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</si>
  <si>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</si>
  <si>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</si>
  <si>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</si>
  <si>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</si>
  <si>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</si>
  <si>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</si>
  <si>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</si>
  <si>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</si>
  <si>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</si>
  <si>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</si>
  <si>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</si>
  <si>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</si>
  <si>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</si>
  <si>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</si>
  <si>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</si>
  <si>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</si>
  <si>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</si>
  <si>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</si>
  <si>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</si>
  <si>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</si>
  <si>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</si>
  <si>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</si>
  <si>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</si>
  <si>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</si>
  <si>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</si>
  <si>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</si>
  <si>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</si>
  <si>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</si>
  <si>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</si>
  <si>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</si>
  <si>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</si>
  <si>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</si>
  <si>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</si>
  <si>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</si>
  <si>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</si>
  <si>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</si>
  <si>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</si>
  <si>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</si>
  <si>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</si>
  <si>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</si>
  <si>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</si>
  <si>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</si>
  <si>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</si>
  <si>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</si>
  <si>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</si>
  <si>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</si>
  <si>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</si>
  <si>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</si>
  <si>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</si>
  <si>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</si>
  <si>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</si>
  <si>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</si>
  <si>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</si>
  <si>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</si>
  <si>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</si>
  <si>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</si>
  <si>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</si>
  <si>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</si>
  <si>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</si>
  <si>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</si>
  <si>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</si>
  <si>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</si>
  <si>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</si>
  <si>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</si>
  <si>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</si>
  <si>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</si>
  <si>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</si>
  <si>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</si>
  <si>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</si>
  <si>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</si>
  <si>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</si>
  <si>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</si>
  <si>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</si>
  <si>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</si>
  <si>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</si>
  <si>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</si>
  <si>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</si>
  <si>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</si>
  <si>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</si>
  <si>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</si>
  <si>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</si>
  <si>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</si>
  <si>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</si>
  <si>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</si>
  <si>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</si>
  <si>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</si>
  <si>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</si>
  <si>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</si>
  <si>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</si>
  <si>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</si>
  <si>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</si>
  <si>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</si>
  <si>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</si>
  <si>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</si>
  <si>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</si>
  <si>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</si>
  <si>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</si>
  <si>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</si>
  <si>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</si>
  <si>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</si>
  <si>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</si>
  <si>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</si>
  <si>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</si>
  <si>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</si>
  <si>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</si>
  <si>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</si>
  <si>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</si>
  <si>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</si>
  <si>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</si>
  <si>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</si>
  <si>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</si>
  <si>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</si>
  <si>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</si>
  <si>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</si>
  <si>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</si>
  <si>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</si>
  <si>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</si>
  <si>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</si>
  <si>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</si>
  <si>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</si>
  <si>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</si>
  <si>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</si>
  <si>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</si>
  <si>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</si>
  <si>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</si>
  <si>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</si>
  <si>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</si>
  <si>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</si>
  <si>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</si>
  <si>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</si>
  <si>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</si>
  <si>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</si>
  <si>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</si>
  <si>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</si>
  <si>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</si>
  <si>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</si>
  <si>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</si>
  <si>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</si>
  <si>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</si>
  <si>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</si>
  <si>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</si>
  <si>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</si>
  <si>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</si>
  <si>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</si>
  <si>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</si>
  <si>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</si>
  <si>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</si>
  <si>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</si>
  <si>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</si>
  <si>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</si>
  <si>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</si>
  <si>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</si>
  <si>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</si>
  <si>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</si>
  <si>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</si>
  <si>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</si>
  <si>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</si>
  <si>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</si>
  <si>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</si>
  <si>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</si>
  <si>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</si>
  <si>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</si>
  <si>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</si>
  <si>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</si>
  <si>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</si>
  <si>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</si>
  <si>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</si>
  <si>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</si>
  <si>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</si>
  <si>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</si>
  <si>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</si>
  <si>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</si>
  <si>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</si>
  <si>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</si>
  <si>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</si>
  <si>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</si>
  <si>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</si>
  <si>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</si>
  <si>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</si>
  <si>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</si>
  <si>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</si>
  <si>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</si>
  <si>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</si>
  <si>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</si>
  <si>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</si>
  <si>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</si>
  <si>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</si>
  <si>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</si>
  <si>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</si>
  <si>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</si>
  <si>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</si>
  <si>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</si>
  <si>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</si>
  <si>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01346_令和6年度</t>
  </si>
  <si>
    <t>01346</t>
  </si>
  <si>
    <t>八雲町</t>
  </si>
  <si>
    <t>01346_令和4年度</t>
  </si>
  <si>
    <t>02202</t>
  </si>
  <si>
    <t>弘前市</t>
  </si>
  <si>
    <t>02202_令和4年度</t>
  </si>
  <si>
    <t>02202_令和6年度</t>
  </si>
  <si>
    <t>01691_令和6年度</t>
  </si>
  <si>
    <t>01691</t>
  </si>
  <si>
    <t>別海町</t>
  </si>
  <si>
    <t>01691_令和4年度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</si>
  <si>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</si>
  <si>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</si>
  <si>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</si>
  <si>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</si>
  <si>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</si>
  <si>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</si>
  <si>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</si>
  <si>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</si>
  <si>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</si>
  <si>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</si>
  <si>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</si>
  <si>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</si>
  <si>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</si>
  <si>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</si>
  <si>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</si>
  <si>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</si>
  <si>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</si>
  <si>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</si>
  <si>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</si>
  <si>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</si>
  <si>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</si>
  <si>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</si>
  <si>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</si>
  <si>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</si>
  <si>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</si>
  <si>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</si>
  <si>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</si>
  <si>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</si>
  <si>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</si>
  <si>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</si>
  <si>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</si>
  <si>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</si>
  <si>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</si>
  <si>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</si>
  <si>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</si>
  <si>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</si>
  <si>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</si>
  <si>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</si>
  <si>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</si>
  <si>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</si>
  <si>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</si>
  <si>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</si>
  <si>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</si>
  <si>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</si>
  <si>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</si>
  <si>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</si>
  <si>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</si>
  <si>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</si>
  <si>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</si>
  <si>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</si>
  <si>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</si>
  <si>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</si>
  <si>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</si>
  <si>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</si>
  <si>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</si>
  <si>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</si>
  <si>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</si>
  <si>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</si>
  <si>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</si>
  <si>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</si>
  <si>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</si>
  <si>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</si>
  <si>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</si>
  <si>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</si>
  <si>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</si>
  <si>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</si>
  <si>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</si>
  <si>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</si>
  <si>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</si>
  <si>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</si>
  <si>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</si>
  <si>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</si>
  <si>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</si>
  <si>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</si>
  <si>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</si>
  <si>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</si>
  <si>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</si>
  <si>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</si>
  <si>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</si>
  <si>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</si>
  <si>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</si>
  <si>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</si>
  <si>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</si>
  <si>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</si>
  <si>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</si>
  <si>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</si>
  <si>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</si>
  <si>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</si>
  <si>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</si>
  <si>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</si>
  <si>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</si>
  <si>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</si>
  <si>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</si>
  <si>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</si>
  <si>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</si>
  <si>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</si>
  <si>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</si>
  <si>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</si>
  <si>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</si>
  <si>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</si>
  <si>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</si>
  <si>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</si>
  <si>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</si>
  <si>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</si>
  <si>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</si>
  <si>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</si>
  <si>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</si>
  <si>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</si>
  <si>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</si>
  <si>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</si>
  <si>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</si>
  <si>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</si>
  <si>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</si>
  <si>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</si>
  <si>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</si>
  <si>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</si>
  <si>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</si>
  <si>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</si>
  <si>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</si>
  <si>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</si>
  <si>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</si>
  <si>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</si>
  <si>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</si>
  <si>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</si>
  <si>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</si>
  <si>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</si>
  <si>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</si>
  <si>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</si>
  <si>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</si>
  <si>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</si>
  <si>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</si>
  <si>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</si>
  <si>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</si>
  <si>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</si>
  <si>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</si>
  <si>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</si>
  <si>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</si>
  <si>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</si>
  <si>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</si>
  <si>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</si>
  <si>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</si>
  <si>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</si>
  <si>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</si>
  <si>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</si>
  <si>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</si>
  <si>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</si>
  <si>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</si>
  <si>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</si>
  <si>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</si>
  <si>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</si>
  <si>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</si>
  <si>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</si>
  <si>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</si>
  <si>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</si>
  <si>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</si>
  <si>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</si>
  <si>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</si>
  <si>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</si>
  <si>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</si>
  <si>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</si>
  <si>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</si>
  <si>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</si>
  <si>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</si>
  <si>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</si>
  <si>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</si>
  <si>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</si>
  <si>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</si>
  <si>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</si>
  <si>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</si>
  <si>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</si>
  <si>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</si>
  <si>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</si>
  <si>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</si>
  <si>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</si>
  <si>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</si>
  <si>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</si>
  <si>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</si>
  <si>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</si>
  <si>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</si>
  <si>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</si>
  <si>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</si>
  <si>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</si>
  <si>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</si>
  <si>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</si>
  <si>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</si>
  <si>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</si>
  <si>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</si>
  <si>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</si>
  <si>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</si>
  <si>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</si>
  <si>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</si>
  <si>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</si>
  <si>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</si>
  <si>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</si>
  <si>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</si>
  <si>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</si>
  <si>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</si>
  <si>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</si>
  <si>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</si>
  <si>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</si>
  <si>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</si>
  <si>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</si>
  <si>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</si>
  <si>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</si>
  <si>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</si>
  <si>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</si>
  <si>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</si>
  <si>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</si>
  <si>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</si>
  <si>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</si>
  <si>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</si>
  <si>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</si>
  <si>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</si>
  <si>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</si>
  <si>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</si>
  <si>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</si>
  <si>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</si>
  <si>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</si>
  <si>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</si>
  <si>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</si>
  <si>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</si>
  <si>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</si>
  <si>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</si>
  <si>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</si>
  <si>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</si>
  <si>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</si>
  <si>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</si>
  <si>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</si>
  <si>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</si>
  <si>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</si>
  <si>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</si>
  <si>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</si>
  <si>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</si>
  <si>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</si>
  <si>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</si>
  <si>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</si>
  <si>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</si>
  <si>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</si>
  <si>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</si>
  <si>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</si>
  <si>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</si>
  <si>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</si>
  <si>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</si>
  <si>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</si>
  <si>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</si>
  <si>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</si>
  <si>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</si>
  <si>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</si>
  <si>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</si>
  <si>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</si>
  <si>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</si>
  <si>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</si>
  <si>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</si>
  <si>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</si>
  <si>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</si>
  <si>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</si>
  <si>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</si>
  <si>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</si>
  <si>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</si>
  <si>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</si>
  <si>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</si>
  <si>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</si>
  <si>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</si>
  <si>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</si>
  <si>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</si>
  <si>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</si>
  <si>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</si>
  <si>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</si>
  <si>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</si>
  <si>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</si>
  <si>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</si>
  <si>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</si>
  <si>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</si>
  <si>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</si>
  <si>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</si>
  <si>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</si>
  <si>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</si>
  <si>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</si>
  <si>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</si>
  <si>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</si>
  <si>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</si>
  <si>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</si>
  <si>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</si>
  <si>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</si>
  <si>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</si>
  <si>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</si>
  <si>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</si>
  <si>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</si>
  <si>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</si>
  <si>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</si>
  <si>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</si>
  <si>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</si>
  <si>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</si>
  <si>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</si>
  <si>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</si>
  <si>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</si>
  <si>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</si>
  <si>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</si>
  <si>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</si>
  <si>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</si>
  <si>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</si>
  <si>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</si>
  <si>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</si>
  <si>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</si>
  <si>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</si>
  <si>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</si>
  <si>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</si>
  <si>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</si>
  <si>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</si>
  <si>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</si>
  <si>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</si>
  <si>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</si>
  <si>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</si>
  <si>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</si>
  <si>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</si>
  <si>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</si>
  <si>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</si>
  <si>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</si>
  <si>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</si>
  <si>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</si>
  <si>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</si>
  <si>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</si>
  <si>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</si>
  <si>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</si>
  <si>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</si>
  <si>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</si>
  <si>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</si>
  <si>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</si>
  <si>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</si>
  <si>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</si>
  <si>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</si>
  <si>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</si>
  <si>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</si>
  <si>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</si>
  <si>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</si>
  <si>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</si>
  <si>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</si>
  <si>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</si>
  <si>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</si>
  <si>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</si>
  <si>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</si>
  <si>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</si>
  <si>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</si>
  <si>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</si>
  <si>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</si>
  <si>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</si>
  <si>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</si>
  <si>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</si>
  <si>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</si>
  <si>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</si>
  <si>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</si>
  <si>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</si>
  <si>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</si>
  <si>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</si>
  <si>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</si>
  <si>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</si>
  <si>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</si>
  <si>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</si>
  <si>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</si>
  <si>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</si>
  <si>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</si>
  <si>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</si>
  <si>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</si>
  <si>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</si>
  <si>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</si>
  <si>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</si>
  <si>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</si>
  <si>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</si>
  <si>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</si>
  <si>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</si>
  <si>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</si>
  <si>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</si>
  <si>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</si>
  <si>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</si>
  <si>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</si>
  <si>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</si>
  <si>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</si>
  <si>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</si>
  <si>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</si>
  <si>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</si>
  <si>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</si>
  <si>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</si>
  <si>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</si>
  <si>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</si>
  <si>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</si>
  <si>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</si>
  <si>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</si>
  <si>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</si>
  <si>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</si>
  <si>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</si>
  <si>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</si>
  <si>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</si>
  <si>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</si>
  <si>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</si>
  <si>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</si>
  <si>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</si>
  <si>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</si>
  <si>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</si>
  <si>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</si>
  <si>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</si>
  <si>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</si>
  <si>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</si>
  <si>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</si>
  <si>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</si>
  <si>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</si>
  <si>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</si>
  <si>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</si>
  <si>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</si>
  <si>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</si>
  <si>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</si>
  <si>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</si>
  <si>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</si>
  <si>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</si>
  <si>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</si>
  <si>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</si>
  <si>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</si>
  <si>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</si>
  <si>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</si>
  <si>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</si>
  <si>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</si>
  <si>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</si>
  <si>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</si>
  <si>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</si>
  <si>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</si>
  <si>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</si>
  <si>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</si>
  <si>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</si>
  <si>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</si>
  <si>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</si>
  <si>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</si>
  <si>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</si>
  <si>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</si>
  <si>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</si>
  <si>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</si>
  <si>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</si>
  <si>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</si>
  <si>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</si>
  <si>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</si>
  <si>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</si>
  <si>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</si>
  <si>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</si>
  <si>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</si>
  <si>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</si>
  <si>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</si>
  <si>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</si>
  <si>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</si>
  <si>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</si>
  <si>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</si>
  <si>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</si>
  <si>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</si>
  <si>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</si>
  <si>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</si>
  <si>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</si>
  <si>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</si>
  <si>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</si>
  <si>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</si>
  <si>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</si>
  <si>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</si>
  <si>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</si>
  <si>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</si>
  <si>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</si>
  <si>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</si>
  <si>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</si>
  <si>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</si>
  <si>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</si>
  <si>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</si>
  <si>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</si>
  <si>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</si>
  <si>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</si>
  <si>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</si>
  <si>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</si>
  <si>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</si>
  <si>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</si>
  <si>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</si>
  <si>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</si>
  <si>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</si>
  <si>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</si>
  <si>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</si>
  <si>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</si>
  <si>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</si>
  <si>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</si>
  <si>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</si>
  <si>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</si>
  <si>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</si>
  <si>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</si>
  <si>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</si>
  <si>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</si>
  <si>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</si>
  <si>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</si>
  <si>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</si>
  <si>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</si>
  <si>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</si>
  <si>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</si>
  <si>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</si>
  <si>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</si>
  <si>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</si>
  <si>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</si>
  <si>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</si>
  <si>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</si>
  <si>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</si>
  <si>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</si>
  <si>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</si>
  <si>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</si>
  <si>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</si>
  <si>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</si>
  <si>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</si>
  <si>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</si>
  <si>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</si>
  <si>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</si>
  <si>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</si>
  <si>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</si>
  <si>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</si>
  <si>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</si>
  <si>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</si>
  <si>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</si>
  <si>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</si>
  <si>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</si>
  <si>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</si>
  <si>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</si>
  <si>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</si>
  <si>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</si>
  <si>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</si>
  <si>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</si>
  <si>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</si>
  <si>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</si>
  <si>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</si>
  <si>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</si>
  <si>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</si>
  <si>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</si>
  <si>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</si>
  <si>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</si>
  <si>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</si>
  <si>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</si>
  <si>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</si>
  <si>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</si>
  <si>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</si>
  <si>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</si>
  <si>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</si>
  <si>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</si>
  <si>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</si>
  <si>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</si>
  <si>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</si>
  <si>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</si>
  <si>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</si>
  <si>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</si>
  <si>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</si>
  <si>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</si>
  <si>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</si>
  <si>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</si>
  <si>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</si>
  <si>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</si>
  <si>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</si>
  <si>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</si>
  <si>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</si>
  <si>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</si>
  <si>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</si>
  <si>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</si>
  <si>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</si>
  <si>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</si>
  <si>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</si>
  <si>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</si>
  <si>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</si>
  <si>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</si>
  <si>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</si>
  <si>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</si>
  <si>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</si>
  <si>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</si>
  <si>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</si>
  <si>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</si>
  <si>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</si>
  <si>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</si>
  <si>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</si>
  <si>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</si>
  <si>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</si>
  <si>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</si>
  <si>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</si>
  <si>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</si>
  <si>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</si>
  <si>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</si>
  <si>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</si>
  <si>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</si>
  <si>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</si>
  <si>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</si>
  <si>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</si>
  <si>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</si>
  <si>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</si>
  <si>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</si>
  <si>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</si>
  <si>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</si>
  <si>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</si>
  <si>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</si>
  <si>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</si>
  <si>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</si>
  <si>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</si>
  <si>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</si>
  <si>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</si>
  <si>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</si>
  <si>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</si>
  <si>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</si>
  <si>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</si>
  <si>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</si>
  <si>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</si>
  <si>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</si>
  <si>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</si>
  <si>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</si>
  <si>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</si>
  <si>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</si>
  <si>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</si>
  <si>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</si>
  <si>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</si>
  <si>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</si>
  <si>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</si>
  <si>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</si>
  <si>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</si>
  <si>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</si>
  <si>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</si>
  <si>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</si>
  <si>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</si>
  <si>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</si>
  <si>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</si>
  <si>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</si>
  <si>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</si>
  <si>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</si>
  <si>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</si>
  <si>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</si>
  <si>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</si>
  <si>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</si>
  <si>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</si>
  <si>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</si>
  <si>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</si>
  <si>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</si>
  <si>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</si>
  <si>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</si>
  <si>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</si>
  <si>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</si>
  <si>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</si>
  <si>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</si>
  <si>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</si>
  <si>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</si>
  <si>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</si>
  <si>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</si>
  <si>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</si>
  <si>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</si>
  <si>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</si>
  <si>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</si>
  <si>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</si>
  <si>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</si>
  <si>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</si>
  <si>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</si>
  <si>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</si>
  <si>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</si>
  <si>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</si>
  <si>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</si>
  <si>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</si>
  <si>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</si>
  <si>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</si>
  <si>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</si>
  <si>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</si>
  <si>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</si>
  <si>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</si>
  <si>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</si>
  <si>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</si>
  <si>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</si>
  <si>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</si>
  <si>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</si>
  <si>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</si>
  <si>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</si>
  <si>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</si>
  <si>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</si>
  <si>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</si>
  <si>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</si>
  <si>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</si>
  <si>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</si>
  <si>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</si>
  <si>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</si>
  <si>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</si>
  <si>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</si>
  <si>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</si>
  <si>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</si>
  <si>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</si>
  <si>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</si>
  <si>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</si>
  <si>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</si>
  <si>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</si>
  <si>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</si>
  <si>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</si>
  <si>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</si>
  <si>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</si>
  <si>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</si>
  <si>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</si>
  <si>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</si>
  <si>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</si>
  <si>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</si>
  <si>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</si>
  <si>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</si>
  <si>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</si>
  <si>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</si>
  <si>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</si>
  <si>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</si>
  <si>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</si>
  <si>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</si>
  <si>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</si>
  <si>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</si>
  <si>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</si>
  <si>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</si>
  <si>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</si>
  <si>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</si>
  <si>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</si>
  <si>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</si>
  <si>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</si>
  <si>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</si>
  <si>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</si>
  <si>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</si>
  <si>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</si>
  <si>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</si>
  <si>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</si>
  <si>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</si>
  <si>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</si>
  <si>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</si>
  <si>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</si>
  <si>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</si>
  <si>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</si>
  <si>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</si>
  <si>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</si>
  <si>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</si>
  <si>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</si>
  <si>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</si>
  <si>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</si>
  <si>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</si>
  <si>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</si>
  <si>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</si>
  <si>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</si>
  <si>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</si>
  <si>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</si>
  <si>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</si>
  <si>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</si>
  <si>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</si>
  <si>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</si>
  <si>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</si>
  <si>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</si>
  <si>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</si>
  <si>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</si>
  <si>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</si>
  <si>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</si>
  <si>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</si>
  <si>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</si>
  <si>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</si>
  <si>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</si>
  <si>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</si>
  <si>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</si>
  <si>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</si>
  <si>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</si>
  <si>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</si>
  <si>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</si>
  <si>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</si>
  <si>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</si>
  <si>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</si>
  <si>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</si>
  <si>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</si>
  <si>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</si>
  <si>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</si>
  <si>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</si>
  <si>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</si>
  <si>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</si>
  <si>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</si>
  <si>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</si>
  <si>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</si>
  <si>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</si>
  <si>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</si>
  <si>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</si>
  <si>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</si>
  <si>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</si>
  <si>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</si>
  <si>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</si>
  <si>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</si>
  <si>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</si>
  <si>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</si>
  <si>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</si>
  <si>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</si>
  <si>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</si>
  <si>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</si>
  <si>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</si>
  <si>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</si>
  <si>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</si>
  <si>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</si>
  <si>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</si>
  <si>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</si>
  <si>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</si>
  <si>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</si>
  <si>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</si>
  <si>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</si>
  <si>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</si>
  <si>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</si>
  <si>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</si>
  <si>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</si>
  <si>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</si>
  <si>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</si>
  <si>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</si>
  <si>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</si>
  <si>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</si>
  <si>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</si>
  <si>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</si>
  <si>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</si>
  <si>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</si>
  <si>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</si>
  <si>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</si>
  <si>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</si>
  <si>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</si>
  <si>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</si>
  <si>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</si>
  <si>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</si>
  <si>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</si>
  <si>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</si>
  <si>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</si>
  <si>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</si>
  <si>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</si>
  <si>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</si>
  <si>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</si>
  <si>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</si>
  <si>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</si>
  <si>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</si>
  <si>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</si>
  <si>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</si>
  <si>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</si>
  <si>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</si>
  <si>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</si>
  <si>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02361_令和7年度</t>
  </si>
  <si>
    <t>02361_令和8年度</t>
  </si>
  <si>
    <t>02361_令和9年度</t>
  </si>
  <si>
    <t>02361_令和10年度</t>
  </si>
  <si>
    <t>02361_令和11年度</t>
  </si>
  <si>
    <t>02361_令和12年度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</si>
</sst>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1.5517234989886881</c:v>
                </c:pt>
                <c:pt idx="1">
                  <c:v>1.434154313103231</c:v>
                </c:pt>
                <c:pt idx="2">
                  <c:v>1.661806522722312</c:v>
                </c:pt>
                <c:pt idx="3">
                  <c:v>1.3253827264594711</c:v>
                </c:pt>
                <c:pt idx="4">
                  <c:v>1.939228180730614</c:v>
                </c:pt>
                <c:pt idx="5">
                  <c:v>1.6054464714496841</c:v>
                </c:pt>
                <c:pt idx="6">
                  <c:v>1.735750601615726</c:v>
                </c:pt>
                <c:pt idx="7">
                  <c:v>2.438153363825371</c:v>
                </c:pt>
                <c:pt idx="8">
                  <c:v>1.7950754807395664</c:v>
                </c:pt>
                <c:pt idx="9">
                  <c:v>1.8984481748556365</c:v>
                </c:pt>
                <c:pt idx="10">
                  <c:v>1.8205172832037211</c:v>
                </c:pt>
                <c:pt idx="11">
                  <c:v>1.5537627313969971</c:v>
                </c:pt>
                <c:pt idx="12">
                  <c:v>1.623632020025886</c:v>
                </c:pt>
                <c:pt idx="13">
                  <c:v>1.8831099558108479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34.280414125852715</c:v>
                </c:pt>
                <c:pt idx="1">
                  <c:v>34.676887542210075</c:v>
                </c:pt>
                <c:pt idx="2">
                  <c:v>33.993872141604086</c:v>
                </c:pt>
                <c:pt idx="3">
                  <c:v>34.156920925727405</c:v>
                </c:pt>
                <c:pt idx="4">
                  <c:v>34.107354053220291</c:v>
                </c:pt>
                <c:pt idx="5">
                  <c:v>33.315482081870542</c:v>
                </c:pt>
                <c:pt idx="6">
                  <c:v>33.076169935648018</c:v>
                </c:pt>
                <c:pt idx="7">
                  <c:v>32.898330243734655</c:v>
                </c:pt>
                <c:pt idx="8">
                  <c:v>32.45406025258989</c:v>
                </c:pt>
                <c:pt idx="9">
                  <c:v>32.190081795811849</c:v>
                </c:pt>
                <c:pt idx="10">
                  <c:v>31.011979568323053</c:v>
                </c:pt>
                <c:pt idx="11">
                  <c:v>28.314803261837593</c:v>
                </c:pt>
                <c:pt idx="12">
                  <c:v>28.305360472327735</c:v>
                </c:pt>
                <c:pt idx="13">
                  <c:v>28.821448913207117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30.530182052693402</c:v>
                </c:pt>
                <c:pt idx="1">
                  <c:v>31.41895787146726</c:v>
                </c:pt>
                <c:pt idx="2">
                  <c:v>36.1303730522691</c:v>
                </c:pt>
                <c:pt idx="3">
                  <c:v>36.589111105846357</c:v>
                </c:pt>
                <c:pt idx="4">
                  <c:v>36.057570732525157</c:v>
                </c:pt>
                <c:pt idx="5">
                  <c:v>35.068553434647129</c:v>
                </c:pt>
                <c:pt idx="6">
                  <c:v>32.797431665169618</c:v>
                </c:pt>
                <c:pt idx="7">
                  <c:v>35.708231757829132</c:v>
                </c:pt>
                <c:pt idx="8">
                  <c:v>32.494323671757932</c:v>
                </c:pt>
                <c:pt idx="9">
                  <c:v>31.887802388460916</c:v>
                </c:pt>
                <c:pt idx="10">
                  <c:v>31.543840522253365</c:v>
                </c:pt>
                <c:pt idx="11">
                  <c:v>27.801883534639469</c:v>
                </c:pt>
                <c:pt idx="12">
                  <c:v>28.190385676846056</c:v>
                </c:pt>
                <c:pt idx="13">
                  <c:v>30.013352034054908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18.079470240368611</c:v>
                </c:pt>
                <c:pt idx="1">
                  <c:v>17.180054031310711</c:v>
                </c:pt>
                <c:pt idx="2">
                  <c:v>20.237649804819821</c:v>
                </c:pt>
                <c:pt idx="3">
                  <c:v>21.944926266606529</c:v>
                </c:pt>
                <c:pt idx="4">
                  <c:v>20.4543293213667</c:v>
                </c:pt>
                <c:pt idx="5">
                  <c:v>19.382555943132189</c:v>
                </c:pt>
                <c:pt idx="6">
                  <c:v>16.778386690964339</c:v>
                </c:pt>
                <c:pt idx="7">
                  <c:v>15.787747103234546</c:v>
                </c:pt>
                <c:pt idx="8">
                  <c:v>14.078025510032031</c:v>
                </c:pt>
                <c:pt idx="9">
                  <c:v>15.261832281880594</c:v>
                </c:pt>
                <c:pt idx="10">
                  <c:v>14.13300266561005</c:v>
                </c:pt>
                <c:pt idx="11">
                  <c:v>12.828684879262854</c:v>
                </c:pt>
                <c:pt idx="12">
                  <c:v>14.602156226894737</c:v>
                </c:pt>
                <c:pt idx="13">
                  <c:v>13.928985444097835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23.368394651489989</c:v>
                </c:pt>
                <c:pt idx="1">
                  <c:v>22.301518924123812</c:v>
                </c:pt>
                <c:pt idx="2">
                  <c:v>25.050080087008105</c:v>
                </c:pt>
                <c:pt idx="3">
                  <c:v>26.760208068206662</c:v>
                </c:pt>
                <c:pt idx="4">
                  <c:v>23.375800054961836</c:v>
                </c:pt>
                <c:pt idx="5">
                  <c:v>22.893748642637238</c:v>
                </c:pt>
                <c:pt idx="6">
                  <c:v>21.596650171907349</c:v>
                </c:pt>
                <c:pt idx="7">
                  <c:v>20.958369987876349</c:v>
                </c:pt>
                <c:pt idx="8">
                  <c:v>20.000037616112934</c:v>
                </c:pt>
                <c:pt idx="9">
                  <c:v>20.90585939956717</c:v>
                </c:pt>
                <c:pt idx="10">
                  <c:v>19.933371943790171</c:v>
                </c:pt>
                <c:pt idx="11">
                  <c:v>18.728720653433676</c:v>
                </c:pt>
                <c:pt idx="12">
                  <c:v>18.852985506089318</c:v>
                </c:pt>
                <c:pt idx="13">
                  <c:v>16.522827310121201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8036</c:v>
                </c:pt>
                <c:pt idx="1">
                  <c:v>8149</c:v>
                </c:pt>
                <c:pt idx="2">
                  <c:v>8303</c:v>
                </c:pt>
                <c:pt idx="3">
                  <c:v>8408</c:v>
                </c:pt>
                <c:pt idx="4">
                  <c:v>8601</c:v>
                </c:pt>
                <c:pt idx="5">
                  <c:v>8692</c:v>
                </c:pt>
                <c:pt idx="6">
                  <c:v>8698</c:v>
                </c:pt>
                <c:pt idx="7">
                  <c:v>8777</c:v>
                </c:pt>
                <c:pt idx="8">
                  <c:v>8843</c:v>
                </c:pt>
                <c:pt idx="9">
                  <c:v>8876</c:v>
                </c:pt>
                <c:pt idx="10">
                  <c:v>8908</c:v>
                </c:pt>
                <c:pt idx="11">
                  <c:v>8931</c:v>
                </c:pt>
                <c:pt idx="12">
                  <c:v>8967</c:v>
                </c:pt>
                <c:pt idx="13">
                  <c:v>8964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3510</c:v>
                </c:pt>
                <c:pt idx="1">
                  <c:v>3464</c:v>
                </c:pt>
                <c:pt idx="2">
                  <c:v>3410</c:v>
                </c:pt>
                <c:pt idx="3">
                  <c:v>3391</c:v>
                </c:pt>
                <c:pt idx="4">
                  <c:v>3433</c:v>
                </c:pt>
                <c:pt idx="5">
                  <c:v>3396</c:v>
                </c:pt>
                <c:pt idx="6">
                  <c:v>3379</c:v>
                </c:pt>
                <c:pt idx="7">
                  <c:v>3477</c:v>
                </c:pt>
                <c:pt idx="8">
                  <c:v>3444</c:v>
                </c:pt>
                <c:pt idx="9">
                  <c:v>3486</c:v>
                </c:pt>
                <c:pt idx="10">
                  <c:v>3293</c:v>
                </c:pt>
                <c:pt idx="11">
                  <c:v>3298</c:v>
                </c:pt>
                <c:pt idx="12">
                  <c:v>3284</c:v>
                </c:pt>
                <c:pt idx="13">
                  <c:v>3308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5571</c:v>
                </c:pt>
                <c:pt idx="1">
                  <c:v>5619</c:v>
                </c:pt>
                <c:pt idx="2">
                  <c:v>5674</c:v>
                </c:pt>
                <c:pt idx="3">
                  <c:v>5736</c:v>
                </c:pt>
                <c:pt idx="4">
                  <c:v>5756</c:v>
                </c:pt>
                <c:pt idx="5">
                  <c:v>5833</c:v>
                </c:pt>
                <c:pt idx="6">
                  <c:v>5889</c:v>
                </c:pt>
                <c:pt idx="7">
                  <c:v>5911</c:v>
                </c:pt>
                <c:pt idx="8">
                  <c:v>5943</c:v>
                </c:pt>
                <c:pt idx="9">
                  <c:v>6025</c:v>
                </c:pt>
                <c:pt idx="10">
                  <c:v>6067</c:v>
                </c:pt>
                <c:pt idx="11">
                  <c:v>6111</c:v>
                </c:pt>
                <c:pt idx="12">
                  <c:v>6125</c:v>
                </c:pt>
                <c:pt idx="13">
                  <c:v>6160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c:v>
                </c:pt>
                <c:pt idx="1">
                  <c:v>95</c:v>
                </c:pt>
                <c:pt idx="2">
                  <c:v>95</c:v>
                </c:pt>
                <c:pt idx="3">
                  <c:v>95</c:v>
                </c:pt>
                <c:pt idx="4">
                  <c:v>95</c:v>
                </c:pt>
                <c:pt idx="5">
                  <c:v>80</c:v>
                </c:pt>
                <c:pt idx="6">
                  <c:v>80</c:v>
                </c:pt>
                <c:pt idx="7">
                  <c:v>80</c:v>
                </c:pt>
                <c:pt idx="8">
                  <c:v>80</c:v>
                </c:pt>
                <c:pt idx="9">
                  <c:v>80</c:v>
                </c:pt>
                <c:pt idx="10">
                  <c:v>80</c:v>
                </c:pt>
                <c:pt idx="11">
                  <c:v>113</c:v>
                </c:pt>
                <c:pt idx="12">
                  <c:v>113</c:v>
                </c:pt>
                <c:pt idx="13">
                  <c:v>113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668</c:v>
                </c:pt>
                <c:pt idx="1">
                  <c:v>668</c:v>
                </c:pt>
                <c:pt idx="2">
                  <c:v>668</c:v>
                </c:pt>
                <c:pt idx="3">
                  <c:v>668</c:v>
                </c:pt>
                <c:pt idx="4">
                  <c:v>668</c:v>
                </c:pt>
                <c:pt idx="5">
                  <c:v>565</c:v>
                </c:pt>
                <c:pt idx="6">
                  <c:v>565</c:v>
                </c:pt>
                <c:pt idx="7">
                  <c:v>565</c:v>
                </c:pt>
                <c:pt idx="8">
                  <c:v>565</c:v>
                </c:pt>
                <c:pt idx="9">
                  <c:v>565</c:v>
                </c:pt>
                <c:pt idx="10">
                  <c:v>565</c:v>
                </c:pt>
                <c:pt idx="11">
                  <c:v>494</c:v>
                </c:pt>
                <c:pt idx="12">
                  <c:v>494</c:v>
                </c:pt>
                <c:pt idx="13">
                  <c:v>494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65.201300000000003</c:v>
                </c:pt>
                <c:pt idx="1">
                  <c:v>60.8386</c:v>
                </c:pt>
                <c:pt idx="2">
                  <c:v>68.751000000000005</c:v>
                </c:pt>
                <c:pt idx="3">
                  <c:v>66.292199999999994</c:v>
                </c:pt>
                <c:pt idx="4">
                  <c:v>57.798099999999998</c:v>
                </c:pt>
                <c:pt idx="5">
                  <c:v>66.4649</c:v>
                </c:pt>
                <c:pt idx="6">
                  <c:v>63.403399999999998</c:v>
                </c:pt>
                <c:pt idx="7">
                  <c:v>66.450299999999999</c:v>
                </c:pt>
                <c:pt idx="8">
                  <c:v>63.200400000000002</c:v>
                </c:pt>
                <c:pt idx="9">
                  <c:v>64.517600000000002</c:v>
                </c:pt>
                <c:pt idx="10">
                  <c:v>61.299700000000001</c:v>
                </c:pt>
                <c:pt idx="11">
                  <c:v>60.080199999999998</c:v>
                </c:pt>
                <c:pt idx="12">
                  <c:v>59.7562</c:v>
                </c:pt>
                <c:pt idx="13">
                  <c:v>62.846800000000002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20.237649804819821</c:v>
                </c:pt>
                <c:pt idx="1">
                  <c:v>21.944926266606529</c:v>
                </c:pt>
                <c:pt idx="2">
                  <c:v>20.4543293213667</c:v>
                </c:pt>
                <c:pt idx="3">
                  <c:v>19.382555943132189</c:v>
                </c:pt>
                <c:pt idx="4">
                  <c:v>16.778386690964339</c:v>
                </c:pt>
                <c:pt idx="5">
                  <c:v>15.787747103234546</c:v>
                </c:pt>
                <c:pt idx="6">
                  <c:v>14.078025510032031</c:v>
                </c:pt>
                <c:pt idx="7">
                  <c:v>15.261832281880594</c:v>
                </c:pt>
                <c:pt idx="8">
                  <c:v>14.13300266561005</c:v>
                </c:pt>
                <c:pt idx="9">
                  <c:v>12.828684879262854</c:v>
                </c:pt>
                <c:pt idx="10">
                  <c:v>14.602156226894737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25.050080087008105</c:v>
                </c:pt>
                <c:pt idx="1">
                  <c:v>26.760208068206662</c:v>
                </c:pt>
                <c:pt idx="2">
                  <c:v>23.375800054961836</c:v>
                </c:pt>
                <c:pt idx="3">
                  <c:v>22.893748642637238</c:v>
                </c:pt>
                <c:pt idx="4">
                  <c:v>21.596650171907349</c:v>
                </c:pt>
                <c:pt idx="5">
                  <c:v>20.958369987876349</c:v>
                </c:pt>
                <c:pt idx="6">
                  <c:v>20.000037616112934</c:v>
                </c:pt>
                <c:pt idx="7">
                  <c:v>20.90585939956717</c:v>
                </c:pt>
                <c:pt idx="8">
                  <c:v>19.933371943790171</c:v>
                </c:pt>
                <c:pt idx="9">
                  <c:v>18.728720653433676</c:v>
                </c:pt>
                <c:pt idx="10">
                  <c:v>18.852985506089318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26.41525303817226</c:v>
                </c:pt>
                <c:pt idx="2">
                  <c:v>1.9583593160809101</c:v>
                </c:pt>
                <c:pt idx="3">
                  <c:v>8.5961464536986778</c:v>
                </c:pt>
                <c:pt idx="4">
                  <c:v>17.342432141889081</c:v>
                </c:pt>
                <c:pt idx="5">
                  <c:v>34.855423684376717</c:v>
                </c:pt>
                <c:pt idx="7">
                  <c:v>35.91353983648375</c:v>
                </c:pt>
                <c:pt idx="8">
                  <c:v>0.98327994973655897</c:v>
                </c:pt>
                <c:pt idx="9">
                  <c:v>0</c:v>
                </c:pt>
                <c:pt idx="10">
                  <c:v>1.569401528601386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36.969758807951848</c:v>
                </c:pt>
                <c:pt idx="4" formatCode="#,##0">
                  <c:v>17.342432141889081</c:v>
                </c:pt>
                <c:pt idx="5" formatCode="#,##0">
                  <c:v>34.855423684376717</c:v>
                </c:pt>
                <c:pt idx="6" formatCode="#,##0">
                  <c:v>36.896819786220306</c:v>
                </c:pt>
                <c:pt idx="10" formatCode="#,##0">
                  <c:v>1.569401528601386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850.09999999999968</c:v>
                </c:pt>
                <c:pt idx="1">
                  <c:v>636.9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1020.2220119999996</c:v>
                </c:pt>
                <c:pt idx="1">
                  <c:v>842.46584399999995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16.111988495999995</c:v>
                </c:pt>
                <c:pt idx="1">
                  <c:v>0</c:v>
                </c:pt>
                <c:pt idx="2">
                  <c:v>0</c:v>
                </c:pt>
                <c:pt idx="3">
                  <c:v>0</c:v>
                </c:pt>
                <c:pt idx="4">
                  <c:v>1.57490124</c:v>
                </c:pt>
                <c:pt idx="5">
                  <c:v>10.072381500000001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367,663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367663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463.2</c:v>
                </c:pt>
                <c:pt idx="1">
                  <c:v>463.2</c:v>
                </c:pt>
                <c:pt idx="2">
                  <c:v>493.9</c:v>
                </c:pt>
                <c:pt idx="3">
                  <c:v>494</c:v>
                </c:pt>
                <c:pt idx="4">
                  <c:v>587.4</c:v>
                </c:pt>
                <c:pt idx="5">
                  <c:v>636.9</c:v>
                </c:pt>
                <c:pt idx="6">
                  <c:v>636.9</c:v>
                </c:pt>
                <c:pt idx="7">
                  <c:v>636.9</c:v>
                </c:pt>
                <c:pt idx="8">
                  <c:v>636.9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278.5</c:v>
                </c:pt>
                <c:pt idx="1">
                  <c:v>315.2</c:v>
                </c:pt>
                <c:pt idx="2">
                  <c:v>365.3</c:v>
                </c:pt>
                <c:pt idx="3">
                  <c:v>414.9</c:v>
                </c:pt>
                <c:pt idx="4">
                  <c:v>482.7</c:v>
                </c:pt>
                <c:pt idx="5">
                  <c:v>512.5</c:v>
                </c:pt>
                <c:pt idx="6">
                  <c:v>604.4</c:v>
                </c:pt>
                <c:pt idx="7">
                  <c:v>696.69999999999982</c:v>
                </c:pt>
                <c:pt idx="8">
                  <c:v>850.09999999999968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1.4401867524838142E-2</c:v>
                </c:pt>
                <c:pt idx="1">
                  <c:v>1.5060958342544244E-2</c:v>
                </c:pt>
                <c:pt idx="2">
                  <c:v>1.681405161735039E-2</c:v>
                </c:pt>
                <c:pt idx="3">
                  <c:v>1.7947170538112105E-2</c:v>
                </c:pt>
                <c:pt idx="4">
                  <c:v>2.1501162931292762E-2</c:v>
                </c:pt>
                <c:pt idx="5">
                  <c:v>2.4294522789786745E-2</c:v>
                </c:pt>
                <c:pt idx="6">
                  <c:v>2.4507347579746951E-2</c:v>
                </c:pt>
                <c:pt idx="7">
                  <c:v>2.5356663307102009E-2</c:v>
                </c:pt>
                <c:pt idx="8">
                  <c:v>2.8137641915415942E-2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17.36466947860615</c:v>
                </c:pt>
                <c:pt idx="2">
                  <c:v>2.0228305899140122</c:v>
                </c:pt>
                <c:pt idx="3">
                  <c:v>3.9882999864416759</c:v>
                </c:pt>
                <c:pt idx="4">
                  <c:v>20.4543293213667</c:v>
                </c:pt>
                <c:pt idx="5">
                  <c:v>36.057570732525157</c:v>
                </c:pt>
                <c:pt idx="7">
                  <c:v>32.891025703140521</c:v>
                </c:pt>
                <c:pt idx="8">
                  <c:v>1.2163283500797699</c:v>
                </c:pt>
                <c:pt idx="9">
                  <c:v>0</c:v>
                </c:pt>
                <c:pt idx="10">
                  <c:v>1.939228180730614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23.375800054961836</c:v>
                </c:pt>
                <c:pt idx="4" formatCode="#,##0">
                  <c:v>20.4543293213667</c:v>
                </c:pt>
                <c:pt idx="5" formatCode="#,##0">
                  <c:v>36.057570732525157</c:v>
                </c:pt>
                <c:pt idx="6" formatCode="#,##0">
                  <c:v>34.107354053220291</c:v>
                </c:pt>
                <c:pt idx="10" formatCode="#,##0">
                  <c:v>1.939228180730614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c:v>
                </c:pt>
                <c:pt idx="1">
                  <c:v>67</c:v>
                </c:pt>
                <c:pt idx="2">
                  <c:v>74</c:v>
                </c:pt>
                <c:pt idx="3">
                  <c:v>85</c:v>
                </c:pt>
                <c:pt idx="4">
                  <c:v>98</c:v>
                </c:pt>
                <c:pt idx="5">
                  <c:v>104</c:v>
                </c:pt>
                <c:pt idx="6">
                  <c:v>118</c:v>
                </c:pt>
                <c:pt idx="7">
                  <c:v>133</c:v>
                </c:pt>
                <c:pt idx="8">
                  <c:v>154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66199.145671104634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1862.6878559999996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447555.23599999992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447555.23599999992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1862.6878559999996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10.633524711289811</c:v>
                </c:pt>
                <c:pt idx="2">
                  <c:v>1.6065378749935868</c:v>
                </c:pt>
                <c:pt idx="3">
                  <c:v>4.2827647238378024</c:v>
                </c:pt>
                <c:pt idx="4">
                  <c:v>13.928985444097835</c:v>
                </c:pt>
                <c:pt idx="5">
                  <c:v>30.013352034054908</c:v>
                </c:pt>
                <c:pt idx="7">
                  <c:v>27.963244349138844</c:v>
                </c:pt>
                <c:pt idx="8">
                  <c:v>0.85820456406827439</c:v>
                </c:pt>
                <c:pt idx="9">
                  <c:v>0</c:v>
                </c:pt>
                <c:pt idx="10">
                  <c:v>1.8831099558108479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16.522827310121201</c:v>
                </c:pt>
                <c:pt idx="4">
                  <c:v>13.928985444097835</c:v>
                </c:pt>
                <c:pt idx="5">
                  <c:v>30.013352034054908</c:v>
                </c:pt>
                <c:pt idx="6">
                  <c:v>28.821448913207117</c:v>
                </c:pt>
                <c:pt idx="10">
                  <c:v>1.8831099558108479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藤崎町</c:v>
                </c:pt>
              </c:strCache>
            </c:strRef>
          </c:cat>
          <c:val>
            <c:numRef>
              <c:f>①CO2排出量の現状把握!$AX$43:$AX$45</c:f>
              <c:numCache>
                <c:formatCode>0%</c:formatCode>
                <c:ptCount val="3"/>
                <c:pt idx="0">
                  <c:v>0.42072759503743129</c:v>
                </c:pt>
                <c:pt idx="1">
                  <c:v>0.32635128036300232</c:v>
                </c:pt>
                <c:pt idx="2">
                  <c:v>0.18123151686003466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藤崎町</c:v>
                </c:pt>
              </c:strCache>
            </c:strRef>
          </c:cat>
          <c:val>
            <c:numRef>
              <c:f>①CO2排出量の現状把握!$AY$43:$AY$45</c:f>
              <c:numCache>
                <c:formatCode>0%</c:formatCode>
                <c:ptCount val="3"/>
                <c:pt idx="0">
                  <c:v>0.19118662390594171</c:v>
                </c:pt>
                <c:pt idx="1">
                  <c:v>0.16084132312637589</c:v>
                </c:pt>
                <c:pt idx="2">
                  <c:v>0.15278082334061974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藤崎町</c:v>
                </c:pt>
              </c:strCache>
            </c:strRef>
          </c:cat>
          <c:val>
            <c:numRef>
              <c:f>①CO2排出量の現状把握!$AZ$43:$AZ$45</c:f>
              <c:numCache>
                <c:formatCode>0%</c:formatCode>
                <c:ptCount val="3"/>
                <c:pt idx="0">
                  <c:v>0.18034974026133399</c:v>
                </c:pt>
                <c:pt idx="1">
                  <c:v>0.26369554835262538</c:v>
                </c:pt>
                <c:pt idx="2">
                  <c:v>0.32920306029307994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藤崎町</c:v>
                </c:pt>
              </c:strCache>
            </c:strRef>
          </c:cat>
          <c:val>
            <c:numRef>
              <c:f>①CO2排出量の現状把握!$BA$43:$BA$45</c:f>
              <c:numCache>
                <c:formatCode>0%</c:formatCode>
                <c:ptCount val="3"/>
                <c:pt idx="0">
                  <c:v>0.19226168778726088</c:v>
                </c:pt>
                <c:pt idx="1">
                  <c:v>0.23477317848577101</c:v>
                </c:pt>
                <c:pt idx="2">
                  <c:v>0.31612960703431864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藤崎町</c:v>
                </c:pt>
              </c:strCache>
            </c:strRef>
          </c:cat>
          <c:val>
            <c:numRef>
              <c:f>①CO2排出量の現状把握!$BB$43:$BB$45</c:f>
              <c:numCache>
                <c:formatCode>0%</c:formatCode>
                <c:ptCount val="3"/>
                <c:pt idx="0">
                  <c:v>1.5474353008032191E-2</c:v>
                </c:pt>
                <c:pt idx="1">
                  <c:v>1.4338669672225354E-2</c:v>
                </c:pt>
                <c:pt idx="2">
                  <c:v>2.0654992471946947E-2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3797</c:v>
                </c:pt>
                <c:pt idx="1">
                  <c:v>3797</c:v>
                </c:pt>
                <c:pt idx="2">
                  <c:v>3797</c:v>
                </c:pt>
                <c:pt idx="3">
                  <c:v>3797</c:v>
                </c:pt>
                <c:pt idx="4">
                  <c:v>3797</c:v>
                </c:pt>
                <c:pt idx="5">
                  <c:v>3518</c:v>
                </c:pt>
                <c:pt idx="6">
                  <c:v>3518</c:v>
                </c:pt>
                <c:pt idx="7">
                  <c:v>3518</c:v>
                </c:pt>
                <c:pt idx="8">
                  <c:v>3518</c:v>
                </c:pt>
                <c:pt idx="9">
                  <c:v>3518</c:v>
                </c:pt>
                <c:pt idx="10">
                  <c:v>3518</c:v>
                </c:pt>
                <c:pt idx="11">
                  <c:v>3466</c:v>
                </c:pt>
                <c:pt idx="12">
                  <c:v>3466</c:v>
                </c:pt>
                <c:pt idx="13">
                  <c:v>3466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1.5517234989886881</c:v>
                </c:pt>
                <c:pt idx="1">
                  <c:v>1.434154313103231</c:v>
                </c:pt>
                <c:pt idx="2">
                  <c:v>1.661806522722312</c:v>
                </c:pt>
                <c:pt idx="3">
                  <c:v>1.3253827264594711</c:v>
                </c:pt>
                <c:pt idx="4">
                  <c:v>1.939228180730614</c:v>
                </c:pt>
                <c:pt idx="5">
                  <c:v>1.6054464714496841</c:v>
                </c:pt>
                <c:pt idx="6">
                  <c:v>1.735750601615726</c:v>
                </c:pt>
                <c:pt idx="7">
                  <c:v>2.438153363825371</c:v>
                </c:pt>
                <c:pt idx="8">
                  <c:v>1.7950754807395659</c:v>
                </c:pt>
                <c:pt idx="9">
                  <c:v>1.898448174855637</c:v>
                </c:pt>
                <c:pt idx="10">
                  <c:v>1.8205172832037211</c:v>
                </c:pt>
                <c:pt idx="11">
                  <c:v>1.5537627313969971</c:v>
                </c:pt>
                <c:pt idx="12">
                  <c:v>1.623632020025886</c:v>
                </c:pt>
                <c:pt idx="13">
                  <c:v>1.8831099558108479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16206</c:v>
                </c:pt>
                <c:pt idx="1">
                  <c:v>16108</c:v>
                </c:pt>
                <c:pt idx="2">
                  <c:v>15941</c:v>
                </c:pt>
                <c:pt idx="3">
                  <c:v>15810</c:v>
                </c:pt>
                <c:pt idx="4">
                  <c:v>15724</c:v>
                </c:pt>
                <c:pt idx="5">
                  <c:v>15609</c:v>
                </c:pt>
                <c:pt idx="6">
                  <c:v>15481</c:v>
                </c:pt>
                <c:pt idx="7">
                  <c:v>15306</c:v>
                </c:pt>
                <c:pt idx="8">
                  <c:v>15172</c:v>
                </c:pt>
                <c:pt idx="9">
                  <c:v>15159</c:v>
                </c:pt>
                <c:pt idx="10">
                  <c:v>14983</c:v>
                </c:pt>
                <c:pt idx="11">
                  <c:v>14812</c:v>
                </c:pt>
                <c:pt idx="12">
                  <c:v>14704</c:v>
                </c:pt>
                <c:pt idx="13">
                  <c:v>14578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1694</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1695</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1696</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1697</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1</v>
      </c>
      <c r="C30" s="70">
        <v>1</v>
      </c>
      <c r="D30" s="70">
        <v>1</v>
      </c>
      <c r="E30" s="70">
        <v>1990</v>
      </c>
      <c r="F30" s="70" t="s">
        <v>787</v>
      </c>
      <c r="G30" s="70" t="s">
        <v>1700</v>
      </c>
      <c r="H30" s="70" t="s">
        <v>1701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v>
      </c>
      <c r="C31" s="70">
        <v>2</v>
      </c>
      <c r="D31" s="70">
        <v>1</v>
      </c>
      <c r="E31" s="70">
        <v>2005</v>
      </c>
      <c r="F31" s="70" t="s">
        <v>789</v>
      </c>
      <c r="G31" s="70" t="s">
        <v>1700</v>
      </c>
      <c r="H31" s="70" t="s">
        <v>1701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v>
      </c>
      <c r="C32" s="70">
        <v>3</v>
      </c>
      <c r="D32" s="70">
        <v>1</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v>
      </c>
      <c r="C33" s="70">
        <v>4</v>
      </c>
      <c r="D33" s="70">
        <v>1</v>
      </c>
      <c r="E33" s="70">
        <v>2007</v>
      </c>
      <c r="F33" s="70" t="s">
        <v>791</v>
      </c>
      <c r="G33" s="70" t="s">
        <v>1700</v>
      </c>
      <c r="H33" s="70" t="s">
        <v>1701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5</v>
      </c>
      <c r="C34" s="70">
        <v>5</v>
      </c>
      <c r="D34" s="70">
        <v>1</v>
      </c>
      <c r="E34" s="70">
        <v>2008</v>
      </c>
      <c r="F34" s="70" t="s">
        <v>792</v>
      </c>
      <c r="G34" s="70" t="s">
        <v>1700</v>
      </c>
      <c r="H34" s="70" t="s">
        <v>1701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6</v>
      </c>
      <c r="C35" s="70">
        <v>6</v>
      </c>
      <c r="D35" s="70">
        <v>1</v>
      </c>
      <c r="E35" s="70">
        <v>2009</v>
      </c>
      <c r="F35" s="70" t="s">
        <v>176</v>
      </c>
      <c r="G35" s="70" t="s">
        <v>1700</v>
      </c>
      <c r="H35" s="70" t="s">
        <v>1701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1707</v>
      </c>
      <c r="B36" s="70">
        <v>7</v>
      </c>
      <c r="C36" s="70">
        <v>7</v>
      </c>
      <c r="D36" s="70">
        <v>1</v>
      </c>
      <c r="E36" s="70">
        <v>2010</v>
      </c>
      <c r="F36" s="70" t="s">
        <v>177</v>
      </c>
      <c r="G36" s="70" t="s">
        <v>1700</v>
      </c>
      <c r="H36" s="70" t="s">
        <v>1701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1708</v>
      </c>
      <c r="B37" s="70">
        <v>8</v>
      </c>
      <c r="C37" s="70">
        <v>8</v>
      </c>
      <c r="D37" s="70">
        <v>1</v>
      </c>
      <c r="E37" s="70">
        <v>2011</v>
      </c>
      <c r="F37" s="70" t="s">
        <v>178</v>
      </c>
      <c r="G37" s="70" t="s">
        <v>1700</v>
      </c>
      <c r="H37" s="70" t="s">
        <v>1701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1709</v>
      </c>
      <c r="B38" s="70">
        <v>9</v>
      </c>
      <c r="C38" s="70">
        <v>9</v>
      </c>
      <c r="D38" s="70">
        <v>1</v>
      </c>
      <c r="E38" s="70">
        <v>2012</v>
      </c>
      <c r="F38" s="70" t="s">
        <v>179</v>
      </c>
      <c r="G38" s="70" t="s">
        <v>1700</v>
      </c>
      <c r="H38" s="70" t="s">
        <v>1701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1710</v>
      </c>
      <c r="B39" s="70">
        <v>10</v>
      </c>
      <c r="C39" s="70">
        <v>10</v>
      </c>
      <c r="D39" s="70">
        <v>1</v>
      </c>
      <c r="E39" s="70">
        <v>2013</v>
      </c>
      <c r="F39" s="70" t="s">
        <v>180</v>
      </c>
      <c r="G39" s="70" t="s">
        <v>1700</v>
      </c>
      <c r="H39" s="70" t="s">
        <v>1701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1711</v>
      </c>
      <c r="B40" s="70">
        <v>11</v>
      </c>
      <c r="C40" s="70">
        <v>11</v>
      </c>
      <c r="D40" s="70">
        <v>1</v>
      </c>
      <c r="E40" s="70">
        <v>2014</v>
      </c>
      <c r="F40" s="70" t="s">
        <v>181</v>
      </c>
      <c r="G40" s="70" t="s">
        <v>1700</v>
      </c>
      <c r="H40" s="70" t="s">
        <v>1701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1712</v>
      </c>
      <c r="B41" s="70">
        <v>12</v>
      </c>
      <c r="C41" s="70">
        <v>12</v>
      </c>
      <c r="D41" s="70">
        <v>1</v>
      </c>
      <c r="E41" s="70">
        <v>2015</v>
      </c>
      <c r="F41" s="70" t="s">
        <v>182</v>
      </c>
      <c r="G41" s="70" t="s">
        <v>1700</v>
      </c>
      <c r="H41" s="70" t="s">
        <v>1701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1713</v>
      </c>
      <c r="B42" s="70">
        <v>13</v>
      </c>
      <c r="C42" s="70">
        <v>13</v>
      </c>
      <c r="D42" s="70">
        <v>1</v>
      </c>
      <c r="E42" s="70">
        <v>2016</v>
      </c>
      <c r="F42" s="70" t="s">
        <v>155</v>
      </c>
      <c r="G42" s="70" t="s">
        <v>1700</v>
      </c>
      <c r="H42" s="70" t="s">
        <v>1701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1714</v>
      </c>
      <c r="B43" s="70">
        <v>14</v>
      </c>
      <c r="C43" s="70">
        <v>14</v>
      </c>
      <c r="D43" s="70">
        <v>1</v>
      </c>
      <c r="E43" s="70">
        <v>2017</v>
      </c>
      <c r="F43" s="70" t="s">
        <v>156</v>
      </c>
      <c r="G43" s="70" t="s">
        <v>1700</v>
      </c>
      <c r="H43" s="70" t="s">
        <v>1701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1715</v>
      </c>
      <c r="B44" s="70">
        <v>15</v>
      </c>
      <c r="C44" s="70">
        <v>15</v>
      </c>
      <c r="D44" s="70">
        <v>1</v>
      </c>
      <c r="E44" s="70">
        <v>2018</v>
      </c>
      <c r="F44" s="70" t="s">
        <v>183</v>
      </c>
      <c r="G44" s="70" t="s">
        <v>1700</v>
      </c>
      <c r="H44" s="70" t="s">
        <v>1701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1716</v>
      </c>
      <c r="B45" s="70">
        <v>16</v>
      </c>
      <c r="C45" s="70">
        <v>16</v>
      </c>
      <c r="D45" s="70">
        <v>1</v>
      </c>
      <c r="E45" s="70">
        <v>2019</v>
      </c>
      <c r="F45" s="70" t="s">
        <v>158</v>
      </c>
      <c r="G45" s="1064" t="s">
        <v>1700</v>
      </c>
      <c r="H45" s="70" t="s">
        <v>1701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1717</v>
      </c>
      <c r="B46" s="70">
        <v>17</v>
      </c>
      <c r="C46" s="70">
        <v>17</v>
      </c>
      <c r="D46" s="70">
        <v>1</v>
      </c>
      <c r="E46" s="70">
        <v>2020</v>
      </c>
      <c r="F46" s="70" t="s">
        <v>159</v>
      </c>
      <c r="G46" s="1064" t="s">
        <v>1700</v>
      </c>
      <c r="H46" s="70" t="s">
        <v>1701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1718</v>
      </c>
      <c r="B47" s="70">
        <v>17</v>
      </c>
      <c r="C47" s="70">
        <v>18</v>
      </c>
      <c r="D47" s="70">
        <v>1</v>
      </c>
      <c r="E47" s="70">
        <v>2021</v>
      </c>
      <c r="F47" s="70" t="s">
        <v>160</v>
      </c>
      <c r="G47" s="70" t="s">
        <v>1700</v>
      </c>
      <c r="H47" s="70" t="s">
        <v>1701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1719</v>
      </c>
      <c r="B48" s="70">
        <v>17</v>
      </c>
      <c r="C48" s="70">
        <v>19</v>
      </c>
      <c r="D48" s="70">
        <v>1</v>
      </c>
      <c r="E48" s="70">
        <v>2022</v>
      </c>
      <c r="F48" s="70" t="s">
        <v>161</v>
      </c>
      <c r="G48" s="70" t="s">
        <v>1700</v>
      </c>
      <c r="H48" s="70" t="s">
        <v>1701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17</v>
      </c>
      <c r="C49" s="70">
        <v>20</v>
      </c>
      <c r="D49" s="70">
        <v>1</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17</v>
      </c>
      <c r="C50" s="70">
        <v>21</v>
      </c>
      <c r="D50" s="70">
        <v>1</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188</v>
      </c>
      <c r="C51" s="70">
        <v>1</v>
      </c>
      <c r="D51" s="70">
        <v>12</v>
      </c>
      <c r="E51" s="70">
        <v>1990</v>
      </c>
      <c r="F51" s="70" t="s">
        <v>787</v>
      </c>
      <c r="G51" s="70" t="s">
        <v>1723</v>
      </c>
      <c r="H51" s="70" t="s">
        <v>1724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189</v>
      </c>
      <c r="C52" s="70">
        <v>2</v>
      </c>
      <c r="D52" s="70">
        <v>12</v>
      </c>
      <c r="E52" s="70">
        <v>2005</v>
      </c>
      <c r="F52" s="70" t="s">
        <v>789</v>
      </c>
      <c r="G52" s="70" t="s">
        <v>1723</v>
      </c>
      <c r="H52" s="70" t="s">
        <v>1724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190</v>
      </c>
      <c r="C53" s="70">
        <v>3</v>
      </c>
      <c r="D53" s="70">
        <v>12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191</v>
      </c>
      <c r="C54" s="70">
        <v>4</v>
      </c>
      <c r="D54" s="70">
        <v>12</v>
      </c>
      <c r="E54" s="70">
        <v>2007</v>
      </c>
      <c r="F54" s="70" t="s">
        <v>791</v>
      </c>
      <c r="G54" s="70" t="s">
        <v>1723</v>
      </c>
      <c r="H54" s="70" t="s">
        <v>1724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192</v>
      </c>
      <c r="C55" s="70">
        <v>5</v>
      </c>
      <c r="D55" s="70">
        <v>12</v>
      </c>
      <c r="E55" s="70">
        <v>2008</v>
      </c>
      <c r="F55" s="70" t="s">
        <v>792</v>
      </c>
      <c r="G55" s="70" t="s">
        <v>1723</v>
      </c>
      <c r="H55" s="70" t="s">
        <v>1724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193</v>
      </c>
      <c r="C56" s="70">
        <v>6</v>
      </c>
      <c r="D56" s="70">
        <v>12</v>
      </c>
      <c r="E56" s="70">
        <v>2009</v>
      </c>
      <c r="F56" s="70" t="s">
        <v>176</v>
      </c>
      <c r="G56" s="70" t="s">
        <v>1723</v>
      </c>
      <c r="H56" s="70" t="s">
        <v>1724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1730</v>
      </c>
      <c r="B57" s="70">
        <v>194</v>
      </c>
      <c r="C57" s="70">
        <v>7</v>
      </c>
      <c r="D57" s="70">
        <v>12</v>
      </c>
      <c r="E57" s="70">
        <v>2010</v>
      </c>
      <c r="F57" s="70" t="s">
        <v>177</v>
      </c>
      <c r="G57" s="70" t="s">
        <v>1723</v>
      </c>
      <c r="H57" s="70" t="s">
        <v>1724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1731</v>
      </c>
      <c r="B58" s="70">
        <v>195</v>
      </c>
      <c r="C58" s="70">
        <v>8</v>
      </c>
      <c r="D58" s="70">
        <v>12</v>
      </c>
      <c r="E58" s="70">
        <v>2011</v>
      </c>
      <c r="F58" s="70" t="s">
        <v>178</v>
      </c>
      <c r="G58" s="70" t="s">
        <v>1723</v>
      </c>
      <c r="H58" s="70" t="s">
        <v>1724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1732</v>
      </c>
      <c r="B59" s="70">
        <v>196</v>
      </c>
      <c r="C59" s="70">
        <v>9</v>
      </c>
      <c r="D59" s="70">
        <v>12</v>
      </c>
      <c r="E59" s="70">
        <v>2012</v>
      </c>
      <c r="F59" s="70" t="s">
        <v>179</v>
      </c>
      <c r="G59" s="70" t="s">
        <v>1723</v>
      </c>
      <c r="H59" s="70" t="s">
        <v>1724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1733</v>
      </c>
      <c r="B60" s="70">
        <v>197</v>
      </c>
      <c r="C60" s="70">
        <v>10</v>
      </c>
      <c r="D60" s="70">
        <v>12</v>
      </c>
      <c r="E60" s="70">
        <v>2013</v>
      </c>
      <c r="F60" s="70" t="s">
        <v>180</v>
      </c>
      <c r="G60" s="70" t="s">
        <v>1723</v>
      </c>
      <c r="H60" s="70" t="s">
        <v>1724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1734</v>
      </c>
      <c r="B61" s="70">
        <v>198</v>
      </c>
      <c r="C61" s="70">
        <v>11</v>
      </c>
      <c r="D61" s="70">
        <v>12</v>
      </c>
      <c r="E61" s="70">
        <v>2014</v>
      </c>
      <c r="F61" s="70" t="s">
        <v>181</v>
      </c>
      <c r="G61" s="70" t="s">
        <v>1723</v>
      </c>
      <c r="H61" s="70" t="s">
        <v>1724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1735</v>
      </c>
      <c r="B62" s="70">
        <v>199</v>
      </c>
      <c r="C62" s="70">
        <v>12</v>
      </c>
      <c r="D62" s="70">
        <v>12</v>
      </c>
      <c r="E62" s="70">
        <v>2015</v>
      </c>
      <c r="F62" s="70" t="s">
        <v>182</v>
      </c>
      <c r="G62" s="70" t="s">
        <v>1723</v>
      </c>
      <c r="H62" s="70" t="s">
        <v>1724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1736</v>
      </c>
      <c r="B63" s="70">
        <v>200</v>
      </c>
      <c r="C63" s="70">
        <v>13</v>
      </c>
      <c r="D63" s="70">
        <v>12</v>
      </c>
      <c r="E63" s="70">
        <v>2016</v>
      </c>
      <c r="F63" s="70" t="s">
        <v>155</v>
      </c>
      <c r="G63" s="70" t="s">
        <v>1723</v>
      </c>
      <c r="H63" s="70" t="s">
        <v>1724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1737</v>
      </c>
      <c r="B64" s="70">
        <v>201</v>
      </c>
      <c r="C64" s="70">
        <v>14</v>
      </c>
      <c r="D64" s="70">
        <v>12</v>
      </c>
      <c r="E64" s="70">
        <v>2017</v>
      </c>
      <c r="F64" s="70" t="s">
        <v>156</v>
      </c>
      <c r="G64" s="1064" t="s">
        <v>1723</v>
      </c>
      <c r="H64" s="70" t="s">
        <v>1724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1738</v>
      </c>
      <c r="B65" s="70">
        <v>202</v>
      </c>
      <c r="C65" s="70">
        <v>15</v>
      </c>
      <c r="D65" s="70">
        <v>12</v>
      </c>
      <c r="E65" s="70">
        <v>2018</v>
      </c>
      <c r="F65" s="70" t="s">
        <v>183</v>
      </c>
      <c r="G65" s="1064" t="s">
        <v>1723</v>
      </c>
      <c r="H65" s="70" t="s">
        <v>1724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1739</v>
      </c>
      <c r="B66" s="70">
        <v>203</v>
      </c>
      <c r="C66" s="70">
        <v>16</v>
      </c>
      <c r="D66" s="70">
        <v>12</v>
      </c>
      <c r="E66" s="70">
        <v>2019</v>
      </c>
      <c r="F66" s="70" t="s">
        <v>158</v>
      </c>
      <c r="G66" s="70" t="s">
        <v>1723</v>
      </c>
      <c r="H66" s="70" t="s">
        <v>1724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1740</v>
      </c>
      <c r="B67" s="70">
        <v>204</v>
      </c>
      <c r="C67" s="70">
        <v>17</v>
      </c>
      <c r="D67" s="70">
        <v>12</v>
      </c>
      <c r="E67" s="70">
        <v>2020</v>
      </c>
      <c r="F67" s="70" t="s">
        <v>159</v>
      </c>
      <c r="G67" s="70" t="s">
        <v>1723</v>
      </c>
      <c r="H67" s="70" t="s">
        <v>1724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1741</v>
      </c>
      <c r="B68" s="70">
        <v>204</v>
      </c>
      <c r="C68" s="70">
        <v>18</v>
      </c>
      <c r="D68" s="70">
        <v>12</v>
      </c>
      <c r="E68" s="70">
        <v>2021</v>
      </c>
      <c r="F68" s="70" t="s">
        <v>160</v>
      </c>
      <c r="G68" s="70" t="s">
        <v>1723</v>
      </c>
      <c r="H68" s="70" t="s">
        <v>1724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1742</v>
      </c>
      <c r="B69" s="70">
        <v>204</v>
      </c>
      <c r="C69" s="70">
        <v>19</v>
      </c>
      <c r="D69" s="70">
        <v>12</v>
      </c>
      <c r="E69" s="70">
        <v>2022</v>
      </c>
      <c r="F69" s="70" t="s">
        <v>161</v>
      </c>
      <c r="G69" s="70" t="s">
        <v>1723</v>
      </c>
      <c r="H69" s="70" t="s">
        <v>1724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204</v>
      </c>
      <c r="C70" s="70">
        <v>20</v>
      </c>
      <c r="D70" s="70">
        <v>12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204</v>
      </c>
      <c r="C71" s="70">
        <v>21</v>
      </c>
      <c r="D71" s="70">
        <v>12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1753</v>
      </c>
      <c r="B78" s="70">
        <v>279</v>
      </c>
      <c r="C78" s="70">
        <v>7</v>
      </c>
      <c r="D78" s="70">
        <v>17</v>
      </c>
      <c r="E78" s="70">
        <v>2010</v>
      </c>
      <c r="F78" s="70" t="s">
        <v>177</v>
      </c>
      <c r="G78" s="70" t="s">
        <v>1746</v>
      </c>
      <c r="H78" s="70" t="s">
        <v>1747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1754</v>
      </c>
      <c r="B79" s="70">
        <v>280</v>
      </c>
      <c r="C79" s="70">
        <v>8</v>
      </c>
      <c r="D79" s="70">
        <v>17</v>
      </c>
      <c r="E79" s="70">
        <v>2011</v>
      </c>
      <c r="F79" s="70" t="s">
        <v>178</v>
      </c>
      <c r="G79" s="70" t="s">
        <v>1746</v>
      </c>
      <c r="H79" s="70" t="s">
        <v>1747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1755</v>
      </c>
      <c r="B80" s="70">
        <v>281</v>
      </c>
      <c r="C80" s="70">
        <v>9</v>
      </c>
      <c r="D80" s="70">
        <v>17</v>
      </c>
      <c r="E80" s="70">
        <v>2012</v>
      </c>
      <c r="F80" s="70" t="s">
        <v>179</v>
      </c>
      <c r="G80" s="70" t="s">
        <v>1746</v>
      </c>
      <c r="H80" s="70" t="s">
        <v>1747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1756</v>
      </c>
      <c r="B81" s="70">
        <v>282</v>
      </c>
      <c r="C81" s="70">
        <v>10</v>
      </c>
      <c r="D81" s="70">
        <v>17</v>
      </c>
      <c r="E81" s="70">
        <v>2013</v>
      </c>
      <c r="F81" s="70" t="s">
        <v>180</v>
      </c>
      <c r="G81" s="70" t="s">
        <v>1746</v>
      </c>
      <c r="H81" s="70" t="s">
        <v>1747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1757</v>
      </c>
      <c r="B82" s="70">
        <v>283</v>
      </c>
      <c r="C82" s="70">
        <v>11</v>
      </c>
      <c r="D82" s="70">
        <v>17</v>
      </c>
      <c r="E82" s="70">
        <v>2014</v>
      </c>
      <c r="F82" s="70" t="s">
        <v>181</v>
      </c>
      <c r="G82" s="70" t="s">
        <v>1746</v>
      </c>
      <c r="H82" s="70" t="s">
        <v>1747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1758</v>
      </c>
      <c r="B83" s="70">
        <v>284</v>
      </c>
      <c r="C83" s="70">
        <v>12</v>
      </c>
      <c r="D83" s="70">
        <v>17</v>
      </c>
      <c r="E83" s="70">
        <v>2015</v>
      </c>
      <c r="F83" s="70" t="s">
        <v>182</v>
      </c>
      <c r="G83" s="1064" t="s">
        <v>1746</v>
      </c>
      <c r="H83" s="70" t="s">
        <v>1747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1759</v>
      </c>
      <c r="B84" s="70">
        <v>285</v>
      </c>
      <c r="C84" s="70">
        <v>13</v>
      </c>
      <c r="D84" s="70">
        <v>17</v>
      </c>
      <c r="E84" s="70">
        <v>2016</v>
      </c>
      <c r="F84" s="70" t="s">
        <v>155</v>
      </c>
      <c r="G84" s="1064" t="s">
        <v>1746</v>
      </c>
      <c r="H84" s="70" t="s">
        <v>1747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1760</v>
      </c>
      <c r="B85" s="70">
        <v>286</v>
      </c>
      <c r="C85" s="70">
        <v>14</v>
      </c>
      <c r="D85" s="70">
        <v>17</v>
      </c>
      <c r="E85" s="70">
        <v>2017</v>
      </c>
      <c r="F85" s="70" t="s">
        <v>156</v>
      </c>
      <c r="G85" s="70" t="s">
        <v>1746</v>
      </c>
      <c r="H85" s="70" t="s">
        <v>1747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1761</v>
      </c>
      <c r="B86" s="70">
        <v>287</v>
      </c>
      <c r="C86" s="70">
        <v>15</v>
      </c>
      <c r="D86" s="70">
        <v>17</v>
      </c>
      <c r="E86" s="70">
        <v>2018</v>
      </c>
      <c r="F86" s="70" t="s">
        <v>183</v>
      </c>
      <c r="G86" s="70" t="s">
        <v>1746</v>
      </c>
      <c r="H86" s="70" t="s">
        <v>1747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1762</v>
      </c>
      <c r="B87" s="70">
        <v>288</v>
      </c>
      <c r="C87" s="70">
        <v>16</v>
      </c>
      <c r="D87" s="70">
        <v>17</v>
      </c>
      <c r="E87" s="70">
        <v>2019</v>
      </c>
      <c r="F87" s="70" t="s">
        <v>158</v>
      </c>
      <c r="G87" s="70" t="s">
        <v>1746</v>
      </c>
      <c r="H87" s="70" t="s">
        <v>1747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1763</v>
      </c>
      <c r="B88" s="70">
        <v>289</v>
      </c>
      <c r="C88" s="70">
        <v>17</v>
      </c>
      <c r="D88" s="70">
        <v>17</v>
      </c>
      <c r="E88" s="70">
        <v>2020</v>
      </c>
      <c r="F88" s="70" t="s">
        <v>159</v>
      </c>
      <c r="G88" s="70" t="s">
        <v>1746</v>
      </c>
      <c r="H88" s="70" t="s">
        <v>1747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1764</v>
      </c>
      <c r="B89" s="70">
        <v>289</v>
      </c>
      <c r="C89" s="70">
        <v>18</v>
      </c>
      <c r="D89" s="70">
        <v>17</v>
      </c>
      <c r="E89" s="70">
        <v>2021</v>
      </c>
      <c r="F89" s="70" t="s">
        <v>160</v>
      </c>
      <c r="G89" s="70" t="s">
        <v>1746</v>
      </c>
      <c r="H89" s="70" t="s">
        <v>1747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1765</v>
      </c>
      <c r="B90" s="70">
        <v>289</v>
      </c>
      <c r="C90" s="70">
        <v>19</v>
      </c>
      <c r="D90" s="70">
        <v>17</v>
      </c>
      <c r="E90" s="70">
        <v>2022</v>
      </c>
      <c r="F90" s="70" t="s">
        <v>161</v>
      </c>
      <c r="G90" s="70" t="s">
        <v>1746</v>
      </c>
      <c r="H90" s="70" t="s">
        <v>1747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137</v>
      </c>
      <c r="C93" s="70">
        <v>1</v>
      </c>
      <c r="D93" s="70">
        <v>9</v>
      </c>
      <c r="E93" s="70">
        <v>1990</v>
      </c>
      <c r="F93" s="70" t="s">
        <v>787</v>
      </c>
      <c r="G93" s="70" t="s">
        <v>1769</v>
      </c>
      <c r="H93" s="70" t="s">
        <v>1770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138</v>
      </c>
      <c r="C94" s="70">
        <v>2</v>
      </c>
      <c r="D94" s="70">
        <v>9</v>
      </c>
      <c r="E94" s="70">
        <v>2005</v>
      </c>
      <c r="F94" s="70" t="s">
        <v>789</v>
      </c>
      <c r="G94" s="70" t="s">
        <v>1769</v>
      </c>
      <c r="H94" s="70" t="s">
        <v>1770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139</v>
      </c>
      <c r="C95" s="70">
        <v>3</v>
      </c>
      <c r="D95" s="70">
        <v>9</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140</v>
      </c>
      <c r="C96" s="70">
        <v>4</v>
      </c>
      <c r="D96" s="70">
        <v>9</v>
      </c>
      <c r="E96" s="70">
        <v>2007</v>
      </c>
      <c r="F96" s="70" t="s">
        <v>791</v>
      </c>
      <c r="G96" s="70" t="s">
        <v>1769</v>
      </c>
      <c r="H96" s="70" t="s">
        <v>1770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141</v>
      </c>
      <c r="C97" s="70">
        <v>5</v>
      </c>
      <c r="D97" s="70">
        <v>9</v>
      </c>
      <c r="E97" s="70">
        <v>2008</v>
      </c>
      <c r="F97" s="70" t="s">
        <v>792</v>
      </c>
      <c r="G97" s="70" t="s">
        <v>1769</v>
      </c>
      <c r="H97" s="70" t="s">
        <v>1770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142</v>
      </c>
      <c r="C98" s="70">
        <v>6</v>
      </c>
      <c r="D98" s="70">
        <v>9</v>
      </c>
      <c r="E98" s="70">
        <v>2009</v>
      </c>
      <c r="F98" s="70" t="s">
        <v>176</v>
      </c>
      <c r="G98" s="70" t="s">
        <v>1769</v>
      </c>
      <c r="H98" s="70" t="s">
        <v>1770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143</v>
      </c>
      <c r="C99" s="70">
        <v>7</v>
      </c>
      <c r="D99" s="70">
        <v>9</v>
      </c>
      <c r="E99" s="70">
        <v>2010</v>
      </c>
      <c r="F99" s="70" t="s">
        <v>177</v>
      </c>
      <c r="G99" s="70" t="s">
        <v>1769</v>
      </c>
      <c r="H99" s="70" t="s">
        <v>1770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144</v>
      </c>
      <c r="C100" s="70">
        <v>8</v>
      </c>
      <c r="D100" s="70">
        <v>9</v>
      </c>
      <c r="E100" s="70">
        <v>2011</v>
      </c>
      <c r="F100" s="70" t="s">
        <v>178</v>
      </c>
      <c r="G100" s="70" t="s">
        <v>1769</v>
      </c>
      <c r="H100" s="70" t="s">
        <v>1770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145</v>
      </c>
      <c r="C101" s="70">
        <v>9</v>
      </c>
      <c r="D101" s="70">
        <v>9</v>
      </c>
      <c r="E101" s="70">
        <v>2012</v>
      </c>
      <c r="F101" s="70" t="s">
        <v>179</v>
      </c>
      <c r="G101" s="70" t="s">
        <v>1769</v>
      </c>
      <c r="H101" s="70" t="s">
        <v>1770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146</v>
      </c>
      <c r="C102" s="70">
        <v>10</v>
      </c>
      <c r="D102" s="70">
        <v>9</v>
      </c>
      <c r="E102" s="70">
        <v>2013</v>
      </c>
      <c r="F102" s="70" t="s">
        <v>180</v>
      </c>
      <c r="G102" s="1064" t="s">
        <v>1769</v>
      </c>
      <c r="H102" s="70" t="s">
        <v>1770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1780</v>
      </c>
      <c r="B103" s="70">
        <v>147</v>
      </c>
      <c r="C103" s="70">
        <v>11</v>
      </c>
      <c r="D103" s="70">
        <v>9</v>
      </c>
      <c r="E103" s="70">
        <v>2014</v>
      </c>
      <c r="F103" s="70" t="s">
        <v>181</v>
      </c>
      <c r="G103" s="1064" t="s">
        <v>1769</v>
      </c>
      <c r="H103" s="70" t="s">
        <v>1770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148</v>
      </c>
      <c r="C104" s="70">
        <v>12</v>
      </c>
      <c r="D104" s="70">
        <v>9</v>
      </c>
      <c r="E104" s="70">
        <v>2015</v>
      </c>
      <c r="F104" s="70" t="s">
        <v>182</v>
      </c>
      <c r="G104" s="70" t="s">
        <v>1769</v>
      </c>
      <c r="H104" s="70" t="s">
        <v>1770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1782</v>
      </c>
      <c r="B105" s="70">
        <v>149</v>
      </c>
      <c r="C105" s="70">
        <v>13</v>
      </c>
      <c r="D105" s="70">
        <v>9</v>
      </c>
      <c r="E105" s="70">
        <v>2016</v>
      </c>
      <c r="F105" s="70" t="s">
        <v>155</v>
      </c>
      <c r="G105" s="70" t="s">
        <v>1769</v>
      </c>
      <c r="H105" s="70" t="s">
        <v>1770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1783</v>
      </c>
      <c r="B106" s="70">
        <v>150</v>
      </c>
      <c r="C106" s="70">
        <v>14</v>
      </c>
      <c r="D106" s="70">
        <v>9</v>
      </c>
      <c r="E106" s="70">
        <v>2017</v>
      </c>
      <c r="F106" s="70" t="s">
        <v>156</v>
      </c>
      <c r="G106" s="70" t="s">
        <v>1769</v>
      </c>
      <c r="H106" s="70" t="s">
        <v>1770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1784</v>
      </c>
      <c r="B107" s="70">
        <v>151</v>
      </c>
      <c r="C107" s="70">
        <v>15</v>
      </c>
      <c r="D107" s="70">
        <v>9</v>
      </c>
      <c r="E107" s="70">
        <v>2018</v>
      </c>
      <c r="F107" s="70" t="s">
        <v>183</v>
      </c>
      <c r="G107" s="70" t="s">
        <v>1769</v>
      </c>
      <c r="H107" s="70" t="s">
        <v>1770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1785</v>
      </c>
      <c r="B108" s="70">
        <v>152</v>
      </c>
      <c r="C108" s="70">
        <v>16</v>
      </c>
      <c r="D108" s="70">
        <v>9</v>
      </c>
      <c r="E108" s="70">
        <v>2019</v>
      </c>
      <c r="F108" s="70" t="s">
        <v>158</v>
      </c>
      <c r="G108" s="70" t="s">
        <v>1769</v>
      </c>
      <c r="H108" s="70" t="s">
        <v>1770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1786</v>
      </c>
      <c r="B109" s="70">
        <v>153</v>
      </c>
      <c r="C109" s="70">
        <v>17</v>
      </c>
      <c r="D109" s="70">
        <v>9</v>
      </c>
      <c r="E109" s="70">
        <v>2020</v>
      </c>
      <c r="F109" s="70" t="s">
        <v>159</v>
      </c>
      <c r="G109" s="70" t="s">
        <v>1769</v>
      </c>
      <c r="H109" s="70" t="s">
        <v>1770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1787</v>
      </c>
      <c r="B110" s="70">
        <v>153</v>
      </c>
      <c r="C110" s="70">
        <v>18</v>
      </c>
      <c r="D110" s="70">
        <v>9</v>
      </c>
      <c r="E110" s="70">
        <v>2021</v>
      </c>
      <c r="F110" s="70" t="s">
        <v>160</v>
      </c>
      <c r="G110" s="70" t="s">
        <v>1769</v>
      </c>
      <c r="H110" s="70" t="s">
        <v>1770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1788</v>
      </c>
      <c r="B111" s="70">
        <v>153</v>
      </c>
      <c r="C111" s="70">
        <v>19</v>
      </c>
      <c r="D111" s="70">
        <v>9</v>
      </c>
      <c r="E111" s="70">
        <v>2022</v>
      </c>
      <c r="F111" s="70" t="s">
        <v>161</v>
      </c>
      <c r="G111" s="70" t="s">
        <v>1769</v>
      </c>
      <c r="H111" s="70" t="s">
        <v>1770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153</v>
      </c>
      <c r="C112" s="70">
        <v>20</v>
      </c>
      <c r="D112" s="70">
        <v>9</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153</v>
      </c>
      <c r="C113" s="70">
        <v>21</v>
      </c>
      <c r="D113" s="70">
        <v>9</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358</v>
      </c>
      <c r="C114" s="70">
        <v>1</v>
      </c>
      <c r="D114" s="70">
        <v>22</v>
      </c>
      <c r="E114" s="70">
        <v>1990</v>
      </c>
      <c r="F114" s="70" t="s">
        <v>787</v>
      </c>
      <c r="G114" s="70" t="s">
        <v>1792</v>
      </c>
      <c r="H114" s="70" t="s">
        <v>1793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359</v>
      </c>
      <c r="C115" s="70">
        <v>2</v>
      </c>
      <c r="D115" s="70">
        <v>22</v>
      </c>
      <c r="E115" s="70">
        <v>2005</v>
      </c>
      <c r="F115" s="70" t="s">
        <v>789</v>
      </c>
      <c r="G115" s="70" t="s">
        <v>1792</v>
      </c>
      <c r="H115" s="70" t="s">
        <v>1793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360</v>
      </c>
      <c r="C116" s="70">
        <v>3</v>
      </c>
      <c r="D116" s="70">
        <v>22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361</v>
      </c>
      <c r="C117" s="70">
        <v>4</v>
      </c>
      <c r="D117" s="70">
        <v>22</v>
      </c>
      <c r="E117" s="70">
        <v>2007</v>
      </c>
      <c r="F117" s="70" t="s">
        <v>791</v>
      </c>
      <c r="G117" s="70" t="s">
        <v>1792</v>
      </c>
      <c r="H117" s="70" t="s">
        <v>1793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362</v>
      </c>
      <c r="C118" s="70">
        <v>5</v>
      </c>
      <c r="D118" s="70">
        <v>22</v>
      </c>
      <c r="E118" s="70">
        <v>2008</v>
      </c>
      <c r="F118" s="70" t="s">
        <v>792</v>
      </c>
      <c r="G118" s="70" t="s">
        <v>1792</v>
      </c>
      <c r="H118" s="70" t="s">
        <v>1793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363</v>
      </c>
      <c r="C119" s="70">
        <v>6</v>
      </c>
      <c r="D119" s="70">
        <v>22</v>
      </c>
      <c r="E119" s="70">
        <v>2009</v>
      </c>
      <c r="F119" s="70" t="s">
        <v>176</v>
      </c>
      <c r="G119" s="70" t="s">
        <v>1792</v>
      </c>
      <c r="H119" s="70" t="s">
        <v>1793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1799</v>
      </c>
      <c r="B120" s="70">
        <v>364</v>
      </c>
      <c r="C120" s="70">
        <v>7</v>
      </c>
      <c r="D120" s="70">
        <v>22</v>
      </c>
      <c r="E120" s="70">
        <v>2010</v>
      </c>
      <c r="F120" s="70" t="s">
        <v>177</v>
      </c>
      <c r="G120" s="70" t="s">
        <v>1792</v>
      </c>
      <c r="H120" s="70" t="s">
        <v>1793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1800</v>
      </c>
      <c r="B121" s="70">
        <v>365</v>
      </c>
      <c r="C121" s="70">
        <v>8</v>
      </c>
      <c r="D121" s="70">
        <v>22</v>
      </c>
      <c r="E121" s="70">
        <v>2011</v>
      </c>
      <c r="F121" s="70" t="s">
        <v>178</v>
      </c>
      <c r="G121" s="1064" t="s">
        <v>1792</v>
      </c>
      <c r="H121" s="70" t="s">
        <v>1793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1801</v>
      </c>
      <c r="B122" s="70">
        <v>366</v>
      </c>
      <c r="C122" s="70">
        <v>9</v>
      </c>
      <c r="D122" s="70">
        <v>22</v>
      </c>
      <c r="E122" s="70">
        <v>2012</v>
      </c>
      <c r="F122" s="70" t="s">
        <v>179</v>
      </c>
      <c r="G122" s="1064" t="s">
        <v>1792</v>
      </c>
      <c r="H122" s="70" t="s">
        <v>1793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1802</v>
      </c>
      <c r="B123" s="70">
        <v>367</v>
      </c>
      <c r="C123" s="70">
        <v>10</v>
      </c>
      <c r="D123" s="70">
        <v>22</v>
      </c>
      <c r="E123" s="70">
        <v>2013</v>
      </c>
      <c r="F123" s="70" t="s">
        <v>180</v>
      </c>
      <c r="G123" s="70" t="s">
        <v>1792</v>
      </c>
      <c r="H123" s="70" t="s">
        <v>1793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1803</v>
      </c>
      <c r="B124" s="70">
        <v>368</v>
      </c>
      <c r="C124" s="70">
        <v>11</v>
      </c>
      <c r="D124" s="70">
        <v>22</v>
      </c>
      <c r="E124" s="70">
        <v>2014</v>
      </c>
      <c r="F124" s="70" t="s">
        <v>181</v>
      </c>
      <c r="G124" s="70" t="s">
        <v>1792</v>
      </c>
      <c r="H124" s="70" t="s">
        <v>1793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1804</v>
      </c>
      <c r="B125" s="70">
        <v>369</v>
      </c>
      <c r="C125" s="70">
        <v>12</v>
      </c>
      <c r="D125" s="70">
        <v>22</v>
      </c>
      <c r="E125" s="70">
        <v>2015</v>
      </c>
      <c r="F125" s="70" t="s">
        <v>182</v>
      </c>
      <c r="G125" s="70" t="s">
        <v>1792</v>
      </c>
      <c r="H125" s="70" t="s">
        <v>1793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1805</v>
      </c>
      <c r="B126" s="70">
        <v>370</v>
      </c>
      <c r="C126" s="70">
        <v>13</v>
      </c>
      <c r="D126" s="70">
        <v>22</v>
      </c>
      <c r="E126" s="70">
        <v>2016</v>
      </c>
      <c r="F126" s="70" t="s">
        <v>155</v>
      </c>
      <c r="G126" s="70" t="s">
        <v>1792</v>
      </c>
      <c r="H126" s="70" t="s">
        <v>1793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1806</v>
      </c>
      <c r="B127" s="70">
        <v>371</v>
      </c>
      <c r="C127" s="70">
        <v>14</v>
      </c>
      <c r="D127" s="70">
        <v>22</v>
      </c>
      <c r="E127" s="70">
        <v>2017</v>
      </c>
      <c r="F127" s="70" t="s">
        <v>156</v>
      </c>
      <c r="G127" s="70" t="s">
        <v>1792</v>
      </c>
      <c r="H127" s="70" t="s">
        <v>1793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1807</v>
      </c>
      <c r="B128" s="70">
        <v>372</v>
      </c>
      <c r="C128" s="70">
        <v>15</v>
      </c>
      <c r="D128" s="70">
        <v>22</v>
      </c>
      <c r="E128" s="70">
        <v>2018</v>
      </c>
      <c r="F128" s="70" t="s">
        <v>183</v>
      </c>
      <c r="G128" s="70" t="s">
        <v>1792</v>
      </c>
      <c r="H128" s="70" t="s">
        <v>1793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1808</v>
      </c>
      <c r="B129" s="70">
        <v>373</v>
      </c>
      <c r="C129" s="70">
        <v>16</v>
      </c>
      <c r="D129" s="70">
        <v>22</v>
      </c>
      <c r="E129" s="70">
        <v>2019</v>
      </c>
      <c r="F129" s="70" t="s">
        <v>158</v>
      </c>
      <c r="G129" s="70" t="s">
        <v>1792</v>
      </c>
      <c r="H129" s="70" t="s">
        <v>1793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1809</v>
      </c>
      <c r="B130" s="70">
        <v>374</v>
      </c>
      <c r="C130" s="70">
        <v>17</v>
      </c>
      <c r="D130" s="70">
        <v>22</v>
      </c>
      <c r="E130" s="70">
        <v>2020</v>
      </c>
      <c r="F130" s="70" t="s">
        <v>159</v>
      </c>
      <c r="G130" s="70" t="s">
        <v>1792</v>
      </c>
      <c r="H130" s="70" t="s">
        <v>1793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1810</v>
      </c>
      <c r="B131" s="70">
        <v>374</v>
      </c>
      <c r="C131" s="70">
        <v>18</v>
      </c>
      <c r="D131" s="70">
        <v>22</v>
      </c>
      <c r="E131" s="70">
        <v>2021</v>
      </c>
      <c r="F131" s="70" t="s">
        <v>160</v>
      </c>
      <c r="G131" s="70" t="s">
        <v>1792</v>
      </c>
      <c r="H131" s="70" t="s">
        <v>1793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1811</v>
      </c>
      <c r="B132" s="70">
        <v>374</v>
      </c>
      <c r="C132" s="70">
        <v>19</v>
      </c>
      <c r="D132" s="70">
        <v>22</v>
      </c>
      <c r="E132" s="70">
        <v>2022</v>
      </c>
      <c r="F132" s="70" t="s">
        <v>161</v>
      </c>
      <c r="G132" s="70" t="s">
        <v>1792</v>
      </c>
      <c r="H132" s="70" t="s">
        <v>1793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374</v>
      </c>
      <c r="C133" s="70">
        <v>20</v>
      </c>
      <c r="D133" s="70">
        <v>22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374</v>
      </c>
      <c r="C134" s="70">
        <v>21</v>
      </c>
      <c r="D134" s="70">
        <v>22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188</v>
      </c>
      <c r="C156" s="70">
        <v>1</v>
      </c>
      <c r="D156" s="70">
        <v>12</v>
      </c>
      <c r="E156" s="70">
        <v>1990</v>
      </c>
      <c r="F156" s="70" t="s">
        <v>787</v>
      </c>
      <c r="G156" s="70" t="s">
        <v>1838</v>
      </c>
      <c r="H156" s="70" t="s">
        <v>1839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189</v>
      </c>
      <c r="C157" s="70">
        <v>2</v>
      </c>
      <c r="D157" s="70">
        <v>12</v>
      </c>
      <c r="E157" s="70">
        <v>2005</v>
      </c>
      <c r="F157" s="70" t="s">
        <v>789</v>
      </c>
      <c r="G157" s="70" t="s">
        <v>1838</v>
      </c>
      <c r="H157" s="70" t="s">
        <v>1839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190</v>
      </c>
      <c r="C158" s="70">
        <v>3</v>
      </c>
      <c r="D158" s="70">
        <v>12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191</v>
      </c>
      <c r="C159" s="70">
        <v>4</v>
      </c>
      <c r="D159" s="70">
        <v>12</v>
      </c>
      <c r="E159" s="70">
        <v>2007</v>
      </c>
      <c r="F159" s="70" t="s">
        <v>791</v>
      </c>
      <c r="G159" s="1064" t="s">
        <v>1838</v>
      </c>
      <c r="H159" s="70" t="s">
        <v>1839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192</v>
      </c>
      <c r="C160" s="70">
        <v>5</v>
      </c>
      <c r="D160" s="70">
        <v>12</v>
      </c>
      <c r="E160" s="70">
        <v>2008</v>
      </c>
      <c r="F160" s="70" t="s">
        <v>792</v>
      </c>
      <c r="G160" s="70" t="s">
        <v>1838</v>
      </c>
      <c r="H160" s="70" t="s">
        <v>1839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193</v>
      </c>
      <c r="C161" s="70">
        <v>6</v>
      </c>
      <c r="D161" s="70">
        <v>12</v>
      </c>
      <c r="E161" s="70">
        <v>2009</v>
      </c>
      <c r="F161" s="70" t="s">
        <v>176</v>
      </c>
      <c r="G161" s="70" t="s">
        <v>1838</v>
      </c>
      <c r="H161" s="70" t="s">
        <v>1839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1845</v>
      </c>
      <c r="B162" s="70">
        <v>194</v>
      </c>
      <c r="C162" s="70">
        <v>7</v>
      </c>
      <c r="D162" s="70">
        <v>12</v>
      </c>
      <c r="E162" s="70">
        <v>2010</v>
      </c>
      <c r="F162" s="70" t="s">
        <v>177</v>
      </c>
      <c r="G162" s="70" t="s">
        <v>1838</v>
      </c>
      <c r="H162" s="70" t="s">
        <v>1839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1846</v>
      </c>
      <c r="B163" s="70">
        <v>195</v>
      </c>
      <c r="C163" s="70">
        <v>8</v>
      </c>
      <c r="D163" s="70">
        <v>12</v>
      </c>
      <c r="E163" s="70">
        <v>2011</v>
      </c>
      <c r="F163" s="70" t="s">
        <v>178</v>
      </c>
      <c r="G163" s="70" t="s">
        <v>1838</v>
      </c>
      <c r="H163" s="70" t="s">
        <v>1839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1847</v>
      </c>
      <c r="B164" s="70">
        <v>196</v>
      </c>
      <c r="C164" s="70">
        <v>9</v>
      </c>
      <c r="D164" s="70">
        <v>12</v>
      </c>
      <c r="E164" s="70">
        <v>2012</v>
      </c>
      <c r="F164" s="70" t="s">
        <v>179</v>
      </c>
      <c r="G164" s="70" t="s">
        <v>1838</v>
      </c>
      <c r="H164" s="70" t="s">
        <v>1839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1848</v>
      </c>
      <c r="B165" s="70">
        <v>197</v>
      </c>
      <c r="C165" s="70">
        <v>10</v>
      </c>
      <c r="D165" s="70">
        <v>12</v>
      </c>
      <c r="E165" s="70">
        <v>2013</v>
      </c>
      <c r="F165" s="70" t="s">
        <v>180</v>
      </c>
      <c r="G165" s="70" t="s">
        <v>1838</v>
      </c>
      <c r="H165" s="70" t="s">
        <v>1839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1849</v>
      </c>
      <c r="B166" s="70">
        <v>198</v>
      </c>
      <c r="C166" s="70">
        <v>11</v>
      </c>
      <c r="D166" s="70">
        <v>12</v>
      </c>
      <c r="E166" s="70">
        <v>2014</v>
      </c>
      <c r="F166" s="70" t="s">
        <v>181</v>
      </c>
      <c r="G166" s="70" t="s">
        <v>1838</v>
      </c>
      <c r="H166" s="70" t="s">
        <v>1839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1850</v>
      </c>
      <c r="B167" s="70">
        <v>199</v>
      </c>
      <c r="C167" s="70">
        <v>12</v>
      </c>
      <c r="D167" s="70">
        <v>12</v>
      </c>
      <c r="E167" s="70">
        <v>2015</v>
      </c>
      <c r="F167" s="70" t="s">
        <v>182</v>
      </c>
      <c r="G167" s="70" t="s">
        <v>1838</v>
      </c>
      <c r="H167" s="70" t="s">
        <v>1839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1851</v>
      </c>
      <c r="B168" s="70">
        <v>200</v>
      </c>
      <c r="C168" s="70">
        <v>13</v>
      </c>
      <c r="D168" s="70">
        <v>12</v>
      </c>
      <c r="E168" s="70">
        <v>2016</v>
      </c>
      <c r="F168" s="70" t="s">
        <v>155</v>
      </c>
      <c r="G168" s="70" t="s">
        <v>1838</v>
      </c>
      <c r="H168" s="70" t="s">
        <v>1839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1852</v>
      </c>
      <c r="B169" s="70">
        <v>201</v>
      </c>
      <c r="C169" s="70">
        <v>14</v>
      </c>
      <c r="D169" s="70">
        <v>12</v>
      </c>
      <c r="E169" s="70">
        <v>2017</v>
      </c>
      <c r="F169" s="70" t="s">
        <v>156</v>
      </c>
      <c r="G169" s="70" t="s">
        <v>1838</v>
      </c>
      <c r="H169" s="70" t="s">
        <v>1839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1853</v>
      </c>
      <c r="B170" s="70">
        <v>202</v>
      </c>
      <c r="C170" s="70">
        <v>15</v>
      </c>
      <c r="D170" s="70">
        <v>12</v>
      </c>
      <c r="E170" s="70">
        <v>2018</v>
      </c>
      <c r="F170" s="70" t="s">
        <v>183</v>
      </c>
      <c r="G170" s="70" t="s">
        <v>1838</v>
      </c>
      <c r="H170" s="70" t="s">
        <v>1839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1854</v>
      </c>
      <c r="B171" s="70">
        <v>203</v>
      </c>
      <c r="C171" s="70">
        <v>16</v>
      </c>
      <c r="D171" s="70">
        <v>12</v>
      </c>
      <c r="E171" s="70">
        <v>2019</v>
      </c>
      <c r="F171" s="70" t="s">
        <v>158</v>
      </c>
      <c r="G171" s="70" t="s">
        <v>1838</v>
      </c>
      <c r="H171" s="70" t="s">
        <v>1839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1855</v>
      </c>
      <c r="B172" s="70">
        <v>204</v>
      </c>
      <c r="C172" s="70">
        <v>17</v>
      </c>
      <c r="D172" s="70">
        <v>12</v>
      </c>
      <c r="E172" s="70">
        <v>2020</v>
      </c>
      <c r="F172" s="70" t="s">
        <v>159</v>
      </c>
      <c r="G172" s="70" t="s">
        <v>1838</v>
      </c>
      <c r="H172" s="70" t="s">
        <v>1839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1856</v>
      </c>
      <c r="B173" s="70">
        <v>204</v>
      </c>
      <c r="C173" s="70">
        <v>18</v>
      </c>
      <c r="D173" s="70">
        <v>12</v>
      </c>
      <c r="E173" s="70">
        <v>2021</v>
      </c>
      <c r="F173" s="70" t="s">
        <v>160</v>
      </c>
      <c r="G173" s="70" t="s">
        <v>1838</v>
      </c>
      <c r="H173" s="70" t="s">
        <v>1839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1857</v>
      </c>
      <c r="B174" s="70">
        <v>204</v>
      </c>
      <c r="C174" s="70">
        <v>19</v>
      </c>
      <c r="D174" s="70">
        <v>12</v>
      </c>
      <c r="E174" s="70">
        <v>2022</v>
      </c>
      <c r="F174" s="70" t="s">
        <v>161</v>
      </c>
      <c r="G174" s="70" t="s">
        <v>1838</v>
      </c>
      <c r="H174" s="70" t="s">
        <v>1839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204</v>
      </c>
      <c r="C175" s="70">
        <v>20</v>
      </c>
      <c r="D175" s="70">
        <v>12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204</v>
      </c>
      <c r="C176" s="70">
        <v>21</v>
      </c>
      <c r="D176" s="70">
        <v>12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409</v>
      </c>
      <c r="C177" s="70">
        <v>1</v>
      </c>
      <c r="D177" s="70">
        <v>25</v>
      </c>
      <c r="E177" s="70">
        <v>1990</v>
      </c>
      <c r="F177" s="70" t="s">
        <v>787</v>
      </c>
      <c r="G177" s="70" t="s">
        <v>1861</v>
      </c>
      <c r="H177" s="70" t="s">
        <v>1862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410</v>
      </c>
      <c r="C178" s="70">
        <v>2</v>
      </c>
      <c r="D178" s="70">
        <v>25</v>
      </c>
      <c r="E178" s="70">
        <v>2005</v>
      </c>
      <c r="F178" s="70" t="s">
        <v>789</v>
      </c>
      <c r="G178" s="1064" t="s">
        <v>1861</v>
      </c>
      <c r="H178" s="70" t="s">
        <v>1862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411</v>
      </c>
      <c r="C179" s="70">
        <v>3</v>
      </c>
      <c r="D179" s="70">
        <v>25</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412</v>
      </c>
      <c r="C180" s="70">
        <v>4</v>
      </c>
      <c r="D180" s="70">
        <v>25</v>
      </c>
      <c r="E180" s="70">
        <v>2007</v>
      </c>
      <c r="F180" s="70" t="s">
        <v>791</v>
      </c>
      <c r="G180" s="70" t="s">
        <v>1861</v>
      </c>
      <c r="H180" s="70" t="s">
        <v>1862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413</v>
      </c>
      <c r="C181" s="70">
        <v>5</v>
      </c>
      <c r="D181" s="70">
        <v>25</v>
      </c>
      <c r="E181" s="70">
        <v>2008</v>
      </c>
      <c r="F181" s="70" t="s">
        <v>792</v>
      </c>
      <c r="G181" s="70" t="s">
        <v>1861</v>
      </c>
      <c r="H181" s="70" t="s">
        <v>1862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414</v>
      </c>
      <c r="C182" s="70">
        <v>6</v>
      </c>
      <c r="D182" s="70">
        <v>25</v>
      </c>
      <c r="E182" s="70">
        <v>2009</v>
      </c>
      <c r="F182" s="70" t="s">
        <v>176</v>
      </c>
      <c r="G182" s="70" t="s">
        <v>1861</v>
      </c>
      <c r="H182" s="70" t="s">
        <v>1862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415</v>
      </c>
      <c r="C183" s="70">
        <v>7</v>
      </c>
      <c r="D183" s="70">
        <v>25</v>
      </c>
      <c r="E183" s="70">
        <v>2010</v>
      </c>
      <c r="F183" s="70" t="s">
        <v>177</v>
      </c>
      <c r="G183" s="70" t="s">
        <v>1861</v>
      </c>
      <c r="H183" s="70" t="s">
        <v>1862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416</v>
      </c>
      <c r="C184" s="70">
        <v>8</v>
      </c>
      <c r="D184" s="70">
        <v>25</v>
      </c>
      <c r="E184" s="70">
        <v>2011</v>
      </c>
      <c r="F184" s="70" t="s">
        <v>178</v>
      </c>
      <c r="G184" s="70" t="s">
        <v>1861</v>
      </c>
      <c r="H184" s="70" t="s">
        <v>1862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1870</v>
      </c>
      <c r="B185" s="70">
        <v>417</v>
      </c>
      <c r="C185" s="70">
        <v>9</v>
      </c>
      <c r="D185" s="70">
        <v>25</v>
      </c>
      <c r="E185" s="70">
        <v>2012</v>
      </c>
      <c r="F185" s="70" t="s">
        <v>179</v>
      </c>
      <c r="G185" s="70" t="s">
        <v>1861</v>
      </c>
      <c r="H185" s="70" t="s">
        <v>1862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1871</v>
      </c>
      <c r="B186" s="70">
        <v>418</v>
      </c>
      <c r="C186" s="70">
        <v>10</v>
      </c>
      <c r="D186" s="70">
        <v>25</v>
      </c>
      <c r="E186" s="70">
        <v>2013</v>
      </c>
      <c r="F186" s="70" t="s">
        <v>180</v>
      </c>
      <c r="G186" s="70" t="s">
        <v>1861</v>
      </c>
      <c r="H186" s="70" t="s">
        <v>1862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1872</v>
      </c>
      <c r="B187" s="70">
        <v>419</v>
      </c>
      <c r="C187" s="70">
        <v>11</v>
      </c>
      <c r="D187" s="70">
        <v>25</v>
      </c>
      <c r="E187" s="70">
        <v>2014</v>
      </c>
      <c r="F187" s="70" t="s">
        <v>181</v>
      </c>
      <c r="G187" s="70" t="s">
        <v>1861</v>
      </c>
      <c r="H187" s="70" t="s">
        <v>1862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1873</v>
      </c>
      <c r="B188" s="70">
        <v>420</v>
      </c>
      <c r="C188" s="70">
        <v>12</v>
      </c>
      <c r="D188" s="70">
        <v>25</v>
      </c>
      <c r="E188" s="70">
        <v>2015</v>
      </c>
      <c r="F188" s="70" t="s">
        <v>182</v>
      </c>
      <c r="G188" s="70" t="s">
        <v>1861</v>
      </c>
      <c r="H188" s="70" t="s">
        <v>1862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1874</v>
      </c>
      <c r="B189" s="70">
        <v>421</v>
      </c>
      <c r="C189" s="70">
        <v>13</v>
      </c>
      <c r="D189" s="70">
        <v>25</v>
      </c>
      <c r="E189" s="70">
        <v>2016</v>
      </c>
      <c r="F189" s="70" t="s">
        <v>155</v>
      </c>
      <c r="G189" s="70" t="s">
        <v>1861</v>
      </c>
      <c r="H189" s="70" t="s">
        <v>1862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1875</v>
      </c>
      <c r="B190" s="70">
        <v>422</v>
      </c>
      <c r="C190" s="70">
        <v>14</v>
      </c>
      <c r="D190" s="70">
        <v>25</v>
      </c>
      <c r="E190" s="70">
        <v>2017</v>
      </c>
      <c r="F190" s="70" t="s">
        <v>156</v>
      </c>
      <c r="G190" s="70" t="s">
        <v>1861</v>
      </c>
      <c r="H190" s="70" t="s">
        <v>1862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1876</v>
      </c>
      <c r="B191" s="70">
        <v>423</v>
      </c>
      <c r="C191" s="70">
        <v>15</v>
      </c>
      <c r="D191" s="70">
        <v>25</v>
      </c>
      <c r="E191" s="70">
        <v>2018</v>
      </c>
      <c r="F191" s="70" t="s">
        <v>183</v>
      </c>
      <c r="G191" s="70" t="s">
        <v>1861</v>
      </c>
      <c r="H191" s="70" t="s">
        <v>1862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1877</v>
      </c>
      <c r="B192" s="70">
        <v>424</v>
      </c>
      <c r="C192" s="70">
        <v>16</v>
      </c>
      <c r="D192" s="70">
        <v>25</v>
      </c>
      <c r="E192" s="70">
        <v>2019</v>
      </c>
      <c r="F192" s="70" t="s">
        <v>158</v>
      </c>
      <c r="G192" s="70" t="s">
        <v>1861</v>
      </c>
      <c r="H192" s="70" t="s">
        <v>1862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1878</v>
      </c>
      <c r="B193" s="70">
        <v>425</v>
      </c>
      <c r="C193" s="70">
        <v>17</v>
      </c>
      <c r="D193" s="70">
        <v>25</v>
      </c>
      <c r="E193" s="70">
        <v>2020</v>
      </c>
      <c r="F193" s="70" t="s">
        <v>159</v>
      </c>
      <c r="G193" s="70" t="s">
        <v>1861</v>
      </c>
      <c r="H193" s="70" t="s">
        <v>1862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425</v>
      </c>
      <c r="C194" s="70">
        <v>18</v>
      </c>
      <c r="D194" s="70">
        <v>25</v>
      </c>
      <c r="E194" s="70">
        <v>2021</v>
      </c>
      <c r="F194" s="70" t="s">
        <v>160</v>
      </c>
      <c r="G194" s="70" t="s">
        <v>1861</v>
      </c>
      <c r="H194" s="70" t="s">
        <v>1862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425</v>
      </c>
      <c r="C195" s="70">
        <v>19</v>
      </c>
      <c r="D195" s="70">
        <v>25</v>
      </c>
      <c r="E195" s="70">
        <v>2022</v>
      </c>
      <c r="F195" s="70" t="s">
        <v>161</v>
      </c>
      <c r="G195" s="70" t="s">
        <v>1861</v>
      </c>
      <c r="H195" s="70" t="s">
        <v>1862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425</v>
      </c>
      <c r="C196" s="70">
        <v>20</v>
      </c>
      <c r="D196" s="70">
        <v>25</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425</v>
      </c>
      <c r="C197" s="70">
        <v>21</v>
      </c>
      <c r="D197" s="70">
        <v>25</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35</v>
      </c>
      <c r="C198" s="70">
        <v>1</v>
      </c>
      <c r="D198" s="70">
        <v>3</v>
      </c>
      <c r="E198" s="70">
        <v>1990</v>
      </c>
      <c r="F198" s="70" t="s">
        <v>787</v>
      </c>
      <c r="G198" s="1064" t="s">
        <v>1884</v>
      </c>
      <c r="H198" s="70" t="s">
        <v>1885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36</v>
      </c>
      <c r="C199" s="70">
        <v>2</v>
      </c>
      <c r="D199" s="70">
        <v>3</v>
      </c>
      <c r="E199" s="70">
        <v>2005</v>
      </c>
      <c r="F199" s="70" t="s">
        <v>789</v>
      </c>
      <c r="G199" s="70" t="s">
        <v>1884</v>
      </c>
      <c r="H199" s="70" t="s">
        <v>1885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37</v>
      </c>
      <c r="C200" s="70">
        <v>3</v>
      </c>
      <c r="D200" s="70">
        <v>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38</v>
      </c>
      <c r="C201" s="70">
        <v>4</v>
      </c>
      <c r="D201" s="70">
        <v>3</v>
      </c>
      <c r="E201" s="70">
        <v>2007</v>
      </c>
      <c r="F201" s="70" t="s">
        <v>791</v>
      </c>
      <c r="G201" s="70" t="s">
        <v>1884</v>
      </c>
      <c r="H201" s="70" t="s">
        <v>1885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39</v>
      </c>
      <c r="C202" s="70">
        <v>5</v>
      </c>
      <c r="D202" s="70">
        <v>3</v>
      </c>
      <c r="E202" s="70">
        <v>2008</v>
      </c>
      <c r="F202" s="70" t="s">
        <v>792</v>
      </c>
      <c r="G202" s="70" t="s">
        <v>1884</v>
      </c>
      <c r="H202" s="70" t="s">
        <v>1885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40</v>
      </c>
      <c r="C203" s="70">
        <v>6</v>
      </c>
      <c r="D203" s="70">
        <v>3</v>
      </c>
      <c r="E203" s="70">
        <v>2009</v>
      </c>
      <c r="F203" s="70" t="s">
        <v>176</v>
      </c>
      <c r="G203" s="70" t="s">
        <v>1884</v>
      </c>
      <c r="H203" s="70" t="s">
        <v>1885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1891</v>
      </c>
      <c r="B204" s="70">
        <v>41</v>
      </c>
      <c r="C204" s="70">
        <v>7</v>
      </c>
      <c r="D204" s="70">
        <v>3</v>
      </c>
      <c r="E204" s="70">
        <v>2010</v>
      </c>
      <c r="F204" s="70" t="s">
        <v>177</v>
      </c>
      <c r="G204" s="70" t="s">
        <v>1884</v>
      </c>
      <c r="H204" s="70" t="s">
        <v>1885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1892</v>
      </c>
      <c r="B205" s="70">
        <v>42</v>
      </c>
      <c r="C205" s="70">
        <v>8</v>
      </c>
      <c r="D205" s="70">
        <v>3</v>
      </c>
      <c r="E205" s="70">
        <v>2011</v>
      </c>
      <c r="F205" s="70" t="s">
        <v>178</v>
      </c>
      <c r="G205" s="70" t="s">
        <v>1884</v>
      </c>
      <c r="H205" s="70" t="s">
        <v>1885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1893</v>
      </c>
      <c r="B206" s="70">
        <v>43</v>
      </c>
      <c r="C206" s="70">
        <v>9</v>
      </c>
      <c r="D206" s="70">
        <v>3</v>
      </c>
      <c r="E206" s="70">
        <v>2012</v>
      </c>
      <c r="F206" s="70" t="s">
        <v>179</v>
      </c>
      <c r="G206" s="70" t="s">
        <v>1884</v>
      </c>
      <c r="H206" s="70" t="s">
        <v>1885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1894</v>
      </c>
      <c r="B207" s="70">
        <v>44</v>
      </c>
      <c r="C207" s="70">
        <v>10</v>
      </c>
      <c r="D207" s="70">
        <v>3</v>
      </c>
      <c r="E207" s="70">
        <v>2013</v>
      </c>
      <c r="F207" s="70" t="s">
        <v>180</v>
      </c>
      <c r="G207" s="70" t="s">
        <v>1884</v>
      </c>
      <c r="H207" s="70" t="s">
        <v>1885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1895</v>
      </c>
      <c r="B208" s="70">
        <v>45</v>
      </c>
      <c r="C208" s="70">
        <v>11</v>
      </c>
      <c r="D208" s="70">
        <v>3</v>
      </c>
      <c r="E208" s="70">
        <v>2014</v>
      </c>
      <c r="F208" s="70" t="s">
        <v>181</v>
      </c>
      <c r="G208" s="70" t="s">
        <v>1884</v>
      </c>
      <c r="H208" s="70" t="s">
        <v>1885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1896</v>
      </c>
      <c r="B209" s="70">
        <v>46</v>
      </c>
      <c r="C209" s="70">
        <v>12</v>
      </c>
      <c r="D209" s="70">
        <v>3</v>
      </c>
      <c r="E209" s="70">
        <v>2015</v>
      </c>
      <c r="F209" s="70" t="s">
        <v>182</v>
      </c>
      <c r="G209" s="70" t="s">
        <v>1884</v>
      </c>
      <c r="H209" s="70" t="s">
        <v>1885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1897</v>
      </c>
      <c r="B210" s="70">
        <v>47</v>
      </c>
      <c r="C210" s="70">
        <v>13</v>
      </c>
      <c r="D210" s="70">
        <v>3</v>
      </c>
      <c r="E210" s="70">
        <v>2016</v>
      </c>
      <c r="F210" s="70" t="s">
        <v>155</v>
      </c>
      <c r="G210" s="70" t="s">
        <v>1884</v>
      </c>
      <c r="H210" s="70" t="s">
        <v>1885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1898</v>
      </c>
      <c r="B211" s="70">
        <v>48</v>
      </c>
      <c r="C211" s="70">
        <v>14</v>
      </c>
      <c r="D211" s="70">
        <v>3</v>
      </c>
      <c r="E211" s="70">
        <v>2017</v>
      </c>
      <c r="F211" s="70" t="s">
        <v>156</v>
      </c>
      <c r="G211" s="70" t="s">
        <v>1884</v>
      </c>
      <c r="H211" s="70" t="s">
        <v>1885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1899</v>
      </c>
      <c r="B212" s="70">
        <v>49</v>
      </c>
      <c r="C212" s="70">
        <v>15</v>
      </c>
      <c r="D212" s="70">
        <v>3</v>
      </c>
      <c r="E212" s="70">
        <v>2018</v>
      </c>
      <c r="F212" s="70" t="s">
        <v>183</v>
      </c>
      <c r="G212" s="70" t="s">
        <v>1884</v>
      </c>
      <c r="H212" s="70" t="s">
        <v>1885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1900</v>
      </c>
      <c r="B213" s="70">
        <v>50</v>
      </c>
      <c r="C213" s="70">
        <v>16</v>
      </c>
      <c r="D213" s="70">
        <v>3</v>
      </c>
      <c r="E213" s="70">
        <v>2019</v>
      </c>
      <c r="F213" s="70" t="s">
        <v>158</v>
      </c>
      <c r="G213" s="70" t="s">
        <v>1884</v>
      </c>
      <c r="H213" s="70" t="s">
        <v>1885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1901</v>
      </c>
      <c r="B214" s="70">
        <v>51</v>
      </c>
      <c r="C214" s="70">
        <v>17</v>
      </c>
      <c r="D214" s="70">
        <v>3</v>
      </c>
      <c r="E214" s="70">
        <v>2020</v>
      </c>
      <c r="F214" s="70" t="s">
        <v>159</v>
      </c>
      <c r="G214" s="70" t="s">
        <v>1884</v>
      </c>
      <c r="H214" s="70" t="s">
        <v>1885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1902</v>
      </c>
      <c r="B215" s="70">
        <v>51</v>
      </c>
      <c r="C215" s="70">
        <v>18</v>
      </c>
      <c r="D215" s="70">
        <v>3</v>
      </c>
      <c r="E215" s="70">
        <v>2021</v>
      </c>
      <c r="F215" s="70" t="s">
        <v>160</v>
      </c>
      <c r="G215" s="70" t="s">
        <v>1884</v>
      </c>
      <c r="H215" s="70" t="s">
        <v>1885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1903</v>
      </c>
      <c r="B216" s="70">
        <v>51</v>
      </c>
      <c r="C216" s="70">
        <v>19</v>
      </c>
      <c r="D216" s="70">
        <v>3</v>
      </c>
      <c r="E216" s="70">
        <v>2022</v>
      </c>
      <c r="F216" s="70" t="s">
        <v>161</v>
      </c>
      <c r="G216" s="1064" t="s">
        <v>1884</v>
      </c>
      <c r="H216" s="70" t="s">
        <v>1885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51</v>
      </c>
      <c r="C217" s="70">
        <v>20</v>
      </c>
      <c r="D217" s="70">
        <v>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51</v>
      </c>
      <c r="C218" s="70">
        <v>21</v>
      </c>
      <c r="D218" s="70">
        <v>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v>
      </c>
      <c r="C219" s="70">
        <v>1</v>
      </c>
      <c r="D219" s="70">
        <v>2</v>
      </c>
      <c r="E219" s="70">
        <v>1990</v>
      </c>
      <c r="F219" s="70" t="s">
        <v>787</v>
      </c>
      <c r="G219" s="70" t="s">
        <v>1907</v>
      </c>
      <c r="H219" s="70" t="s">
        <v>1908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19</v>
      </c>
      <c r="C220" s="70">
        <v>2</v>
      </c>
      <c r="D220" s="70">
        <v>2</v>
      </c>
      <c r="E220" s="70">
        <v>2005</v>
      </c>
      <c r="F220" s="70" t="s">
        <v>789</v>
      </c>
      <c r="G220" s="70" t="s">
        <v>1907</v>
      </c>
      <c r="H220" s="70" t="s">
        <v>1908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20</v>
      </c>
      <c r="C221" s="70">
        <v>3</v>
      </c>
      <c r="D221" s="70">
        <v>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21</v>
      </c>
      <c r="C222" s="70">
        <v>4</v>
      </c>
      <c r="D222" s="70">
        <v>2</v>
      </c>
      <c r="E222" s="70">
        <v>2007</v>
      </c>
      <c r="F222" s="70" t="s">
        <v>791</v>
      </c>
      <c r="G222" s="70" t="s">
        <v>1907</v>
      </c>
      <c r="H222" s="70" t="s">
        <v>1908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22</v>
      </c>
      <c r="C223" s="70">
        <v>5</v>
      </c>
      <c r="D223" s="70">
        <v>2</v>
      </c>
      <c r="E223" s="70">
        <v>2008</v>
      </c>
      <c r="F223" s="70" t="s">
        <v>792</v>
      </c>
      <c r="G223" s="70" t="s">
        <v>1907</v>
      </c>
      <c r="H223" s="70" t="s">
        <v>1908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23</v>
      </c>
      <c r="C224" s="70">
        <v>6</v>
      </c>
      <c r="D224" s="70">
        <v>2</v>
      </c>
      <c r="E224" s="70">
        <v>2009</v>
      </c>
      <c r="F224" s="70" t="s">
        <v>176</v>
      </c>
      <c r="G224" s="70" t="s">
        <v>1907</v>
      </c>
      <c r="H224" s="70" t="s">
        <v>1908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1914</v>
      </c>
      <c r="B225" s="70">
        <v>24</v>
      </c>
      <c r="C225" s="70">
        <v>7</v>
      </c>
      <c r="D225" s="70">
        <v>2</v>
      </c>
      <c r="E225" s="70">
        <v>2010</v>
      </c>
      <c r="F225" s="70" t="s">
        <v>177</v>
      </c>
      <c r="G225" s="70" t="s">
        <v>1907</v>
      </c>
      <c r="H225" s="70" t="s">
        <v>1908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1915</v>
      </c>
      <c r="B226" s="70">
        <v>25</v>
      </c>
      <c r="C226" s="70">
        <v>8</v>
      </c>
      <c r="D226" s="70">
        <v>2</v>
      </c>
      <c r="E226" s="70">
        <v>2011</v>
      </c>
      <c r="F226" s="70" t="s">
        <v>178</v>
      </c>
      <c r="G226" s="70" t="s">
        <v>1907</v>
      </c>
      <c r="H226" s="70" t="s">
        <v>1908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1916</v>
      </c>
      <c r="B227" s="70">
        <v>26</v>
      </c>
      <c r="C227" s="70">
        <v>9</v>
      </c>
      <c r="D227" s="70">
        <v>2</v>
      </c>
      <c r="E227" s="70">
        <v>2012</v>
      </c>
      <c r="F227" s="70" t="s">
        <v>179</v>
      </c>
      <c r="G227" s="70" t="s">
        <v>1907</v>
      </c>
      <c r="H227" s="70" t="s">
        <v>1908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1917</v>
      </c>
      <c r="B228" s="70">
        <v>27</v>
      </c>
      <c r="C228" s="70">
        <v>10</v>
      </c>
      <c r="D228" s="70">
        <v>2</v>
      </c>
      <c r="E228" s="70">
        <v>2013</v>
      </c>
      <c r="F228" s="70" t="s">
        <v>180</v>
      </c>
      <c r="G228" s="70" t="s">
        <v>1907</v>
      </c>
      <c r="H228" s="70" t="s">
        <v>1908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1918</v>
      </c>
      <c r="B229" s="70">
        <v>28</v>
      </c>
      <c r="C229" s="70">
        <v>11</v>
      </c>
      <c r="D229" s="70">
        <v>2</v>
      </c>
      <c r="E229" s="70">
        <v>2014</v>
      </c>
      <c r="F229" s="70" t="s">
        <v>181</v>
      </c>
      <c r="G229" s="70" t="s">
        <v>1907</v>
      </c>
      <c r="H229" s="70" t="s">
        <v>1908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1919</v>
      </c>
      <c r="B230" s="70">
        <v>29</v>
      </c>
      <c r="C230" s="70">
        <v>12</v>
      </c>
      <c r="D230" s="70">
        <v>2</v>
      </c>
      <c r="E230" s="70">
        <v>2015</v>
      </c>
      <c r="F230" s="70" t="s">
        <v>182</v>
      </c>
      <c r="G230" s="70" t="s">
        <v>1907</v>
      </c>
      <c r="H230" s="70" t="s">
        <v>1908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1920</v>
      </c>
      <c r="B231" s="70">
        <v>30</v>
      </c>
      <c r="C231" s="70">
        <v>13</v>
      </c>
      <c r="D231" s="70">
        <v>2</v>
      </c>
      <c r="E231" s="70">
        <v>2016</v>
      </c>
      <c r="F231" s="70" t="s">
        <v>155</v>
      </c>
      <c r="G231" s="70" t="s">
        <v>1907</v>
      </c>
      <c r="H231" s="70" t="s">
        <v>1908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1921</v>
      </c>
      <c r="B232" s="70">
        <v>31</v>
      </c>
      <c r="C232" s="70">
        <v>14</v>
      </c>
      <c r="D232" s="70">
        <v>2</v>
      </c>
      <c r="E232" s="70">
        <v>2017</v>
      </c>
      <c r="F232" s="70" t="s">
        <v>156</v>
      </c>
      <c r="G232" s="70" t="s">
        <v>1907</v>
      </c>
      <c r="H232" s="70" t="s">
        <v>1908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1922</v>
      </c>
      <c r="B233" s="70">
        <v>32</v>
      </c>
      <c r="C233" s="70">
        <v>15</v>
      </c>
      <c r="D233" s="70">
        <v>2</v>
      </c>
      <c r="E233" s="70">
        <v>2018</v>
      </c>
      <c r="F233" s="70" t="s">
        <v>183</v>
      </c>
      <c r="G233" s="70" t="s">
        <v>1907</v>
      </c>
      <c r="H233" s="70" t="s">
        <v>1908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1923</v>
      </c>
      <c r="B234" s="70">
        <v>33</v>
      </c>
      <c r="C234" s="70">
        <v>16</v>
      </c>
      <c r="D234" s="70">
        <v>2</v>
      </c>
      <c r="E234" s="70">
        <v>2019</v>
      </c>
      <c r="F234" s="70" t="s">
        <v>158</v>
      </c>
      <c r="G234" s="70" t="s">
        <v>1907</v>
      </c>
      <c r="H234" s="70" t="s">
        <v>1908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1924</v>
      </c>
      <c r="B235" s="70">
        <v>34</v>
      </c>
      <c r="C235" s="70">
        <v>17</v>
      </c>
      <c r="D235" s="70">
        <v>2</v>
      </c>
      <c r="E235" s="70">
        <v>2020</v>
      </c>
      <c r="F235" s="70" t="s">
        <v>159</v>
      </c>
      <c r="G235" s="1064" t="s">
        <v>1907</v>
      </c>
      <c r="H235" s="70" t="s">
        <v>1908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1925</v>
      </c>
      <c r="B236" s="70">
        <v>34</v>
      </c>
      <c r="C236" s="70">
        <v>18</v>
      </c>
      <c r="D236" s="70">
        <v>2</v>
      </c>
      <c r="E236" s="70">
        <v>2021</v>
      </c>
      <c r="F236" s="70" t="s">
        <v>160</v>
      </c>
      <c r="G236" s="1064" t="s">
        <v>1907</v>
      </c>
      <c r="H236" s="70" t="s">
        <v>1908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1926</v>
      </c>
      <c r="B237" s="70">
        <v>34</v>
      </c>
      <c r="C237" s="70">
        <v>19</v>
      </c>
      <c r="D237" s="70">
        <v>2</v>
      </c>
      <c r="E237" s="70">
        <v>2022</v>
      </c>
      <c r="F237" s="70" t="s">
        <v>161</v>
      </c>
      <c r="G237" s="70" t="s">
        <v>1907</v>
      </c>
      <c r="H237" s="70" t="s">
        <v>1908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v>
      </c>
      <c r="C238" s="70">
        <v>20</v>
      </c>
      <c r="D238" s="70">
        <v>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v>
      </c>
      <c r="C239" s="70">
        <v>21</v>
      </c>
      <c r="D239" s="70">
        <v>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477</v>
      </c>
      <c r="C240" s="70">
        <v>1</v>
      </c>
      <c r="D240" s="70">
        <v>29</v>
      </c>
      <c r="E240" s="70">
        <v>1990</v>
      </c>
      <c r="F240" s="70" t="s">
        <v>787</v>
      </c>
      <c r="G240" s="70" t="s">
        <v>1930</v>
      </c>
      <c r="H240" s="70" t="s">
        <v>1931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478</v>
      </c>
      <c r="C241" s="70">
        <v>2</v>
      </c>
      <c r="D241" s="70">
        <v>29</v>
      </c>
      <c r="E241" s="70">
        <v>2005</v>
      </c>
      <c r="F241" s="70" t="s">
        <v>789</v>
      </c>
      <c r="G241" s="70" t="s">
        <v>1930</v>
      </c>
      <c r="H241" s="70" t="s">
        <v>1931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479</v>
      </c>
      <c r="C242" s="70">
        <v>3</v>
      </c>
      <c r="D242" s="70">
        <v>29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480</v>
      </c>
      <c r="C243" s="70">
        <v>4</v>
      </c>
      <c r="D243" s="70">
        <v>29</v>
      </c>
      <c r="E243" s="70">
        <v>2007</v>
      </c>
      <c r="F243" s="70" t="s">
        <v>791</v>
      </c>
      <c r="G243" s="70" t="s">
        <v>1930</v>
      </c>
      <c r="H243" s="70" t="s">
        <v>1931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481</v>
      </c>
      <c r="C244" s="70">
        <v>5</v>
      </c>
      <c r="D244" s="70">
        <v>29</v>
      </c>
      <c r="E244" s="70">
        <v>2008</v>
      </c>
      <c r="F244" s="70" t="s">
        <v>792</v>
      </c>
      <c r="G244" s="70" t="s">
        <v>1930</v>
      </c>
      <c r="H244" s="70" t="s">
        <v>1931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482</v>
      </c>
      <c r="C245" s="70">
        <v>6</v>
      </c>
      <c r="D245" s="70">
        <v>29</v>
      </c>
      <c r="E245" s="70">
        <v>2009</v>
      </c>
      <c r="F245" s="70" t="s">
        <v>176</v>
      </c>
      <c r="G245" s="70" t="s">
        <v>1930</v>
      </c>
      <c r="H245" s="70" t="s">
        <v>1931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483</v>
      </c>
      <c r="C246" s="70">
        <v>7</v>
      </c>
      <c r="D246" s="70">
        <v>29</v>
      </c>
      <c r="E246" s="70">
        <v>2010</v>
      </c>
      <c r="F246" s="70" t="s">
        <v>177</v>
      </c>
      <c r="G246" s="70" t="s">
        <v>1930</v>
      </c>
      <c r="H246" s="70" t="s">
        <v>1931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484</v>
      </c>
      <c r="C247" s="70">
        <v>8</v>
      </c>
      <c r="D247" s="70">
        <v>29</v>
      </c>
      <c r="E247" s="70">
        <v>2011</v>
      </c>
      <c r="F247" s="70" t="s">
        <v>178</v>
      </c>
      <c r="G247" s="70" t="s">
        <v>1930</v>
      </c>
      <c r="H247" s="70" t="s">
        <v>1931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485</v>
      </c>
      <c r="C248" s="70">
        <v>9</v>
      </c>
      <c r="D248" s="70">
        <v>29</v>
      </c>
      <c r="E248" s="70">
        <v>2012</v>
      </c>
      <c r="F248" s="70" t="s">
        <v>179</v>
      </c>
      <c r="G248" s="70" t="s">
        <v>1930</v>
      </c>
      <c r="H248" s="70" t="s">
        <v>1931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486</v>
      </c>
      <c r="C249" s="70">
        <v>10</v>
      </c>
      <c r="D249" s="70">
        <v>29</v>
      </c>
      <c r="E249" s="70">
        <v>2013</v>
      </c>
      <c r="F249" s="70" t="s">
        <v>180</v>
      </c>
      <c r="G249" s="70" t="s">
        <v>1930</v>
      </c>
      <c r="H249" s="70" t="s">
        <v>1931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487</v>
      </c>
      <c r="C250" s="70">
        <v>11</v>
      </c>
      <c r="D250" s="70">
        <v>29</v>
      </c>
      <c r="E250" s="70">
        <v>2014</v>
      </c>
      <c r="F250" s="70" t="s">
        <v>181</v>
      </c>
      <c r="G250" s="70" t="s">
        <v>1930</v>
      </c>
      <c r="H250" s="70" t="s">
        <v>1931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488</v>
      </c>
      <c r="C251" s="70">
        <v>12</v>
      </c>
      <c r="D251" s="70">
        <v>29</v>
      </c>
      <c r="E251" s="70">
        <v>2015</v>
      </c>
      <c r="F251" s="70" t="s">
        <v>182</v>
      </c>
      <c r="G251" s="70" t="s">
        <v>1930</v>
      </c>
      <c r="H251" s="70" t="s">
        <v>1931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489</v>
      </c>
      <c r="C252" s="70">
        <v>13</v>
      </c>
      <c r="D252" s="70">
        <v>29</v>
      </c>
      <c r="E252" s="70">
        <v>2016</v>
      </c>
      <c r="F252" s="70" t="s">
        <v>155</v>
      </c>
      <c r="G252" s="70" t="s">
        <v>1930</v>
      </c>
      <c r="H252" s="70" t="s">
        <v>1931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490</v>
      </c>
      <c r="C253" s="70">
        <v>14</v>
      </c>
      <c r="D253" s="70">
        <v>29</v>
      </c>
      <c r="E253" s="70">
        <v>2017</v>
      </c>
      <c r="F253" s="70" t="s">
        <v>156</v>
      </c>
      <c r="G253" s="70" t="s">
        <v>1930</v>
      </c>
      <c r="H253" s="70" t="s">
        <v>1931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491</v>
      </c>
      <c r="C254" s="70">
        <v>15</v>
      </c>
      <c r="D254" s="70">
        <v>29</v>
      </c>
      <c r="E254" s="70">
        <v>2018</v>
      </c>
      <c r="F254" s="70" t="s">
        <v>183</v>
      </c>
      <c r="G254" s="1064" t="s">
        <v>1930</v>
      </c>
      <c r="H254" s="70" t="s">
        <v>1931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492</v>
      </c>
      <c r="C255" s="70">
        <v>16</v>
      </c>
      <c r="D255" s="70">
        <v>29</v>
      </c>
      <c r="E255" s="70">
        <v>2019</v>
      </c>
      <c r="F255" s="70" t="s">
        <v>158</v>
      </c>
      <c r="G255" s="1064" t="s">
        <v>1930</v>
      </c>
      <c r="H255" s="70" t="s">
        <v>1931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493</v>
      </c>
      <c r="C256" s="70">
        <v>17</v>
      </c>
      <c r="D256" s="70">
        <v>29</v>
      </c>
      <c r="E256" s="70">
        <v>2020</v>
      </c>
      <c r="F256" s="70" t="s">
        <v>159</v>
      </c>
      <c r="G256" s="70" t="s">
        <v>1930</v>
      </c>
      <c r="H256" s="70" t="s">
        <v>1931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493</v>
      </c>
      <c r="C257" s="70">
        <v>18</v>
      </c>
      <c r="D257" s="70">
        <v>29</v>
      </c>
      <c r="E257" s="70">
        <v>2021</v>
      </c>
      <c r="F257" s="70" t="s">
        <v>160</v>
      </c>
      <c r="G257" s="70" t="s">
        <v>1930</v>
      </c>
      <c r="H257" s="70" t="s">
        <v>1931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493</v>
      </c>
      <c r="C258" s="70">
        <v>19</v>
      </c>
      <c r="D258" s="70">
        <v>29</v>
      </c>
      <c r="E258" s="70">
        <v>2022</v>
      </c>
      <c r="F258" s="70" t="s">
        <v>161</v>
      </c>
      <c r="G258" s="70" t="s">
        <v>1930</v>
      </c>
      <c r="H258" s="70" t="s">
        <v>1931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493</v>
      </c>
      <c r="C259" s="70">
        <v>20</v>
      </c>
      <c r="D259" s="70">
        <v>29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493</v>
      </c>
      <c r="C260" s="70">
        <v>21</v>
      </c>
      <c r="D260" s="70">
        <v>29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1960</v>
      </c>
      <c r="B267" s="70">
        <v>330</v>
      </c>
      <c r="C267" s="70">
        <v>7</v>
      </c>
      <c r="D267" s="70">
        <v>20</v>
      </c>
      <c r="E267" s="70">
        <v>2010</v>
      </c>
      <c r="F267" s="70" t="s">
        <v>177</v>
      </c>
      <c r="G267" s="70" t="s">
        <v>1953</v>
      </c>
      <c r="H267" s="70" t="s">
        <v>1954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1961</v>
      </c>
      <c r="B268" s="70">
        <v>331</v>
      </c>
      <c r="C268" s="70">
        <v>8</v>
      </c>
      <c r="D268" s="70">
        <v>20</v>
      </c>
      <c r="E268" s="70">
        <v>2011</v>
      </c>
      <c r="F268" s="70" t="s">
        <v>178</v>
      </c>
      <c r="G268" s="70" t="s">
        <v>1953</v>
      </c>
      <c r="H268" s="70" t="s">
        <v>1954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1962</v>
      </c>
      <c r="B269" s="70">
        <v>332</v>
      </c>
      <c r="C269" s="70">
        <v>9</v>
      </c>
      <c r="D269" s="70">
        <v>20</v>
      </c>
      <c r="E269" s="70">
        <v>2012</v>
      </c>
      <c r="F269" s="70" t="s">
        <v>179</v>
      </c>
      <c r="G269" s="70" t="s">
        <v>1953</v>
      </c>
      <c r="H269" s="70" t="s">
        <v>1954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1963</v>
      </c>
      <c r="B270" s="70">
        <v>333</v>
      </c>
      <c r="C270" s="70">
        <v>10</v>
      </c>
      <c r="D270" s="70">
        <v>20</v>
      </c>
      <c r="E270" s="70">
        <v>2013</v>
      </c>
      <c r="F270" s="70" t="s">
        <v>180</v>
      </c>
      <c r="G270" s="70" t="s">
        <v>1953</v>
      </c>
      <c r="H270" s="70" t="s">
        <v>1954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1964</v>
      </c>
      <c r="B271" s="70">
        <v>334</v>
      </c>
      <c r="C271" s="70">
        <v>11</v>
      </c>
      <c r="D271" s="70">
        <v>20</v>
      </c>
      <c r="E271" s="70">
        <v>2014</v>
      </c>
      <c r="F271" s="70" t="s">
        <v>181</v>
      </c>
      <c r="G271" s="70" t="s">
        <v>1953</v>
      </c>
      <c r="H271" s="70" t="s">
        <v>1954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1965</v>
      </c>
      <c r="B272" s="70">
        <v>335</v>
      </c>
      <c r="C272" s="70">
        <v>12</v>
      </c>
      <c r="D272" s="70">
        <v>20</v>
      </c>
      <c r="E272" s="70">
        <v>2015</v>
      </c>
      <c r="F272" s="70" t="s">
        <v>182</v>
      </c>
      <c r="G272" s="70" t="s">
        <v>1953</v>
      </c>
      <c r="H272" s="70" t="s">
        <v>1954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1966</v>
      </c>
      <c r="B273" s="70">
        <v>336</v>
      </c>
      <c r="C273" s="70">
        <v>13</v>
      </c>
      <c r="D273" s="70">
        <v>20</v>
      </c>
      <c r="E273" s="70">
        <v>2016</v>
      </c>
      <c r="F273" s="70" t="s">
        <v>155</v>
      </c>
      <c r="G273" s="1064" t="s">
        <v>1953</v>
      </c>
      <c r="H273" s="70" t="s">
        <v>1954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1967</v>
      </c>
      <c r="B274" s="70">
        <v>337</v>
      </c>
      <c r="C274" s="70">
        <v>14</v>
      </c>
      <c r="D274" s="70">
        <v>20</v>
      </c>
      <c r="E274" s="70">
        <v>2017</v>
      </c>
      <c r="F274" s="70" t="s">
        <v>156</v>
      </c>
      <c r="G274" s="1064" t="s">
        <v>1953</v>
      </c>
      <c r="H274" s="70" t="s">
        <v>1954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1968</v>
      </c>
      <c r="B275" s="70">
        <v>338</v>
      </c>
      <c r="C275" s="70">
        <v>15</v>
      </c>
      <c r="D275" s="70">
        <v>20</v>
      </c>
      <c r="E275" s="70">
        <v>2018</v>
      </c>
      <c r="F275" s="70" t="s">
        <v>183</v>
      </c>
      <c r="G275" s="70" t="s">
        <v>1953</v>
      </c>
      <c r="H275" s="70" t="s">
        <v>1954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1969</v>
      </c>
      <c r="B276" s="70">
        <v>339</v>
      </c>
      <c r="C276" s="70">
        <v>16</v>
      </c>
      <c r="D276" s="70">
        <v>20</v>
      </c>
      <c r="E276" s="70">
        <v>2019</v>
      </c>
      <c r="F276" s="70" t="s">
        <v>158</v>
      </c>
      <c r="G276" s="70" t="s">
        <v>1953</v>
      </c>
      <c r="H276" s="70" t="s">
        <v>1954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341</v>
      </c>
      <c r="C303" s="70">
        <v>1</v>
      </c>
      <c r="D303" s="70">
        <v>21</v>
      </c>
      <c r="E303" s="70">
        <v>1990</v>
      </c>
      <c r="F303" s="70" t="s">
        <v>787</v>
      </c>
      <c r="G303" s="70" t="s">
        <v>1999</v>
      </c>
      <c r="H303" s="70" t="s">
        <v>2000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342</v>
      </c>
      <c r="C304" s="70">
        <v>2</v>
      </c>
      <c r="D304" s="70">
        <v>21</v>
      </c>
      <c r="E304" s="70">
        <v>2005</v>
      </c>
      <c r="F304" s="70" t="s">
        <v>789</v>
      </c>
      <c r="G304" s="70" t="s">
        <v>1999</v>
      </c>
      <c r="H304" s="70" t="s">
        <v>2000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343</v>
      </c>
      <c r="C305" s="70">
        <v>3</v>
      </c>
      <c r="D305" s="70">
        <v>21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344</v>
      </c>
      <c r="C306" s="70">
        <v>4</v>
      </c>
      <c r="D306" s="70">
        <v>21</v>
      </c>
      <c r="E306" s="70">
        <v>2007</v>
      </c>
      <c r="F306" s="70" t="s">
        <v>791</v>
      </c>
      <c r="G306" s="70" t="s">
        <v>1999</v>
      </c>
      <c r="H306" s="70" t="s">
        <v>2000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345</v>
      </c>
      <c r="C307" s="70">
        <v>5</v>
      </c>
      <c r="D307" s="70">
        <v>21</v>
      </c>
      <c r="E307" s="70">
        <v>2008</v>
      </c>
      <c r="F307" s="70" t="s">
        <v>792</v>
      </c>
      <c r="G307" s="70" t="s">
        <v>1999</v>
      </c>
      <c r="H307" s="70" t="s">
        <v>2000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346</v>
      </c>
      <c r="C308" s="70">
        <v>6</v>
      </c>
      <c r="D308" s="70">
        <v>21</v>
      </c>
      <c r="E308" s="70">
        <v>2009</v>
      </c>
      <c r="F308" s="70" t="s">
        <v>176</v>
      </c>
      <c r="G308" s="70" t="s">
        <v>1999</v>
      </c>
      <c r="H308" s="70" t="s">
        <v>2000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2006</v>
      </c>
      <c r="B309" s="70">
        <v>347</v>
      </c>
      <c r="C309" s="70">
        <v>7</v>
      </c>
      <c r="D309" s="70">
        <v>21</v>
      </c>
      <c r="E309" s="70">
        <v>2010</v>
      </c>
      <c r="F309" s="70" t="s">
        <v>177</v>
      </c>
      <c r="G309" s="70" t="s">
        <v>1999</v>
      </c>
      <c r="H309" s="70" t="s">
        <v>2000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2007</v>
      </c>
      <c r="B310" s="70">
        <v>348</v>
      </c>
      <c r="C310" s="70">
        <v>8</v>
      </c>
      <c r="D310" s="70">
        <v>21</v>
      </c>
      <c r="E310" s="70">
        <v>2011</v>
      </c>
      <c r="F310" s="70" t="s">
        <v>178</v>
      </c>
      <c r="G310" s="70" t="s">
        <v>1999</v>
      </c>
      <c r="H310" s="70" t="s">
        <v>2000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2008</v>
      </c>
      <c r="B311" s="70">
        <v>349</v>
      </c>
      <c r="C311" s="70">
        <v>9</v>
      </c>
      <c r="D311" s="70">
        <v>21</v>
      </c>
      <c r="E311" s="70">
        <v>2012</v>
      </c>
      <c r="F311" s="70" t="s">
        <v>179</v>
      </c>
      <c r="G311" s="1064" t="s">
        <v>1999</v>
      </c>
      <c r="H311" s="70" t="s">
        <v>2000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2009</v>
      </c>
      <c r="B312" s="70">
        <v>350</v>
      </c>
      <c r="C312" s="70">
        <v>10</v>
      </c>
      <c r="D312" s="70">
        <v>21</v>
      </c>
      <c r="E312" s="70">
        <v>2013</v>
      </c>
      <c r="F312" s="70" t="s">
        <v>180</v>
      </c>
      <c r="G312" s="1064" t="s">
        <v>1999</v>
      </c>
      <c r="H312" s="70" t="s">
        <v>2000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2010</v>
      </c>
      <c r="B313" s="70">
        <v>351</v>
      </c>
      <c r="C313" s="70">
        <v>11</v>
      </c>
      <c r="D313" s="70">
        <v>21</v>
      </c>
      <c r="E313" s="70">
        <v>2014</v>
      </c>
      <c r="F313" s="70" t="s">
        <v>181</v>
      </c>
      <c r="G313" s="70" t="s">
        <v>1999</v>
      </c>
      <c r="H313" s="70" t="s">
        <v>2000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2011</v>
      </c>
      <c r="B314" s="70">
        <v>352</v>
      </c>
      <c r="C314" s="70">
        <v>12</v>
      </c>
      <c r="D314" s="70">
        <v>21</v>
      </c>
      <c r="E314" s="70">
        <v>2015</v>
      </c>
      <c r="F314" s="70" t="s">
        <v>182</v>
      </c>
      <c r="G314" s="70" t="s">
        <v>1999</v>
      </c>
      <c r="H314" s="70" t="s">
        <v>2000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2012</v>
      </c>
      <c r="B315" s="70">
        <v>353</v>
      </c>
      <c r="C315" s="70">
        <v>13</v>
      </c>
      <c r="D315" s="70">
        <v>21</v>
      </c>
      <c r="E315" s="70">
        <v>2016</v>
      </c>
      <c r="F315" s="70" t="s">
        <v>155</v>
      </c>
      <c r="G315" s="70" t="s">
        <v>1999</v>
      </c>
      <c r="H315" s="70" t="s">
        <v>2000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2013</v>
      </c>
      <c r="B316" s="70">
        <v>354</v>
      </c>
      <c r="C316" s="70">
        <v>14</v>
      </c>
      <c r="D316" s="70">
        <v>21</v>
      </c>
      <c r="E316" s="70">
        <v>2017</v>
      </c>
      <c r="F316" s="70" t="s">
        <v>156</v>
      </c>
      <c r="G316" s="70" t="s">
        <v>1999</v>
      </c>
      <c r="H316" s="70" t="s">
        <v>2000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2014</v>
      </c>
      <c r="B317" s="70">
        <v>355</v>
      </c>
      <c r="C317" s="70">
        <v>15</v>
      </c>
      <c r="D317" s="70">
        <v>21</v>
      </c>
      <c r="E317" s="70">
        <v>2018</v>
      </c>
      <c r="F317" s="70" t="s">
        <v>183</v>
      </c>
      <c r="G317" s="70" t="s">
        <v>1999</v>
      </c>
      <c r="H317" s="70" t="s">
        <v>2000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2015</v>
      </c>
      <c r="B318" s="70">
        <v>356</v>
      </c>
      <c r="C318" s="70">
        <v>16</v>
      </c>
      <c r="D318" s="70">
        <v>21</v>
      </c>
      <c r="E318" s="70">
        <v>2019</v>
      </c>
      <c r="F318" s="70" t="s">
        <v>158</v>
      </c>
      <c r="G318" s="70" t="s">
        <v>1999</v>
      </c>
      <c r="H318" s="70" t="s">
        <v>2000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2016</v>
      </c>
      <c r="B319" s="70">
        <v>357</v>
      </c>
      <c r="C319" s="70">
        <v>17</v>
      </c>
      <c r="D319" s="70">
        <v>21</v>
      </c>
      <c r="E319" s="70">
        <v>2020</v>
      </c>
      <c r="F319" s="70" t="s">
        <v>159</v>
      </c>
      <c r="G319" s="70" t="s">
        <v>1999</v>
      </c>
      <c r="H319" s="70" t="s">
        <v>2000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2017</v>
      </c>
      <c r="B320" s="70">
        <v>357</v>
      </c>
      <c r="C320" s="70">
        <v>18</v>
      </c>
      <c r="D320" s="70">
        <v>21</v>
      </c>
      <c r="E320" s="70">
        <v>2021</v>
      </c>
      <c r="F320" s="70" t="s">
        <v>160</v>
      </c>
      <c r="G320" s="70" t="s">
        <v>1999</v>
      </c>
      <c r="H320" s="70" t="s">
        <v>2000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2018</v>
      </c>
      <c r="B321" s="70">
        <v>357</v>
      </c>
      <c r="C321" s="70">
        <v>19</v>
      </c>
      <c r="D321" s="70">
        <v>21</v>
      </c>
      <c r="E321" s="70">
        <v>2022</v>
      </c>
      <c r="F321" s="70" t="s">
        <v>161</v>
      </c>
      <c r="G321" s="70" t="s">
        <v>1999</v>
      </c>
      <c r="H321" s="70" t="s">
        <v>2000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357</v>
      </c>
      <c r="C322" s="70">
        <v>20</v>
      </c>
      <c r="D322" s="70">
        <v>21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357</v>
      </c>
      <c r="C323" s="70">
        <v>21</v>
      </c>
      <c r="D323" s="70">
        <v>21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460</v>
      </c>
      <c r="C324" s="70">
        <v>1</v>
      </c>
      <c r="D324" s="70">
        <v>28</v>
      </c>
      <c r="E324" s="70">
        <v>1990</v>
      </c>
      <c r="F324" s="70" t="s">
        <v>787</v>
      </c>
      <c r="G324" s="70" t="s">
        <v>2022</v>
      </c>
      <c r="H324" s="70" t="s">
        <v>2023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461</v>
      </c>
      <c r="C325" s="70">
        <v>2</v>
      </c>
      <c r="D325" s="70">
        <v>28</v>
      </c>
      <c r="E325" s="70">
        <v>2005</v>
      </c>
      <c r="F325" s="70" t="s">
        <v>789</v>
      </c>
      <c r="G325" s="70" t="s">
        <v>2022</v>
      </c>
      <c r="H325" s="70" t="s">
        <v>2023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462</v>
      </c>
      <c r="C326" s="70">
        <v>3</v>
      </c>
      <c r="D326" s="70">
        <v>28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463</v>
      </c>
      <c r="C327" s="70">
        <v>4</v>
      </c>
      <c r="D327" s="70">
        <v>28</v>
      </c>
      <c r="E327" s="70">
        <v>2007</v>
      </c>
      <c r="F327" s="70" t="s">
        <v>791</v>
      </c>
      <c r="G327" s="70" t="s">
        <v>2022</v>
      </c>
      <c r="H327" s="70" t="s">
        <v>2023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464</v>
      </c>
      <c r="C328" s="70">
        <v>5</v>
      </c>
      <c r="D328" s="70">
        <v>28</v>
      </c>
      <c r="E328" s="70">
        <v>2008</v>
      </c>
      <c r="F328" s="70" t="s">
        <v>792</v>
      </c>
      <c r="G328" s="70" t="s">
        <v>2022</v>
      </c>
      <c r="H328" s="70" t="s">
        <v>2023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465</v>
      </c>
      <c r="C329" s="70">
        <v>6</v>
      </c>
      <c r="D329" s="70">
        <v>28</v>
      </c>
      <c r="E329" s="70">
        <v>2009</v>
      </c>
      <c r="F329" s="70" t="s">
        <v>176</v>
      </c>
      <c r="G329" s="1064" t="s">
        <v>2022</v>
      </c>
      <c r="H329" s="70" t="s">
        <v>2023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2029</v>
      </c>
      <c r="B330" s="70">
        <v>466</v>
      </c>
      <c r="C330" s="70">
        <v>7</v>
      </c>
      <c r="D330" s="70">
        <v>28</v>
      </c>
      <c r="E330" s="70">
        <v>2010</v>
      </c>
      <c r="F330" s="70" t="s">
        <v>177</v>
      </c>
      <c r="G330" s="1064" t="s">
        <v>2022</v>
      </c>
      <c r="H330" s="70" t="s">
        <v>2023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2030</v>
      </c>
      <c r="B331" s="70">
        <v>467</v>
      </c>
      <c r="C331" s="70">
        <v>8</v>
      </c>
      <c r="D331" s="70">
        <v>28</v>
      </c>
      <c r="E331" s="70">
        <v>2011</v>
      </c>
      <c r="F331" s="70" t="s">
        <v>178</v>
      </c>
      <c r="G331" s="70" t="s">
        <v>2022</v>
      </c>
      <c r="H331" s="70" t="s">
        <v>2023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2031</v>
      </c>
      <c r="B332" s="70">
        <v>468</v>
      </c>
      <c r="C332" s="70">
        <v>9</v>
      </c>
      <c r="D332" s="70">
        <v>28</v>
      </c>
      <c r="E332" s="70">
        <v>2012</v>
      </c>
      <c r="F332" s="70" t="s">
        <v>179</v>
      </c>
      <c r="G332" s="70" t="s">
        <v>2022</v>
      </c>
      <c r="H332" s="70" t="s">
        <v>2023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2032</v>
      </c>
      <c r="B333" s="70">
        <v>469</v>
      </c>
      <c r="C333" s="70">
        <v>10</v>
      </c>
      <c r="D333" s="70">
        <v>28</v>
      </c>
      <c r="E333" s="70">
        <v>2013</v>
      </c>
      <c r="F333" s="70" t="s">
        <v>180</v>
      </c>
      <c r="G333" s="70" t="s">
        <v>2022</v>
      </c>
      <c r="H333" s="70" t="s">
        <v>2023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2033</v>
      </c>
      <c r="B334" s="70">
        <v>470</v>
      </c>
      <c r="C334" s="70">
        <v>11</v>
      </c>
      <c r="D334" s="70">
        <v>28</v>
      </c>
      <c r="E334" s="70">
        <v>2014</v>
      </c>
      <c r="F334" s="70" t="s">
        <v>181</v>
      </c>
      <c r="G334" s="70" t="s">
        <v>2022</v>
      </c>
      <c r="H334" s="70" t="s">
        <v>2023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2034</v>
      </c>
      <c r="B335" s="70">
        <v>471</v>
      </c>
      <c r="C335" s="70">
        <v>12</v>
      </c>
      <c r="D335" s="70">
        <v>28</v>
      </c>
      <c r="E335" s="70">
        <v>2015</v>
      </c>
      <c r="F335" s="70" t="s">
        <v>182</v>
      </c>
      <c r="G335" s="70" t="s">
        <v>2022</v>
      </c>
      <c r="H335" s="70" t="s">
        <v>2023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2035</v>
      </c>
      <c r="B336" s="70">
        <v>472</v>
      </c>
      <c r="C336" s="70">
        <v>13</v>
      </c>
      <c r="D336" s="70">
        <v>28</v>
      </c>
      <c r="E336" s="70">
        <v>2016</v>
      </c>
      <c r="F336" s="70" t="s">
        <v>155</v>
      </c>
      <c r="G336" s="70" t="s">
        <v>2022</v>
      </c>
      <c r="H336" s="70" t="s">
        <v>2023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2036</v>
      </c>
      <c r="B337" s="70">
        <v>473</v>
      </c>
      <c r="C337" s="70">
        <v>14</v>
      </c>
      <c r="D337" s="70">
        <v>28</v>
      </c>
      <c r="E337" s="70">
        <v>2017</v>
      </c>
      <c r="F337" s="70" t="s">
        <v>156</v>
      </c>
      <c r="G337" s="70" t="s">
        <v>2022</v>
      </c>
      <c r="H337" s="70" t="s">
        <v>2023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2037</v>
      </c>
      <c r="B338" s="70">
        <v>474</v>
      </c>
      <c r="C338" s="70">
        <v>15</v>
      </c>
      <c r="D338" s="70">
        <v>28</v>
      </c>
      <c r="E338" s="70">
        <v>2018</v>
      </c>
      <c r="F338" s="70" t="s">
        <v>183</v>
      </c>
      <c r="G338" s="70" t="s">
        <v>2022</v>
      </c>
      <c r="H338" s="70" t="s">
        <v>2023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2038</v>
      </c>
      <c r="B339" s="70">
        <v>475</v>
      </c>
      <c r="C339" s="70">
        <v>16</v>
      </c>
      <c r="D339" s="70">
        <v>28</v>
      </c>
      <c r="E339" s="70">
        <v>2019</v>
      </c>
      <c r="F339" s="70" t="s">
        <v>158</v>
      </c>
      <c r="G339" s="70" t="s">
        <v>2022</v>
      </c>
      <c r="H339" s="70" t="s">
        <v>2023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2039</v>
      </c>
      <c r="B340" s="70">
        <v>476</v>
      </c>
      <c r="C340" s="70">
        <v>17</v>
      </c>
      <c r="D340" s="70">
        <v>28</v>
      </c>
      <c r="E340" s="70">
        <v>2020</v>
      </c>
      <c r="F340" s="70" t="s">
        <v>159</v>
      </c>
      <c r="G340" s="70" t="s">
        <v>2022</v>
      </c>
      <c r="H340" s="70" t="s">
        <v>2023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2040</v>
      </c>
      <c r="B341" s="70">
        <v>476</v>
      </c>
      <c r="C341" s="70">
        <v>18</v>
      </c>
      <c r="D341" s="70">
        <v>28</v>
      </c>
      <c r="E341" s="70">
        <v>2021</v>
      </c>
      <c r="F341" s="70" t="s">
        <v>160</v>
      </c>
      <c r="G341" s="70" t="s">
        <v>2022</v>
      </c>
      <c r="H341" s="70" t="s">
        <v>2023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2041</v>
      </c>
      <c r="B342" s="70">
        <v>476</v>
      </c>
      <c r="C342" s="70">
        <v>19</v>
      </c>
      <c r="D342" s="70">
        <v>28</v>
      </c>
      <c r="E342" s="70">
        <v>2022</v>
      </c>
      <c r="F342" s="70" t="s">
        <v>161</v>
      </c>
      <c r="G342" s="70" t="s">
        <v>2022</v>
      </c>
      <c r="H342" s="70" t="s">
        <v>2023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476</v>
      </c>
      <c r="C343" s="70">
        <v>20</v>
      </c>
      <c r="D343" s="70">
        <v>28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476</v>
      </c>
      <c r="C344" s="70">
        <v>21</v>
      </c>
      <c r="D344" s="70">
        <v>28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v>
      </c>
      <c r="C366" s="70">
        <v>1</v>
      </c>
      <c r="D366" s="70">
        <v>2</v>
      </c>
      <c r="E366" s="70">
        <v>1990</v>
      </c>
      <c r="F366" s="70" t="s">
        <v>787</v>
      </c>
      <c r="G366" s="70" t="s">
        <v>2068</v>
      </c>
      <c r="H366" s="70" t="s">
        <v>2069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19</v>
      </c>
      <c r="C367" s="70">
        <v>2</v>
      </c>
      <c r="D367" s="70">
        <v>2</v>
      </c>
      <c r="E367" s="70">
        <v>2005</v>
      </c>
      <c r="F367" s="70" t="s">
        <v>789</v>
      </c>
      <c r="G367" s="70" t="s">
        <v>2068</v>
      </c>
      <c r="H367" s="70" t="s">
        <v>2069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20</v>
      </c>
      <c r="C368" s="70">
        <v>3</v>
      </c>
      <c r="D368" s="70">
        <v>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21</v>
      </c>
      <c r="C369" s="70">
        <v>4</v>
      </c>
      <c r="D369" s="70">
        <v>2</v>
      </c>
      <c r="E369" s="70">
        <v>2007</v>
      </c>
      <c r="F369" s="70" t="s">
        <v>791</v>
      </c>
      <c r="G369" s="1064" t="s">
        <v>2068</v>
      </c>
      <c r="H369" s="70" t="s">
        <v>2069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22</v>
      </c>
      <c r="C370" s="70">
        <v>5</v>
      </c>
      <c r="D370" s="70">
        <v>2</v>
      </c>
      <c r="E370" s="70">
        <v>2008</v>
      </c>
      <c r="F370" s="70" t="s">
        <v>792</v>
      </c>
      <c r="G370" s="70" t="s">
        <v>2068</v>
      </c>
      <c r="H370" s="70" t="s">
        <v>2069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23</v>
      </c>
      <c r="C371" s="70">
        <v>6</v>
      </c>
      <c r="D371" s="70">
        <v>2</v>
      </c>
      <c r="E371" s="70">
        <v>2009</v>
      </c>
      <c r="F371" s="70" t="s">
        <v>176</v>
      </c>
      <c r="G371" s="70" t="s">
        <v>2068</v>
      </c>
      <c r="H371" s="70" t="s">
        <v>2069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24</v>
      </c>
      <c r="C372" s="70">
        <v>7</v>
      </c>
      <c r="D372" s="70">
        <v>2</v>
      </c>
      <c r="E372" s="70">
        <v>2010</v>
      </c>
      <c r="F372" s="70" t="s">
        <v>177</v>
      </c>
      <c r="G372" s="70" t="s">
        <v>2068</v>
      </c>
      <c r="H372" s="70" t="s">
        <v>2069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25</v>
      </c>
      <c r="C373" s="70">
        <v>8</v>
      </c>
      <c r="D373" s="70">
        <v>2</v>
      </c>
      <c r="E373" s="70">
        <v>2011</v>
      </c>
      <c r="F373" s="70" t="s">
        <v>178</v>
      </c>
      <c r="G373" s="70" t="s">
        <v>2068</v>
      </c>
      <c r="H373" s="70" t="s">
        <v>2069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26</v>
      </c>
      <c r="C374" s="70">
        <v>9</v>
      </c>
      <c r="D374" s="70">
        <v>2</v>
      </c>
      <c r="E374" s="70">
        <v>2012</v>
      </c>
      <c r="F374" s="70" t="s">
        <v>179</v>
      </c>
      <c r="G374" s="70" t="s">
        <v>2068</v>
      </c>
      <c r="H374" s="70" t="s">
        <v>2069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27</v>
      </c>
      <c r="C375" s="70">
        <v>10</v>
      </c>
      <c r="D375" s="70">
        <v>2</v>
      </c>
      <c r="E375" s="70">
        <v>2013</v>
      </c>
      <c r="F375" s="70" t="s">
        <v>180</v>
      </c>
      <c r="G375" s="70" t="s">
        <v>2068</v>
      </c>
      <c r="H375" s="70" t="s">
        <v>2069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28</v>
      </c>
      <c r="C376" s="70">
        <v>11</v>
      </c>
      <c r="D376" s="70">
        <v>2</v>
      </c>
      <c r="E376" s="70">
        <v>2014</v>
      </c>
      <c r="F376" s="70" t="s">
        <v>181</v>
      </c>
      <c r="G376" s="70" t="s">
        <v>2068</v>
      </c>
      <c r="H376" s="70" t="s">
        <v>2069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29</v>
      </c>
      <c r="C377" s="70">
        <v>12</v>
      </c>
      <c r="D377" s="70">
        <v>2</v>
      </c>
      <c r="E377" s="70">
        <v>2015</v>
      </c>
      <c r="F377" s="70" t="s">
        <v>182</v>
      </c>
      <c r="G377" s="70" t="s">
        <v>2068</v>
      </c>
      <c r="H377" s="70" t="s">
        <v>2069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30</v>
      </c>
      <c r="C378" s="70">
        <v>13</v>
      </c>
      <c r="D378" s="70">
        <v>2</v>
      </c>
      <c r="E378" s="70">
        <v>2016</v>
      </c>
      <c r="F378" s="70" t="s">
        <v>155</v>
      </c>
      <c r="G378" s="70" t="s">
        <v>2068</v>
      </c>
      <c r="H378" s="70" t="s">
        <v>2069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31</v>
      </c>
      <c r="C379" s="70">
        <v>14</v>
      </c>
      <c r="D379" s="70">
        <v>2</v>
      </c>
      <c r="E379" s="70">
        <v>2017</v>
      </c>
      <c r="F379" s="70" t="s">
        <v>156</v>
      </c>
      <c r="G379" s="70" t="s">
        <v>2068</v>
      </c>
      <c r="H379" s="70" t="s">
        <v>2069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32</v>
      </c>
      <c r="C380" s="70">
        <v>15</v>
      </c>
      <c r="D380" s="70">
        <v>2</v>
      </c>
      <c r="E380" s="70">
        <v>2018</v>
      </c>
      <c r="F380" s="70" t="s">
        <v>183</v>
      </c>
      <c r="G380" s="70" t="s">
        <v>2068</v>
      </c>
      <c r="H380" s="70" t="s">
        <v>2069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33</v>
      </c>
      <c r="C381" s="70">
        <v>16</v>
      </c>
      <c r="D381" s="70">
        <v>2</v>
      </c>
      <c r="E381" s="70">
        <v>2019</v>
      </c>
      <c r="F381" s="70" t="s">
        <v>158</v>
      </c>
      <c r="G381" s="70" t="s">
        <v>2068</v>
      </c>
      <c r="H381" s="70" t="s">
        <v>2069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34</v>
      </c>
      <c r="C382" s="70">
        <v>17</v>
      </c>
      <c r="D382" s="70">
        <v>2</v>
      </c>
      <c r="E382" s="70">
        <v>2020</v>
      </c>
      <c r="F382" s="70" t="s">
        <v>159</v>
      </c>
      <c r="G382" s="70" t="s">
        <v>2068</v>
      </c>
      <c r="H382" s="70" t="s">
        <v>2069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34</v>
      </c>
      <c r="C383" s="70">
        <v>18</v>
      </c>
      <c r="D383" s="70">
        <v>2</v>
      </c>
      <c r="E383" s="70">
        <v>2021</v>
      </c>
      <c r="F383" s="70" t="s">
        <v>160</v>
      </c>
      <c r="G383" s="70" t="s">
        <v>2068</v>
      </c>
      <c r="H383" s="70" t="s">
        <v>2069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34</v>
      </c>
      <c r="C384" s="70">
        <v>19</v>
      </c>
      <c r="D384" s="70">
        <v>2</v>
      </c>
      <c r="E384" s="70">
        <v>2022</v>
      </c>
      <c r="F384" s="70" t="s">
        <v>161</v>
      </c>
      <c r="G384" s="70" t="s">
        <v>2068</v>
      </c>
      <c r="H384" s="70" t="s">
        <v>2069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34</v>
      </c>
      <c r="C385" s="70">
        <v>20</v>
      </c>
      <c r="D385" s="70">
        <v>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34</v>
      </c>
      <c r="C386" s="70">
        <v>21</v>
      </c>
      <c r="D386" s="70">
        <v>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120</v>
      </c>
      <c r="C429" s="70">
        <v>1</v>
      </c>
      <c r="D429" s="70">
        <v>8</v>
      </c>
      <c r="E429" s="70">
        <v>1990</v>
      </c>
      <c r="F429" s="70" t="s">
        <v>787</v>
      </c>
      <c r="G429" s="70" t="s">
        <v>2137</v>
      </c>
      <c r="H429" s="70" t="s">
        <v>2138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121</v>
      </c>
      <c r="C430" s="70">
        <v>2</v>
      </c>
      <c r="D430" s="70">
        <v>8</v>
      </c>
      <c r="E430" s="70">
        <v>2005</v>
      </c>
      <c r="F430" s="70" t="s">
        <v>789</v>
      </c>
      <c r="G430" s="70" t="s">
        <v>2137</v>
      </c>
      <c r="H430" s="70" t="s">
        <v>2138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122</v>
      </c>
      <c r="C431" s="70">
        <v>3</v>
      </c>
      <c r="D431" s="70">
        <v>8</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123</v>
      </c>
      <c r="C432" s="70">
        <v>4</v>
      </c>
      <c r="D432" s="70">
        <v>8</v>
      </c>
      <c r="E432" s="70">
        <v>2007</v>
      </c>
      <c r="F432" s="70" t="s">
        <v>791</v>
      </c>
      <c r="G432" s="70" t="s">
        <v>2137</v>
      </c>
      <c r="H432" s="70" t="s">
        <v>2138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124</v>
      </c>
      <c r="C433" s="70">
        <v>5</v>
      </c>
      <c r="D433" s="70">
        <v>8</v>
      </c>
      <c r="E433" s="70">
        <v>2008</v>
      </c>
      <c r="F433" s="70" t="s">
        <v>792</v>
      </c>
      <c r="G433" s="70" t="s">
        <v>2137</v>
      </c>
      <c r="H433" s="70" t="s">
        <v>2138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125</v>
      </c>
      <c r="C434" s="70">
        <v>6</v>
      </c>
      <c r="D434" s="70">
        <v>8</v>
      </c>
      <c r="E434" s="70">
        <v>2009</v>
      </c>
      <c r="F434" s="70" t="s">
        <v>176</v>
      </c>
      <c r="G434" s="70" t="s">
        <v>2137</v>
      </c>
      <c r="H434" s="70" t="s">
        <v>2138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2144</v>
      </c>
      <c r="B435" s="70">
        <v>126</v>
      </c>
      <c r="C435" s="70">
        <v>7</v>
      </c>
      <c r="D435" s="70">
        <v>8</v>
      </c>
      <c r="E435" s="70">
        <v>2010</v>
      </c>
      <c r="F435" s="70" t="s">
        <v>177</v>
      </c>
      <c r="G435" s="70" t="s">
        <v>2137</v>
      </c>
      <c r="H435" s="70" t="s">
        <v>2138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2145</v>
      </c>
      <c r="B436" s="70">
        <v>127</v>
      </c>
      <c r="C436" s="70">
        <v>8</v>
      </c>
      <c r="D436" s="70">
        <v>8</v>
      </c>
      <c r="E436" s="70">
        <v>2011</v>
      </c>
      <c r="F436" s="70" t="s">
        <v>178</v>
      </c>
      <c r="G436" s="70" t="s">
        <v>2137</v>
      </c>
      <c r="H436" s="70" t="s">
        <v>2138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2146</v>
      </c>
      <c r="B437" s="70">
        <v>128</v>
      </c>
      <c r="C437" s="70">
        <v>9</v>
      </c>
      <c r="D437" s="70">
        <v>8</v>
      </c>
      <c r="E437" s="70">
        <v>2012</v>
      </c>
      <c r="F437" s="70" t="s">
        <v>179</v>
      </c>
      <c r="G437" s="70" t="s">
        <v>2137</v>
      </c>
      <c r="H437" s="70" t="s">
        <v>2138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2147</v>
      </c>
      <c r="B438" s="70">
        <v>129</v>
      </c>
      <c r="C438" s="70">
        <v>10</v>
      </c>
      <c r="D438" s="70">
        <v>8</v>
      </c>
      <c r="E438" s="70">
        <v>2013</v>
      </c>
      <c r="F438" s="70" t="s">
        <v>180</v>
      </c>
      <c r="G438" s="70" t="s">
        <v>2137</v>
      </c>
      <c r="H438" s="70" t="s">
        <v>2138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2148</v>
      </c>
      <c r="B439" s="70">
        <v>130</v>
      </c>
      <c r="C439" s="70">
        <v>11</v>
      </c>
      <c r="D439" s="70">
        <v>8</v>
      </c>
      <c r="E439" s="70">
        <v>2014</v>
      </c>
      <c r="F439" s="70" t="s">
        <v>181</v>
      </c>
      <c r="G439" s="70" t="s">
        <v>2137</v>
      </c>
      <c r="H439" s="70" t="s">
        <v>2138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2149</v>
      </c>
      <c r="B440" s="70">
        <v>131</v>
      </c>
      <c r="C440" s="70">
        <v>12</v>
      </c>
      <c r="D440" s="70">
        <v>8</v>
      </c>
      <c r="E440" s="70">
        <v>2015</v>
      </c>
      <c r="F440" s="70" t="s">
        <v>182</v>
      </c>
      <c r="G440" s="70" t="s">
        <v>2137</v>
      </c>
      <c r="H440" s="70" t="s">
        <v>2138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2150</v>
      </c>
      <c r="B441" s="70">
        <v>132</v>
      </c>
      <c r="C441" s="70">
        <v>13</v>
      </c>
      <c r="D441" s="70">
        <v>8</v>
      </c>
      <c r="E441" s="70">
        <v>2016</v>
      </c>
      <c r="F441" s="70" t="s">
        <v>155</v>
      </c>
      <c r="G441" s="70" t="s">
        <v>2137</v>
      </c>
      <c r="H441" s="70" t="s">
        <v>2138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2151</v>
      </c>
      <c r="B442" s="70">
        <v>133</v>
      </c>
      <c r="C442" s="70">
        <v>14</v>
      </c>
      <c r="D442" s="70">
        <v>8</v>
      </c>
      <c r="E442" s="70">
        <v>2017</v>
      </c>
      <c r="F442" s="70" t="s">
        <v>156</v>
      </c>
      <c r="G442" s="70" t="s">
        <v>2137</v>
      </c>
      <c r="H442" s="70" t="s">
        <v>2138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2152</v>
      </c>
      <c r="B443" s="70">
        <v>134</v>
      </c>
      <c r="C443" s="70">
        <v>15</v>
      </c>
      <c r="D443" s="70">
        <v>8</v>
      </c>
      <c r="E443" s="70">
        <v>2018</v>
      </c>
      <c r="F443" s="70" t="s">
        <v>183</v>
      </c>
      <c r="G443" s="70" t="s">
        <v>2137</v>
      </c>
      <c r="H443" s="70" t="s">
        <v>2138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2153</v>
      </c>
      <c r="B444" s="70">
        <v>135</v>
      </c>
      <c r="C444" s="70">
        <v>16</v>
      </c>
      <c r="D444" s="70">
        <v>8</v>
      </c>
      <c r="E444" s="70">
        <v>2019</v>
      </c>
      <c r="F444" s="70" t="s">
        <v>158</v>
      </c>
      <c r="G444" s="1064" t="s">
        <v>2137</v>
      </c>
      <c r="H444" s="70" t="s">
        <v>2138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2154</v>
      </c>
      <c r="B445" s="70">
        <v>136</v>
      </c>
      <c r="C445" s="70">
        <v>17</v>
      </c>
      <c r="D445" s="70">
        <v>8</v>
      </c>
      <c r="E445" s="70">
        <v>2020</v>
      </c>
      <c r="F445" s="70" t="s">
        <v>159</v>
      </c>
      <c r="G445" s="1064" t="s">
        <v>2137</v>
      </c>
      <c r="H445" s="70" t="s">
        <v>2138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2155</v>
      </c>
      <c r="B446" s="70">
        <v>136</v>
      </c>
      <c r="C446" s="70">
        <v>18</v>
      </c>
      <c r="D446" s="70">
        <v>8</v>
      </c>
      <c r="E446" s="70">
        <v>2021</v>
      </c>
      <c r="F446" s="70" t="s">
        <v>160</v>
      </c>
      <c r="G446" s="70" t="s">
        <v>2137</v>
      </c>
      <c r="H446" s="70" t="s">
        <v>2138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2156</v>
      </c>
      <c r="B447" s="70">
        <v>136</v>
      </c>
      <c r="C447" s="70">
        <v>19</v>
      </c>
      <c r="D447" s="70">
        <v>8</v>
      </c>
      <c r="E447" s="70">
        <v>2022</v>
      </c>
      <c r="F447" s="70" t="s">
        <v>161</v>
      </c>
      <c r="G447" s="70" t="s">
        <v>2137</v>
      </c>
      <c r="H447" s="70" t="s">
        <v>2138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136</v>
      </c>
      <c r="C448" s="70">
        <v>20</v>
      </c>
      <c r="D448" s="70">
        <v>8</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136</v>
      </c>
      <c r="C449" s="70">
        <v>21</v>
      </c>
      <c r="D449" s="70">
        <v>8</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2165</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2166</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2167</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2168</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2169</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2170</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2171</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2172</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2173</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2174</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2175</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2176</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2186</v>
      </c>
      <c r="B477" s="70">
        <v>262</v>
      </c>
      <c r="C477" s="70">
        <v>7</v>
      </c>
      <c r="D477" s="70">
        <v>16</v>
      </c>
      <c r="E477" s="70">
        <v>2010</v>
      </c>
      <c r="F477" s="70" t="s">
        <v>177</v>
      </c>
      <c r="G477" s="70" t="s">
        <v>2179</v>
      </c>
      <c r="H477" s="70" t="s">
        <v>2180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2187</v>
      </c>
      <c r="B478" s="70">
        <v>263</v>
      </c>
      <c r="C478" s="70">
        <v>8</v>
      </c>
      <c r="D478" s="70">
        <v>16</v>
      </c>
      <c r="E478" s="70">
        <v>2011</v>
      </c>
      <c r="F478" s="70" t="s">
        <v>178</v>
      </c>
      <c r="G478" s="70" t="s">
        <v>2179</v>
      </c>
      <c r="H478" s="70" t="s">
        <v>2180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2188</v>
      </c>
      <c r="B479" s="70">
        <v>264</v>
      </c>
      <c r="C479" s="70">
        <v>9</v>
      </c>
      <c r="D479" s="70">
        <v>16</v>
      </c>
      <c r="E479" s="70">
        <v>2012</v>
      </c>
      <c r="F479" s="70" t="s">
        <v>179</v>
      </c>
      <c r="G479" s="70" t="s">
        <v>2179</v>
      </c>
      <c r="H479" s="70" t="s">
        <v>2180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2189</v>
      </c>
      <c r="B480" s="70">
        <v>265</v>
      </c>
      <c r="C480" s="70">
        <v>10</v>
      </c>
      <c r="D480" s="70">
        <v>16</v>
      </c>
      <c r="E480" s="70">
        <v>2013</v>
      </c>
      <c r="F480" s="70" t="s">
        <v>180</v>
      </c>
      <c r="G480" s="70" t="s">
        <v>2179</v>
      </c>
      <c r="H480" s="70" t="s">
        <v>2180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2190</v>
      </c>
      <c r="B481" s="70">
        <v>266</v>
      </c>
      <c r="C481" s="70">
        <v>11</v>
      </c>
      <c r="D481" s="70">
        <v>16</v>
      </c>
      <c r="E481" s="70">
        <v>2014</v>
      </c>
      <c r="F481" s="70" t="s">
        <v>181</v>
      </c>
      <c r="G481" s="70" t="s">
        <v>2179</v>
      </c>
      <c r="H481" s="70" t="s">
        <v>2180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2191</v>
      </c>
      <c r="B482" s="70">
        <v>267</v>
      </c>
      <c r="C482" s="70">
        <v>12</v>
      </c>
      <c r="D482" s="70">
        <v>16</v>
      </c>
      <c r="E482" s="70">
        <v>2015</v>
      </c>
      <c r="F482" s="70" t="s">
        <v>182</v>
      </c>
      <c r="G482" s="1064" t="s">
        <v>2179</v>
      </c>
      <c r="H482" s="70" t="s">
        <v>2180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2192</v>
      </c>
      <c r="B483" s="70">
        <v>268</v>
      </c>
      <c r="C483" s="70">
        <v>13</v>
      </c>
      <c r="D483" s="70">
        <v>16</v>
      </c>
      <c r="E483" s="70">
        <v>2016</v>
      </c>
      <c r="F483" s="70" t="s">
        <v>155</v>
      </c>
      <c r="G483" s="1064" t="s">
        <v>2179</v>
      </c>
      <c r="H483" s="70" t="s">
        <v>2180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2193</v>
      </c>
      <c r="B484" s="70">
        <v>269</v>
      </c>
      <c r="C484" s="70">
        <v>14</v>
      </c>
      <c r="D484" s="70">
        <v>16</v>
      </c>
      <c r="E484" s="70">
        <v>2017</v>
      </c>
      <c r="F484" s="70" t="s">
        <v>156</v>
      </c>
      <c r="G484" s="70" t="s">
        <v>2179</v>
      </c>
      <c r="H484" s="70" t="s">
        <v>2180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2194</v>
      </c>
      <c r="B485" s="70">
        <v>270</v>
      </c>
      <c r="C485" s="70">
        <v>15</v>
      </c>
      <c r="D485" s="70">
        <v>16</v>
      </c>
      <c r="E485" s="70">
        <v>2018</v>
      </c>
      <c r="F485" s="70" t="s">
        <v>183</v>
      </c>
      <c r="G485" s="70" t="s">
        <v>2179</v>
      </c>
      <c r="H485" s="70" t="s">
        <v>2180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2195</v>
      </c>
      <c r="B486" s="70">
        <v>271</v>
      </c>
      <c r="C486" s="70">
        <v>16</v>
      </c>
      <c r="D486" s="70">
        <v>16</v>
      </c>
      <c r="E486" s="70">
        <v>2019</v>
      </c>
      <c r="F486" s="70" t="s">
        <v>158</v>
      </c>
      <c r="G486" s="70" t="s">
        <v>2179</v>
      </c>
      <c r="H486" s="70" t="s">
        <v>2180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2202</v>
      </c>
      <c r="H492" s="70" t="s">
        <v>2203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155</v>
      </c>
      <c r="C493" s="70">
        <v>2</v>
      </c>
      <c r="D493" s="70">
        <v>10</v>
      </c>
      <c r="E493" s="70">
        <v>2005</v>
      </c>
      <c r="F493" s="70" t="s">
        <v>789</v>
      </c>
      <c r="G493" s="70" t="s">
        <v>2202</v>
      </c>
      <c r="H493" s="70" t="s">
        <v>2203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156</v>
      </c>
      <c r="C494" s="70">
        <v>3</v>
      </c>
      <c r="D494" s="70">
        <v>10</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157</v>
      </c>
      <c r="C495" s="70">
        <v>4</v>
      </c>
      <c r="D495" s="70">
        <v>10</v>
      </c>
      <c r="E495" s="70">
        <v>2007</v>
      </c>
      <c r="F495" s="70" t="s">
        <v>791</v>
      </c>
      <c r="G495" s="70" t="s">
        <v>2202</v>
      </c>
      <c r="H495" s="70" t="s">
        <v>2203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158</v>
      </c>
      <c r="C496" s="70">
        <v>5</v>
      </c>
      <c r="D496" s="70">
        <v>10</v>
      </c>
      <c r="E496" s="70">
        <v>2008</v>
      </c>
      <c r="F496" s="70" t="s">
        <v>792</v>
      </c>
      <c r="G496" s="70" t="s">
        <v>2202</v>
      </c>
      <c r="H496" s="70" t="s">
        <v>2203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159</v>
      </c>
      <c r="C497" s="70">
        <v>6</v>
      </c>
      <c r="D497" s="70">
        <v>10</v>
      </c>
      <c r="E497" s="70">
        <v>2009</v>
      </c>
      <c r="F497" s="70" t="s">
        <v>176</v>
      </c>
      <c r="G497" s="70" t="s">
        <v>2202</v>
      </c>
      <c r="H497" s="70" t="s">
        <v>2203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160</v>
      </c>
      <c r="C498" s="70">
        <v>7</v>
      </c>
      <c r="D498" s="70">
        <v>10</v>
      </c>
      <c r="E498" s="70">
        <v>2010</v>
      </c>
      <c r="F498" s="70" t="s">
        <v>177</v>
      </c>
      <c r="G498" s="70" t="s">
        <v>2202</v>
      </c>
      <c r="H498" s="70" t="s">
        <v>2203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2210</v>
      </c>
      <c r="B499" s="70">
        <v>161</v>
      </c>
      <c r="C499" s="70">
        <v>8</v>
      </c>
      <c r="D499" s="70">
        <v>10</v>
      </c>
      <c r="E499" s="70">
        <v>2011</v>
      </c>
      <c r="F499" s="70" t="s">
        <v>178</v>
      </c>
      <c r="G499" s="70" t="s">
        <v>2202</v>
      </c>
      <c r="H499" s="70" t="s">
        <v>2203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2211</v>
      </c>
      <c r="B500" s="70">
        <v>162</v>
      </c>
      <c r="C500" s="70">
        <v>9</v>
      </c>
      <c r="D500" s="70">
        <v>10</v>
      </c>
      <c r="E500" s="70">
        <v>2012</v>
      </c>
      <c r="F500" s="70" t="s">
        <v>179</v>
      </c>
      <c r="G500" s="70" t="s">
        <v>2202</v>
      </c>
      <c r="H500" s="70" t="s">
        <v>2203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2212</v>
      </c>
      <c r="B501" s="70">
        <v>163</v>
      </c>
      <c r="C501" s="70">
        <v>10</v>
      </c>
      <c r="D501" s="70">
        <v>10</v>
      </c>
      <c r="E501" s="70">
        <v>2013</v>
      </c>
      <c r="F501" s="70" t="s">
        <v>180</v>
      </c>
      <c r="G501" s="1064" t="s">
        <v>2202</v>
      </c>
      <c r="H501" s="70" t="s">
        <v>2203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2213</v>
      </c>
      <c r="B502" s="70">
        <v>164</v>
      </c>
      <c r="C502" s="70">
        <v>11</v>
      </c>
      <c r="D502" s="70">
        <v>10</v>
      </c>
      <c r="E502" s="70">
        <v>2014</v>
      </c>
      <c r="F502" s="70" t="s">
        <v>181</v>
      </c>
      <c r="G502" s="1064" t="s">
        <v>2202</v>
      </c>
      <c r="H502" s="70" t="s">
        <v>2203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2214</v>
      </c>
      <c r="B503" s="70">
        <v>165</v>
      </c>
      <c r="C503" s="70">
        <v>12</v>
      </c>
      <c r="D503" s="70">
        <v>10</v>
      </c>
      <c r="E503" s="70">
        <v>2015</v>
      </c>
      <c r="F503" s="70" t="s">
        <v>182</v>
      </c>
      <c r="G503" s="70" t="s">
        <v>2202</v>
      </c>
      <c r="H503" s="70" t="s">
        <v>2203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2215</v>
      </c>
      <c r="B504" s="70">
        <v>166</v>
      </c>
      <c r="C504" s="70">
        <v>13</v>
      </c>
      <c r="D504" s="70">
        <v>10</v>
      </c>
      <c r="E504" s="70">
        <v>2016</v>
      </c>
      <c r="F504" s="70" t="s">
        <v>155</v>
      </c>
      <c r="G504" s="70" t="s">
        <v>2202</v>
      </c>
      <c r="H504" s="70" t="s">
        <v>2203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2216</v>
      </c>
      <c r="B505" s="70">
        <v>167</v>
      </c>
      <c r="C505" s="70">
        <v>14</v>
      </c>
      <c r="D505" s="70">
        <v>10</v>
      </c>
      <c r="E505" s="70">
        <v>2017</v>
      </c>
      <c r="F505" s="70" t="s">
        <v>156</v>
      </c>
      <c r="G505" s="70" t="s">
        <v>2202</v>
      </c>
      <c r="H505" s="70" t="s">
        <v>2203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2217</v>
      </c>
      <c r="B506" s="70">
        <v>168</v>
      </c>
      <c r="C506" s="70">
        <v>15</v>
      </c>
      <c r="D506" s="70">
        <v>10</v>
      </c>
      <c r="E506" s="70">
        <v>2018</v>
      </c>
      <c r="F506" s="70" t="s">
        <v>183</v>
      </c>
      <c r="G506" s="70" t="s">
        <v>2202</v>
      </c>
      <c r="H506" s="70" t="s">
        <v>2203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2218</v>
      </c>
      <c r="B507" s="70">
        <v>169</v>
      </c>
      <c r="C507" s="70">
        <v>16</v>
      </c>
      <c r="D507" s="70">
        <v>10</v>
      </c>
      <c r="E507" s="70">
        <v>2019</v>
      </c>
      <c r="F507" s="70" t="s">
        <v>158</v>
      </c>
      <c r="G507" s="70" t="s">
        <v>2202</v>
      </c>
      <c r="H507" s="70" t="s">
        <v>2203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2219</v>
      </c>
      <c r="B508" s="70">
        <v>170</v>
      </c>
      <c r="C508" s="70">
        <v>17</v>
      </c>
      <c r="D508" s="70">
        <v>10</v>
      </c>
      <c r="E508" s="70">
        <v>2020</v>
      </c>
      <c r="F508" s="70" t="s">
        <v>159</v>
      </c>
      <c r="G508" s="70" t="s">
        <v>2202</v>
      </c>
      <c r="H508" s="70" t="s">
        <v>2203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2220</v>
      </c>
      <c r="B509" s="70">
        <v>170</v>
      </c>
      <c r="C509" s="70">
        <v>18</v>
      </c>
      <c r="D509" s="70">
        <v>10</v>
      </c>
      <c r="E509" s="70">
        <v>2021</v>
      </c>
      <c r="F509" s="70" t="s">
        <v>160</v>
      </c>
      <c r="G509" s="70" t="s">
        <v>2202</v>
      </c>
      <c r="H509" s="70" t="s">
        <v>2203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2221</v>
      </c>
      <c r="B510" s="70">
        <v>170</v>
      </c>
      <c r="C510" s="70">
        <v>19</v>
      </c>
      <c r="D510" s="70">
        <v>10</v>
      </c>
      <c r="E510" s="70">
        <v>2022</v>
      </c>
      <c r="F510" s="70" t="s">
        <v>161</v>
      </c>
      <c r="G510" s="70" t="s">
        <v>2202</v>
      </c>
      <c r="H510" s="70" t="s">
        <v>2203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170</v>
      </c>
      <c r="C511" s="70">
        <v>20</v>
      </c>
      <c r="D511" s="70">
        <v>10</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170</v>
      </c>
      <c r="C512" s="70">
        <v>21</v>
      </c>
      <c r="D512" s="70">
        <v>10</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35</v>
      </c>
      <c r="C513" s="70">
        <v>1</v>
      </c>
      <c r="D513" s="70">
        <v>3</v>
      </c>
      <c r="E513" s="70">
        <v>1990</v>
      </c>
      <c r="F513" s="70" t="s">
        <v>787</v>
      </c>
      <c r="G513" s="70" t="s">
        <v>2225</v>
      </c>
      <c r="H513" s="70" t="s">
        <v>2226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36</v>
      </c>
      <c r="C514" s="70">
        <v>2</v>
      </c>
      <c r="D514" s="70">
        <v>3</v>
      </c>
      <c r="E514" s="70">
        <v>2005</v>
      </c>
      <c r="F514" s="70" t="s">
        <v>789</v>
      </c>
      <c r="G514" s="70" t="s">
        <v>2225</v>
      </c>
      <c r="H514" s="70" t="s">
        <v>2226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37</v>
      </c>
      <c r="C515" s="70">
        <v>3</v>
      </c>
      <c r="D515" s="70">
        <v>3</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38</v>
      </c>
      <c r="C516" s="70">
        <v>4</v>
      </c>
      <c r="D516" s="70">
        <v>3</v>
      </c>
      <c r="E516" s="70">
        <v>2007</v>
      </c>
      <c r="F516" s="70" t="s">
        <v>791</v>
      </c>
      <c r="G516" s="70" t="s">
        <v>2225</v>
      </c>
      <c r="H516" s="70" t="s">
        <v>2226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39</v>
      </c>
      <c r="C517" s="70">
        <v>5</v>
      </c>
      <c r="D517" s="70">
        <v>3</v>
      </c>
      <c r="E517" s="70">
        <v>2008</v>
      </c>
      <c r="F517" s="70" t="s">
        <v>792</v>
      </c>
      <c r="G517" s="70" t="s">
        <v>2225</v>
      </c>
      <c r="H517" s="70" t="s">
        <v>2226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40</v>
      </c>
      <c r="C518" s="70">
        <v>6</v>
      </c>
      <c r="D518" s="70">
        <v>3</v>
      </c>
      <c r="E518" s="70">
        <v>2009</v>
      </c>
      <c r="F518" s="70" t="s">
        <v>176</v>
      </c>
      <c r="G518" s="70" t="s">
        <v>2225</v>
      </c>
      <c r="H518" s="70" t="s">
        <v>2226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2232</v>
      </c>
      <c r="B519" s="70">
        <v>41</v>
      </c>
      <c r="C519" s="70">
        <v>7</v>
      </c>
      <c r="D519" s="70">
        <v>3</v>
      </c>
      <c r="E519" s="70">
        <v>2010</v>
      </c>
      <c r="F519" s="70" t="s">
        <v>177</v>
      </c>
      <c r="G519" s="70" t="s">
        <v>2225</v>
      </c>
      <c r="H519" s="70" t="s">
        <v>2226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2233</v>
      </c>
      <c r="B520" s="70">
        <v>42</v>
      </c>
      <c r="C520" s="70">
        <v>8</v>
      </c>
      <c r="D520" s="70">
        <v>3</v>
      </c>
      <c r="E520" s="70">
        <v>2011</v>
      </c>
      <c r="F520" s="70" t="s">
        <v>178</v>
      </c>
      <c r="G520" s="1064" t="s">
        <v>2225</v>
      </c>
      <c r="H520" s="70" t="s">
        <v>2226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2234</v>
      </c>
      <c r="B521" s="70">
        <v>43</v>
      </c>
      <c r="C521" s="70">
        <v>9</v>
      </c>
      <c r="D521" s="70">
        <v>3</v>
      </c>
      <c r="E521" s="70">
        <v>2012</v>
      </c>
      <c r="F521" s="70" t="s">
        <v>179</v>
      </c>
      <c r="G521" s="1064" t="s">
        <v>2225</v>
      </c>
      <c r="H521" s="70" t="s">
        <v>2226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2235</v>
      </c>
      <c r="B522" s="70">
        <v>44</v>
      </c>
      <c r="C522" s="70">
        <v>10</v>
      </c>
      <c r="D522" s="70">
        <v>3</v>
      </c>
      <c r="E522" s="70">
        <v>2013</v>
      </c>
      <c r="F522" s="70" t="s">
        <v>180</v>
      </c>
      <c r="G522" s="70" t="s">
        <v>2225</v>
      </c>
      <c r="H522" s="70" t="s">
        <v>2226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2236</v>
      </c>
      <c r="B523" s="70">
        <v>45</v>
      </c>
      <c r="C523" s="70">
        <v>11</v>
      </c>
      <c r="D523" s="70">
        <v>3</v>
      </c>
      <c r="E523" s="70">
        <v>2014</v>
      </c>
      <c r="F523" s="70" t="s">
        <v>181</v>
      </c>
      <c r="G523" s="70" t="s">
        <v>2225</v>
      </c>
      <c r="H523" s="70" t="s">
        <v>2226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2237</v>
      </c>
      <c r="B524" s="70">
        <v>46</v>
      </c>
      <c r="C524" s="70">
        <v>12</v>
      </c>
      <c r="D524" s="70">
        <v>3</v>
      </c>
      <c r="E524" s="70">
        <v>2015</v>
      </c>
      <c r="F524" s="70" t="s">
        <v>182</v>
      </c>
      <c r="G524" s="70" t="s">
        <v>2225</v>
      </c>
      <c r="H524" s="70" t="s">
        <v>2226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2238</v>
      </c>
      <c r="B525" s="70">
        <v>47</v>
      </c>
      <c r="C525" s="70">
        <v>13</v>
      </c>
      <c r="D525" s="70">
        <v>3</v>
      </c>
      <c r="E525" s="70">
        <v>2016</v>
      </c>
      <c r="F525" s="70" t="s">
        <v>155</v>
      </c>
      <c r="G525" s="70" t="s">
        <v>2225</v>
      </c>
      <c r="H525" s="70" t="s">
        <v>2226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2239</v>
      </c>
      <c r="B526" s="70">
        <v>48</v>
      </c>
      <c r="C526" s="70">
        <v>14</v>
      </c>
      <c r="D526" s="70">
        <v>3</v>
      </c>
      <c r="E526" s="70">
        <v>2017</v>
      </c>
      <c r="F526" s="70" t="s">
        <v>156</v>
      </c>
      <c r="G526" s="70" t="s">
        <v>2225</v>
      </c>
      <c r="H526" s="70" t="s">
        <v>2226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2240</v>
      </c>
      <c r="B527" s="70">
        <v>49</v>
      </c>
      <c r="C527" s="70">
        <v>15</v>
      </c>
      <c r="D527" s="70">
        <v>3</v>
      </c>
      <c r="E527" s="70">
        <v>2018</v>
      </c>
      <c r="F527" s="70" t="s">
        <v>183</v>
      </c>
      <c r="G527" s="70" t="s">
        <v>2225</v>
      </c>
      <c r="H527" s="70" t="s">
        <v>2226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2241</v>
      </c>
      <c r="B528" s="70">
        <v>50</v>
      </c>
      <c r="C528" s="70">
        <v>16</v>
      </c>
      <c r="D528" s="70">
        <v>3</v>
      </c>
      <c r="E528" s="70">
        <v>2019</v>
      </c>
      <c r="F528" s="70" t="s">
        <v>158</v>
      </c>
      <c r="G528" s="70" t="s">
        <v>2225</v>
      </c>
      <c r="H528" s="70" t="s">
        <v>2226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2242</v>
      </c>
      <c r="B529" s="70">
        <v>51</v>
      </c>
      <c r="C529" s="70">
        <v>17</v>
      </c>
      <c r="D529" s="70">
        <v>3</v>
      </c>
      <c r="E529" s="70">
        <v>2020</v>
      </c>
      <c r="F529" s="70" t="s">
        <v>159</v>
      </c>
      <c r="G529" s="70" t="s">
        <v>2225</v>
      </c>
      <c r="H529" s="70" t="s">
        <v>2226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2243</v>
      </c>
      <c r="B530" s="70">
        <v>51</v>
      </c>
      <c r="C530" s="70">
        <v>18</v>
      </c>
      <c r="D530" s="70">
        <v>3</v>
      </c>
      <c r="E530" s="70">
        <v>2021</v>
      </c>
      <c r="F530" s="70" t="s">
        <v>160</v>
      </c>
      <c r="G530" s="70" t="s">
        <v>2225</v>
      </c>
      <c r="H530" s="70" t="s">
        <v>2226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2244</v>
      </c>
      <c r="B531" s="70">
        <v>51</v>
      </c>
      <c r="C531" s="70">
        <v>19</v>
      </c>
      <c r="D531" s="70">
        <v>3</v>
      </c>
      <c r="E531" s="70">
        <v>2022</v>
      </c>
      <c r="F531" s="70" t="s">
        <v>161</v>
      </c>
      <c r="G531" s="70" t="s">
        <v>2225</v>
      </c>
      <c r="H531" s="70" t="s">
        <v>2226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51</v>
      </c>
      <c r="C532" s="70">
        <v>20</v>
      </c>
      <c r="D532" s="70">
        <v>3</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51</v>
      </c>
      <c r="C533" s="70">
        <v>21</v>
      </c>
      <c r="D533" s="70">
        <v>3</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375</v>
      </c>
      <c r="C576" s="70">
        <v>1</v>
      </c>
      <c r="D576" s="70">
        <v>23</v>
      </c>
      <c r="E576" s="70">
        <v>1990</v>
      </c>
      <c r="F576" s="70" t="s">
        <v>787</v>
      </c>
      <c r="G576" s="70" t="s">
        <v>2294</v>
      </c>
      <c r="H576" s="70" t="s">
        <v>2295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376</v>
      </c>
      <c r="C577" s="70">
        <v>2</v>
      </c>
      <c r="D577" s="70">
        <v>23</v>
      </c>
      <c r="E577" s="70">
        <v>2005</v>
      </c>
      <c r="F577" s="70" t="s">
        <v>789</v>
      </c>
      <c r="G577" s="1064" t="s">
        <v>2294</v>
      </c>
      <c r="H577" s="70" t="s">
        <v>2295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377</v>
      </c>
      <c r="C578" s="70">
        <v>3</v>
      </c>
      <c r="D578" s="70">
        <v>23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378</v>
      </c>
      <c r="C579" s="70">
        <v>4</v>
      </c>
      <c r="D579" s="70">
        <v>23</v>
      </c>
      <c r="E579" s="70">
        <v>2007</v>
      </c>
      <c r="F579" s="70" t="s">
        <v>791</v>
      </c>
      <c r="G579" s="70" t="s">
        <v>2294</v>
      </c>
      <c r="H579" s="70" t="s">
        <v>2295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379</v>
      </c>
      <c r="C580" s="70">
        <v>5</v>
      </c>
      <c r="D580" s="70">
        <v>23</v>
      </c>
      <c r="E580" s="70">
        <v>2008</v>
      </c>
      <c r="F580" s="70" t="s">
        <v>792</v>
      </c>
      <c r="G580" s="70" t="s">
        <v>2294</v>
      </c>
      <c r="H580" s="70" t="s">
        <v>2295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380</v>
      </c>
      <c r="C581" s="70">
        <v>6</v>
      </c>
      <c r="D581" s="70">
        <v>23</v>
      </c>
      <c r="E581" s="70">
        <v>2009</v>
      </c>
      <c r="F581" s="70" t="s">
        <v>176</v>
      </c>
      <c r="G581" s="70" t="s">
        <v>2294</v>
      </c>
      <c r="H581" s="70" t="s">
        <v>2295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381</v>
      </c>
      <c r="C582" s="70">
        <v>7</v>
      </c>
      <c r="D582" s="70">
        <v>23</v>
      </c>
      <c r="E582" s="70">
        <v>2010</v>
      </c>
      <c r="F582" s="70" t="s">
        <v>177</v>
      </c>
      <c r="G582" s="70" t="s">
        <v>2294</v>
      </c>
      <c r="H582" s="70" t="s">
        <v>2295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382</v>
      </c>
      <c r="C583" s="70">
        <v>8</v>
      </c>
      <c r="D583" s="70">
        <v>23</v>
      </c>
      <c r="E583" s="70">
        <v>2011</v>
      </c>
      <c r="F583" s="70" t="s">
        <v>178</v>
      </c>
      <c r="G583" s="70" t="s">
        <v>2294</v>
      </c>
      <c r="H583" s="70" t="s">
        <v>2295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383</v>
      </c>
      <c r="C584" s="70">
        <v>9</v>
      </c>
      <c r="D584" s="70">
        <v>23</v>
      </c>
      <c r="E584" s="70">
        <v>2012</v>
      </c>
      <c r="F584" s="70" t="s">
        <v>179</v>
      </c>
      <c r="G584" s="70" t="s">
        <v>2294</v>
      </c>
      <c r="H584" s="70" t="s">
        <v>2295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384</v>
      </c>
      <c r="C585" s="70">
        <v>10</v>
      </c>
      <c r="D585" s="70">
        <v>23</v>
      </c>
      <c r="E585" s="70">
        <v>2013</v>
      </c>
      <c r="F585" s="70" t="s">
        <v>180</v>
      </c>
      <c r="G585" s="70" t="s">
        <v>2294</v>
      </c>
      <c r="H585" s="70" t="s">
        <v>2295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2305</v>
      </c>
      <c r="B586" s="70">
        <v>385</v>
      </c>
      <c r="C586" s="70">
        <v>11</v>
      </c>
      <c r="D586" s="70">
        <v>23</v>
      </c>
      <c r="E586" s="70">
        <v>2014</v>
      </c>
      <c r="F586" s="70" t="s">
        <v>181</v>
      </c>
      <c r="G586" s="70" t="s">
        <v>2294</v>
      </c>
      <c r="H586" s="70" t="s">
        <v>2295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2306</v>
      </c>
      <c r="B587" s="70">
        <v>386</v>
      </c>
      <c r="C587" s="70">
        <v>12</v>
      </c>
      <c r="D587" s="70">
        <v>23</v>
      </c>
      <c r="E587" s="70">
        <v>2015</v>
      </c>
      <c r="F587" s="70" t="s">
        <v>182</v>
      </c>
      <c r="G587" s="70" t="s">
        <v>2294</v>
      </c>
      <c r="H587" s="70" t="s">
        <v>2295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2307</v>
      </c>
      <c r="B588" s="70">
        <v>387</v>
      </c>
      <c r="C588" s="70">
        <v>13</v>
      </c>
      <c r="D588" s="70">
        <v>23</v>
      </c>
      <c r="E588" s="70">
        <v>2016</v>
      </c>
      <c r="F588" s="70" t="s">
        <v>155</v>
      </c>
      <c r="G588" s="70" t="s">
        <v>2294</v>
      </c>
      <c r="H588" s="70" t="s">
        <v>2295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2308</v>
      </c>
      <c r="B589" s="70">
        <v>388</v>
      </c>
      <c r="C589" s="70">
        <v>14</v>
      </c>
      <c r="D589" s="70">
        <v>23</v>
      </c>
      <c r="E589" s="70">
        <v>2017</v>
      </c>
      <c r="F589" s="70" t="s">
        <v>156</v>
      </c>
      <c r="G589" s="70" t="s">
        <v>2294</v>
      </c>
      <c r="H589" s="70" t="s">
        <v>2295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2309</v>
      </c>
      <c r="B590" s="70">
        <v>389</v>
      </c>
      <c r="C590" s="70">
        <v>15</v>
      </c>
      <c r="D590" s="70">
        <v>23</v>
      </c>
      <c r="E590" s="70">
        <v>2018</v>
      </c>
      <c r="F590" s="70" t="s">
        <v>183</v>
      </c>
      <c r="G590" s="70" t="s">
        <v>2294</v>
      </c>
      <c r="H590" s="70" t="s">
        <v>2295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2310</v>
      </c>
      <c r="B591" s="70">
        <v>390</v>
      </c>
      <c r="C591" s="70">
        <v>16</v>
      </c>
      <c r="D591" s="70">
        <v>23</v>
      </c>
      <c r="E591" s="70">
        <v>2019</v>
      </c>
      <c r="F591" s="70" t="s">
        <v>158</v>
      </c>
      <c r="G591" s="70" t="s">
        <v>2294</v>
      </c>
      <c r="H591" s="70" t="s">
        <v>2295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2311</v>
      </c>
      <c r="B592" s="70">
        <v>391</v>
      </c>
      <c r="C592" s="70">
        <v>17</v>
      </c>
      <c r="D592" s="70">
        <v>23</v>
      </c>
      <c r="E592" s="70">
        <v>2020</v>
      </c>
      <c r="F592" s="70" t="s">
        <v>159</v>
      </c>
      <c r="G592" s="70" t="s">
        <v>2294</v>
      </c>
      <c r="H592" s="70" t="s">
        <v>2295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2312</v>
      </c>
      <c r="B593" s="70">
        <v>391</v>
      </c>
      <c r="C593" s="70">
        <v>18</v>
      </c>
      <c r="D593" s="70">
        <v>23</v>
      </c>
      <c r="E593" s="70">
        <v>2021</v>
      </c>
      <c r="F593" s="70" t="s">
        <v>160</v>
      </c>
      <c r="G593" s="70" t="s">
        <v>2294</v>
      </c>
      <c r="H593" s="70" t="s">
        <v>2295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2313</v>
      </c>
      <c r="B594" s="70">
        <v>391</v>
      </c>
      <c r="C594" s="70">
        <v>19</v>
      </c>
      <c r="D594" s="70">
        <v>23</v>
      </c>
      <c r="E594" s="70">
        <v>2022</v>
      </c>
      <c r="F594" s="70" t="s">
        <v>161</v>
      </c>
      <c r="G594" s="70" t="s">
        <v>2294</v>
      </c>
      <c r="H594" s="70" t="s">
        <v>2295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391</v>
      </c>
      <c r="C595" s="70">
        <v>20</v>
      </c>
      <c r="D595" s="70">
        <v>23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391</v>
      </c>
      <c r="C596" s="70">
        <v>21</v>
      </c>
      <c r="D596" s="70">
        <v>23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375</v>
      </c>
      <c r="C597" s="70">
        <v>1</v>
      </c>
      <c r="D597" s="70">
        <v>23</v>
      </c>
      <c r="E597" s="70">
        <v>1990</v>
      </c>
      <c r="F597" s="70" t="s">
        <v>787</v>
      </c>
      <c r="G597" s="1064" t="s">
        <v>2317</v>
      </c>
      <c r="H597" s="70" t="s">
        <v>2318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2317</v>
      </c>
      <c r="H598" s="70" t="s">
        <v>2318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2317</v>
      </c>
      <c r="H600" s="70" t="s">
        <v>2318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2317</v>
      </c>
      <c r="H601" s="70" t="s">
        <v>2318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2317</v>
      </c>
      <c r="H602" s="70" t="s">
        <v>2318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2317</v>
      </c>
      <c r="H603" s="70" t="s">
        <v>2318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2317</v>
      </c>
      <c r="H604" s="70" t="s">
        <v>2318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2326</v>
      </c>
      <c r="B605" s="70">
        <v>383</v>
      </c>
      <c r="C605" s="70">
        <v>9</v>
      </c>
      <c r="D605" s="70">
        <v>23</v>
      </c>
      <c r="E605" s="70">
        <v>2012</v>
      </c>
      <c r="F605" s="70" t="s">
        <v>179</v>
      </c>
      <c r="G605" s="70" t="s">
        <v>2317</v>
      </c>
      <c r="H605" s="70" t="s">
        <v>2318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2327</v>
      </c>
      <c r="B606" s="70">
        <v>384</v>
      </c>
      <c r="C606" s="70">
        <v>10</v>
      </c>
      <c r="D606" s="70">
        <v>23</v>
      </c>
      <c r="E606" s="70">
        <v>2013</v>
      </c>
      <c r="F606" s="70" t="s">
        <v>180</v>
      </c>
      <c r="G606" s="70" t="s">
        <v>2317</v>
      </c>
      <c r="H606" s="70" t="s">
        <v>2318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2328</v>
      </c>
      <c r="B607" s="70">
        <v>385</v>
      </c>
      <c r="C607" s="70">
        <v>11</v>
      </c>
      <c r="D607" s="70">
        <v>23</v>
      </c>
      <c r="E607" s="70">
        <v>2014</v>
      </c>
      <c r="F607" s="70" t="s">
        <v>181</v>
      </c>
      <c r="G607" s="70" t="s">
        <v>2317</v>
      </c>
      <c r="H607" s="70" t="s">
        <v>2318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2329</v>
      </c>
      <c r="B608" s="70">
        <v>386</v>
      </c>
      <c r="C608" s="70">
        <v>12</v>
      </c>
      <c r="D608" s="70">
        <v>23</v>
      </c>
      <c r="E608" s="70">
        <v>2015</v>
      </c>
      <c r="F608" s="70" t="s">
        <v>182</v>
      </c>
      <c r="G608" s="70" t="s">
        <v>2317</v>
      </c>
      <c r="H608" s="70" t="s">
        <v>2318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2330</v>
      </c>
      <c r="B609" s="70">
        <v>387</v>
      </c>
      <c r="C609" s="70">
        <v>13</v>
      </c>
      <c r="D609" s="70">
        <v>23</v>
      </c>
      <c r="E609" s="70">
        <v>2016</v>
      </c>
      <c r="F609" s="70" t="s">
        <v>155</v>
      </c>
      <c r="G609" s="70" t="s">
        <v>2317</v>
      </c>
      <c r="H609" s="70" t="s">
        <v>2318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2317</v>
      </c>
      <c r="H610" s="70" t="s">
        <v>2318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2317</v>
      </c>
      <c r="H611" s="70" t="s">
        <v>2318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2317</v>
      </c>
      <c r="H612" s="70" t="s">
        <v>2318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2317</v>
      </c>
      <c r="H613" s="70" t="s">
        <v>2318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2317</v>
      </c>
      <c r="H614" s="70" t="s">
        <v>2318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2317</v>
      </c>
      <c r="H615" s="70" t="s">
        <v>2318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1929</v>
      </c>
      <c r="B9" s="70">
        <v>1</v>
      </c>
      <c r="C9" s="70">
        <v>1</v>
      </c>
      <c r="D9" s="70">
        <v>1</v>
      </c>
      <c r="E9" s="70">
        <v>1990</v>
      </c>
      <c r="F9" s="70" t="s">
        <v>787</v>
      </c>
      <c r="G9" s="1073" t="s">
        <v>1930</v>
      </c>
      <c r="H9" s="70" t="s">
        <v>1931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1932</v>
      </c>
      <c r="B10" s="70">
        <v>2</v>
      </c>
      <c r="C10" s="70">
        <v>2</v>
      </c>
      <c r="D10" s="70">
        <v>1</v>
      </c>
      <c r="E10" s="70">
        <v>2005</v>
      </c>
      <c r="F10" s="70" t="s">
        <v>789</v>
      </c>
      <c r="G10" s="1073" t="s">
        <v>1930</v>
      </c>
      <c r="H10" s="70" t="s">
        <v>1931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1933</v>
      </c>
      <c r="B11" s="70">
        <v>3</v>
      </c>
      <c r="C11" s="70">
        <v>3</v>
      </c>
      <c r="D11" s="70">
        <v>1</v>
      </c>
      <c r="E11" s="70">
        <v>2006</v>
      </c>
      <c r="F11" s="70" t="s">
        <v>790</v>
      </c>
      <c r="G11" s="1073" t="s">
        <v>1930</v>
      </c>
      <c r="H11" s="70" t="s">
        <v>1931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1934</v>
      </c>
      <c r="B12" s="70">
        <v>4</v>
      </c>
      <c r="C12" s="70">
        <v>4</v>
      </c>
      <c r="D12" s="70">
        <v>1</v>
      </c>
      <c r="E12" s="70">
        <v>2007</v>
      </c>
      <c r="F12" s="70" t="s">
        <v>791</v>
      </c>
      <c r="G12" s="1073" t="s">
        <v>1930</v>
      </c>
      <c r="H12" s="70" t="s">
        <v>1931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1935</v>
      </c>
      <c r="B13" s="70">
        <v>5</v>
      </c>
      <c r="C13" s="70">
        <v>5</v>
      </c>
      <c r="D13" s="70">
        <v>1</v>
      </c>
      <c r="E13" s="70">
        <v>2008</v>
      </c>
      <c r="F13" s="70" t="s">
        <v>792</v>
      </c>
      <c r="G13" s="1073" t="s">
        <v>1930</v>
      </c>
      <c r="H13" s="70" t="s">
        <v>1931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1936</v>
      </c>
      <c r="B14" s="70">
        <v>6</v>
      </c>
      <c r="C14" s="70">
        <v>6</v>
      </c>
      <c r="D14" s="70">
        <v>1</v>
      </c>
      <c r="E14" s="70">
        <v>2009</v>
      </c>
      <c r="F14" s="70" t="s">
        <v>176</v>
      </c>
      <c r="G14" s="1073" t="s">
        <v>1930</v>
      </c>
      <c r="H14" s="70" t="s">
        <v>1931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1937</v>
      </c>
      <c r="B15" s="70">
        <v>7</v>
      </c>
      <c r="C15" s="70">
        <v>7</v>
      </c>
      <c r="D15" s="70">
        <v>1</v>
      </c>
      <c r="E15" s="70">
        <v>2010</v>
      </c>
      <c r="F15" s="70" t="s">
        <v>177</v>
      </c>
      <c r="G15" s="1073" t="s">
        <v>1930</v>
      </c>
      <c r="H15" s="70" t="s">
        <v>1931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1938</v>
      </c>
      <c r="B16" s="70">
        <v>8</v>
      </c>
      <c r="C16" s="70">
        <v>8</v>
      </c>
      <c r="D16" s="70">
        <v>1</v>
      </c>
      <c r="E16" s="70">
        <v>2011</v>
      </c>
      <c r="F16" s="70" t="s">
        <v>178</v>
      </c>
      <c r="G16" s="1073" t="s">
        <v>1930</v>
      </c>
      <c r="H16" s="70" t="s">
        <v>1931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1939</v>
      </c>
      <c r="B17" s="70">
        <v>9</v>
      </c>
      <c r="C17" s="70">
        <v>9</v>
      </c>
      <c r="D17" s="70">
        <v>1</v>
      </c>
      <c r="E17" s="70">
        <v>2012</v>
      </c>
      <c r="F17" s="70" t="s">
        <v>179</v>
      </c>
      <c r="G17" s="1073" t="s">
        <v>1930</v>
      </c>
      <c r="H17" s="70" t="s">
        <v>1931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1940</v>
      </c>
      <c r="B18" s="70">
        <v>10</v>
      </c>
      <c r="C18" s="70">
        <v>10</v>
      </c>
      <c r="D18" s="70">
        <v>1</v>
      </c>
      <c r="E18" s="70">
        <v>2013</v>
      </c>
      <c r="F18" s="70" t="s">
        <v>180</v>
      </c>
      <c r="G18" s="1073" t="s">
        <v>1930</v>
      </c>
      <c r="H18" s="70" t="s">
        <v>1931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1941</v>
      </c>
      <c r="B19" s="70">
        <v>11</v>
      </c>
      <c r="C19" s="70">
        <v>11</v>
      </c>
      <c r="D19" s="70">
        <v>1</v>
      </c>
      <c r="E19" s="70">
        <v>2014</v>
      </c>
      <c r="F19" s="70" t="s">
        <v>181</v>
      </c>
      <c r="G19" s="1073" t="s">
        <v>1930</v>
      </c>
      <c r="H19" s="70" t="s">
        <v>1931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1942</v>
      </c>
      <c r="B20" s="70">
        <v>12</v>
      </c>
      <c r="C20" s="70">
        <v>12</v>
      </c>
      <c r="D20" s="70">
        <v>1</v>
      </c>
      <c r="E20" s="70">
        <v>2015</v>
      </c>
      <c r="F20" s="70" t="s">
        <v>182</v>
      </c>
      <c r="G20" s="1073" t="s">
        <v>1930</v>
      </c>
      <c r="H20" s="70" t="s">
        <v>1931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1943</v>
      </c>
      <c r="B21" s="70">
        <v>13</v>
      </c>
      <c r="C21" s="70">
        <v>13</v>
      </c>
      <c r="D21" s="70">
        <v>1</v>
      </c>
      <c r="E21" s="70">
        <v>2016</v>
      </c>
      <c r="F21" s="70" t="s">
        <v>155</v>
      </c>
      <c r="G21" s="1073" t="s">
        <v>1930</v>
      </c>
      <c r="H21" s="70" t="s">
        <v>1931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1944</v>
      </c>
      <c r="B22" s="70">
        <v>14</v>
      </c>
      <c r="C22" s="70">
        <v>14</v>
      </c>
      <c r="D22" s="70">
        <v>1</v>
      </c>
      <c r="E22" s="70">
        <v>2017</v>
      </c>
      <c r="F22" s="70" t="s">
        <v>156</v>
      </c>
      <c r="G22" s="1073" t="s">
        <v>1930</v>
      </c>
      <c r="H22" s="70" t="s">
        <v>1931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1945</v>
      </c>
      <c r="B23" s="70">
        <v>15</v>
      </c>
      <c r="C23" s="70">
        <v>15</v>
      </c>
      <c r="D23" s="70">
        <v>1</v>
      </c>
      <c r="E23" s="70">
        <v>2018</v>
      </c>
      <c r="F23" s="70" t="s">
        <v>183</v>
      </c>
      <c r="G23" s="1073" t="s">
        <v>1930</v>
      </c>
      <c r="H23" s="70" t="s">
        <v>1931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1946</v>
      </c>
      <c r="B24" s="70">
        <v>16</v>
      </c>
      <c r="C24" s="70">
        <v>16</v>
      </c>
      <c r="D24" s="70">
        <v>1</v>
      </c>
      <c r="E24" s="70">
        <v>2019</v>
      </c>
      <c r="F24" s="70" t="s">
        <v>158</v>
      </c>
      <c r="G24" s="1073" t="s">
        <v>1930</v>
      </c>
      <c r="H24" s="70" t="s">
        <v>1931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1947</v>
      </c>
      <c r="B25" s="70">
        <v>17</v>
      </c>
      <c r="C25" s="70">
        <v>17</v>
      </c>
      <c r="D25" s="70">
        <v>1</v>
      </c>
      <c r="E25" s="70">
        <v>2020</v>
      </c>
      <c r="F25" s="70" t="s">
        <v>159</v>
      </c>
      <c r="G25" s="1073" t="s">
        <v>1930</v>
      </c>
      <c r="H25" s="70" t="s">
        <v>1931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1948</v>
      </c>
      <c r="B26" s="70">
        <v>18</v>
      </c>
      <c r="C26" s="70">
        <v>18</v>
      </c>
      <c r="D26" s="70">
        <v>1</v>
      </c>
      <c r="E26" s="70">
        <v>2021</v>
      </c>
      <c r="F26" s="70" t="s">
        <v>160</v>
      </c>
      <c r="G26" s="1073" t="s">
        <v>1930</v>
      </c>
      <c r="H26" s="70" t="s">
        <v>1931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1949</v>
      </c>
      <c r="B27" s="70">
        <v>19</v>
      </c>
      <c r="C27" s="70">
        <v>19</v>
      </c>
      <c r="D27" s="70">
        <v>1</v>
      </c>
      <c r="E27" s="70">
        <v>2022</v>
      </c>
      <c r="F27" s="70" t="s">
        <v>161</v>
      </c>
      <c r="G27" s="1073" t="s">
        <v>1930</v>
      </c>
      <c r="H27" s="70" t="s">
        <v>1931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1950</v>
      </c>
      <c r="B28" s="70">
        <v>20</v>
      </c>
      <c r="C28" s="70">
        <v>20</v>
      </c>
      <c r="D28" s="70">
        <v>1</v>
      </c>
      <c r="E28" s="70">
        <v>2023</v>
      </c>
      <c r="F28" s="70" t="s">
        <v>1539</v>
      </c>
      <c r="G28" s="1073" t="s">
        <v>1930</v>
      </c>
      <c r="H28" s="70" t="s">
        <v>1931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1951</v>
      </c>
      <c r="B29" s="70">
        <v>21</v>
      </c>
      <c r="C29" s="70">
        <v>21</v>
      </c>
      <c r="D29" s="70">
        <v>1</v>
      </c>
      <c r="E29" s="70">
        <v>2024</v>
      </c>
      <c r="F29" s="70" t="s">
        <v>1554</v>
      </c>
      <c r="G29" s="1073" t="s">
        <v>1930</v>
      </c>
      <c r="H29" s="70" t="s">
        <v>1931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1930</v>
      </c>
      <c r="H30" s="70" t="s">
        <v>1931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1930</v>
      </c>
      <c r="H31" s="70" t="s">
        <v>1931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1930</v>
      </c>
      <c r="H32" s="70" t="s">
        <v>1931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1930</v>
      </c>
      <c r="H33" s="70" t="s">
        <v>1931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1930</v>
      </c>
      <c r="H34" s="70" t="s">
        <v>1931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1930</v>
      </c>
      <c r="H35" s="70" t="s">
        <v>1931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1647</v>
      </c>
      <c r="B19" s="70">
        <v>11</v>
      </c>
      <c r="C19" s="70">
        <v>18</v>
      </c>
      <c r="D19" s="70">
        <v>11</v>
      </c>
      <c r="E19" s="70">
        <v>2024</v>
      </c>
      <c r="F19" s="70" t="s">
        <v>1554</v>
      </c>
      <c r="G19" s="1073" t="s">
        <v>1644</v>
      </c>
      <c r="H19" s="70" t="s">
        <v>1645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1675</v>
      </c>
      <c r="B21" s="70">
        <v>13</v>
      </c>
      <c r="C21" s="70">
        <v>18</v>
      </c>
      <c r="D21" s="70">
        <v>13</v>
      </c>
      <c r="E21" s="70">
        <v>2024</v>
      </c>
      <c r="F21" s="70" t="s">
        <v>1554</v>
      </c>
      <c r="G21" s="1073" t="s">
        <v>1672</v>
      </c>
      <c r="H21" s="70" t="s">
        <v>1673</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2089</v>
      </c>
      <c r="B24" s="70">
        <v>16</v>
      </c>
      <c r="C24" s="70">
        <v>18</v>
      </c>
      <c r="D24" s="70">
        <v>16</v>
      </c>
      <c r="E24" s="70">
        <v>2024</v>
      </c>
      <c r="F24" s="70" t="s">
        <v>1554</v>
      </c>
      <c r="G24" s="1073" t="s">
        <v>2068</v>
      </c>
      <c r="H24" s="70" t="s">
        <v>2069</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1951</v>
      </c>
      <c r="B43" s="70">
        <v>35</v>
      </c>
      <c r="C43" s="70">
        <v>18</v>
      </c>
      <c r="D43" s="70">
        <v>35</v>
      </c>
      <c r="E43" s="70">
        <v>2024</v>
      </c>
      <c r="F43" s="70" t="s">
        <v>1554</v>
      </c>
      <c r="G43" s="1073" t="s">
        <v>1930</v>
      </c>
      <c r="H43" s="70" t="s">
        <v>1931</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1679</v>
      </c>
      <c r="B47" s="70">
        <v>39</v>
      </c>
      <c r="C47" s="70">
        <v>18</v>
      </c>
      <c r="D47" s="70">
        <v>39</v>
      </c>
      <c r="E47" s="70">
        <v>2024</v>
      </c>
      <c r="F47" s="70" t="s">
        <v>1554</v>
      </c>
      <c r="G47" s="1073" t="s">
        <v>1676</v>
      </c>
      <c r="H47" s="70" t="s">
        <v>1677</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1646</v>
      </c>
      <c r="B199" s="70">
        <v>191</v>
      </c>
      <c r="C199" s="70">
        <v>16</v>
      </c>
      <c r="D199" s="70">
        <v>11</v>
      </c>
      <c r="E199" s="70">
        <v>2022</v>
      </c>
      <c r="F199" s="70" t="s">
        <v>161</v>
      </c>
      <c r="G199" s="1073" t="s">
        <v>1644</v>
      </c>
      <c r="H199" s="70" t="s">
        <v>1645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1674</v>
      </c>
      <c r="B201" s="70">
        <v>193</v>
      </c>
      <c r="C201" s="70">
        <v>16</v>
      </c>
      <c r="D201" s="70">
        <v>13</v>
      </c>
      <c r="E201" s="70">
        <v>2022</v>
      </c>
      <c r="F201" s="70" t="s">
        <v>161</v>
      </c>
      <c r="G201" s="1073" t="s">
        <v>1672</v>
      </c>
      <c r="H201" s="70" t="s">
        <v>1673</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2087</v>
      </c>
      <c r="B204" s="70">
        <v>196</v>
      </c>
      <c r="C204" s="70">
        <v>16</v>
      </c>
      <c r="D204" s="70">
        <v>16</v>
      </c>
      <c r="E204" s="70">
        <v>2022</v>
      </c>
      <c r="F204" s="70" t="s">
        <v>161</v>
      </c>
      <c r="G204" s="1073" t="s">
        <v>2068</v>
      </c>
      <c r="H204" s="70" t="s">
        <v>2069</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1949</v>
      </c>
      <c r="B223" s="70">
        <v>215</v>
      </c>
      <c r="C223" s="70">
        <v>16</v>
      </c>
      <c r="D223" s="70">
        <v>35</v>
      </c>
      <c r="E223" s="70">
        <v>2022</v>
      </c>
      <c r="F223" s="70" t="s">
        <v>161</v>
      </c>
      <c r="G223" s="1073" t="s">
        <v>1930</v>
      </c>
      <c r="H223" s="70" t="s">
        <v>1931</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1678</v>
      </c>
      <c r="B227" s="70">
        <v>219</v>
      </c>
      <c r="C227" s="70">
        <v>16</v>
      </c>
      <c r="D227" s="70">
        <v>39</v>
      </c>
      <c r="E227" s="70">
        <v>2022</v>
      </c>
      <c r="F227" s="70" t="s">
        <v>161</v>
      </c>
      <c r="G227" s="1073" t="s">
        <v>1676</v>
      </c>
      <c r="H227" s="70" t="s">
        <v>1677</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1930</v>
      </c>
      <c r="H6" s="77" t="s">
        <v>1931</v>
      </c>
      <c r="I6" s="77" t="s">
        <v>2412</v>
      </c>
      <c r="J6" s="77" t="s">
        <v>2413</v>
      </c>
      <c r="K6" s="1080">
        <v>37</v>
      </c>
      <c r="L6" s="1081">
        <v>5</v>
      </c>
      <c r="M6" s="1044"/>
      <c r="N6" s="988">
        <v>1</v>
      </c>
      <c r="O6" s="77" t="s">
        <v>1633</v>
      </c>
      <c r="P6" s="77" t="s">
        <v>1634</v>
      </c>
      <c r="Q6" s="77" t="s">
        <v>1501</v>
      </c>
      <c r="R6" s="16"/>
      <c r="S6" s="77">
        <v>1</v>
      </c>
      <c r="T6" s="77" t="s">
        <v>1930</v>
      </c>
      <c r="U6" s="77" t="s">
        <v>1931</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2435</v>
      </c>
      <c r="AE9" s="77" t="s">
        <v>2436</v>
      </c>
      <c r="AF9" s="77" t="s">
        <v>1501</v>
      </c>
    </row>
    <row r="10" spans="1:32" ht="12">
      <c r="A10" s="16"/>
      <c r="B10" s="16"/>
      <c r="C10" s="16"/>
      <c r="D10" s="16"/>
      <c r="F10" s="75" t="s">
        <v>1501</v>
      </c>
      <c r="G10" s="76" t="s">
        <v>1930</v>
      </c>
      <c r="H10" s="77" t="s">
        <v>1931</v>
      </c>
      <c r="I10" s="77" t="s">
        <v>2412</v>
      </c>
      <c r="J10" s="77" t="s">
        <v>2413</v>
      </c>
      <c r="K10" s="1079">
        <v>37</v>
      </c>
      <c r="L10" s="1045">
        <v>5</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2351</v>
      </c>
      <c r="AE11" s="77" t="s">
        <v>2352</v>
      </c>
      <c r="AF11" s="77" t="s">
        <v>1501</v>
      </c>
    </row>
    <row r="12" spans="1:32" ht="12">
      <c r="A12" s="16"/>
      <c r="B12" s="16"/>
      <c r="C12" s="16"/>
      <c r="D12" s="16"/>
      <c r="F12" s="75" t="s">
        <v>1505</v>
      </c>
      <c r="G12" s="76" t="s">
        <v>1930</v>
      </c>
      <c r="H12" s="77"/>
      <c r="I12" s="77" t="s">
        <v>1930</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1644</v>
      </c>
      <c r="AE16" s="77" t="s">
        <v>1645</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1672</v>
      </c>
      <c r="AE18" s="77" t="s">
        <v>1673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2068</v>
      </c>
      <c r="AE21" s="77" t="s">
        <v>2069</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1930</v>
      </c>
      <c r="AE40" s="77" t="s">
        <v>1931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1676</v>
      </c>
      <c r="AE44" s="77" t="s">
        <v>1677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藤崎町</v>
      </c>
      <c r="K4" s="70" t="str">
        <f>HLOOKUP(K3,比較地域マスタ!$E$5:$L$6,2,0)</f>
        <v>02361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36.969758807951848</v>
      </c>
      <c r="BB5" s="29"/>
      <c r="BC5" s="17"/>
      <c r="BD5" s="1005">
        <f>SUM(BC6:BC8)</f>
        <v>23.375800054961836</v>
      </c>
      <c r="BE5" s="29"/>
      <c r="BF5" s="17"/>
      <c r="BG5" s="1005">
        <f>AK35</f>
        <v>16.522827310121201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26.41525303817226</v>
      </c>
      <c r="BA6" s="17"/>
      <c r="BB6" s="29"/>
      <c r="BC6" s="1005">
        <f>O32</f>
        <v>17.36466947860615</v>
      </c>
      <c r="BD6" s="17"/>
      <c r="BE6" s="29"/>
      <c r="BF6" s="1005">
        <f>AK36</f>
        <v>10.633524711289811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1.9583593160809101</v>
      </c>
      <c r="BA7" s="17"/>
      <c r="BB7" s="29"/>
      <c r="BC7" s="1005">
        <f>O33</f>
        <v>2.0228305899140122</v>
      </c>
      <c r="BD7" s="17"/>
      <c r="BE7" s="29"/>
      <c r="BF7" s="1005">
        <f t="shared" ref="BF7:BF8" si="0">AK37</f>
        <v>1.6065378749935868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8.5961464536986778</v>
      </c>
      <c r="BA8" s="17"/>
      <c r="BB8" s="29"/>
      <c r="BC8" s="1005">
        <f>O34</f>
        <v>3.9882999864416759</v>
      </c>
      <c r="BD8" s="17"/>
      <c r="BE8" s="29"/>
      <c r="BF8" s="1005">
        <f t="shared" si="0"/>
        <v>4.2827647238378024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127.63383594903934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17.342432141889081</v>
      </c>
      <c r="BA9" s="1005">
        <f>AZ9</f>
        <v>17.342432141889081</v>
      </c>
      <c r="BB9" s="29"/>
      <c r="BC9" s="1005">
        <f>O35</f>
        <v>20.4543293213667</v>
      </c>
      <c r="BD9" s="1005">
        <f>BC9</f>
        <v>20.4543293213667</v>
      </c>
      <c r="BE9" s="29"/>
      <c r="BF9" s="1005">
        <f>AK39</f>
        <v>13.928985444097835</v>
      </c>
      <c r="BG9" s="1005">
        <f>AK39</f>
        <v>13.928985444097835</v>
      </c>
      <c r="BH9" s="29"/>
    </row>
    <row r="10" spans="1:62" ht="17.100000000000001" customHeight="1" thickBot="1">
      <c r="B10" s="323"/>
      <c r="C10" s="324"/>
      <c r="D10" s="326"/>
      <c r="E10" s="326"/>
      <c r="F10" s="326"/>
      <c r="G10" s="325"/>
      <c r="H10" s="325"/>
      <c r="I10" s="326"/>
      <c r="J10" s="327"/>
      <c r="K10" s="334"/>
      <c r="L10" s="246" t="s">
        <v>114</v>
      </c>
      <c r="M10" s="246"/>
      <c r="N10" s="563"/>
      <c r="O10" s="906">
        <f>SUM(O11:O13)</f>
        <v>36.969758807951848</v>
      </c>
      <c r="P10" s="453">
        <f t="shared" ref="P10:P22" si="1">O10/$O$9</f>
        <v>0.28965484374153616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34.855423684376717</v>
      </c>
      <c r="BA10" s="1005">
        <f>AZ10</f>
        <v>34.855423684376717</v>
      </c>
      <c r="BB10" s="29"/>
      <c r="BC10" s="1005">
        <f>O36</f>
        <v>36.057570732525157</v>
      </c>
      <c r="BD10" s="1005">
        <f>BC10</f>
        <v>36.057570732525157</v>
      </c>
      <c r="BE10" s="29"/>
      <c r="BF10" s="1005">
        <f>AK40</f>
        <v>30.013352034054908</v>
      </c>
      <c r="BG10" s="1005">
        <f>AK40</f>
        <v>30.013352034054908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26.41525303817226</v>
      </c>
      <c r="P11" s="454">
        <f t="shared" si="1"/>
        <v>0.20696120932006729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36.896819786220306</v>
      </c>
      <c r="BB11" s="29"/>
      <c r="BC11" s="1005"/>
      <c r="BD11" s="1005">
        <f>SUM(BC12:BC14)</f>
        <v>34.107354053220291</v>
      </c>
      <c r="BE11" s="29"/>
      <c r="BF11" s="17"/>
      <c r="BG11" s="1005">
        <f>AK41</f>
        <v>28.821448913207117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1.9583593160809101</v>
      </c>
      <c r="P12" s="454">
        <f t="shared" si="1"/>
        <v>1.5343574856300869E-2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35.91353983648375</v>
      </c>
      <c r="BA12" s="17"/>
      <c r="BB12" s="29"/>
      <c r="BC12" s="1005">
        <f>O38</f>
        <v>32.891025703140521</v>
      </c>
      <c r="BD12" s="17"/>
      <c r="BE12" s="29"/>
      <c r="BF12" s="1005">
        <f>AK42</f>
        <v>27.963244349138844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8.5961464536986778</v>
      </c>
      <c r="P13" s="454">
        <f t="shared" si="1"/>
        <v>6.7350059565167986E-2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0.98327994973655897</v>
      </c>
      <c r="BA13" s="17"/>
      <c r="BB13" s="29"/>
      <c r="BC13" s="1005">
        <f>O41</f>
        <v>1.2163283500797699</v>
      </c>
      <c r="BD13" s="17"/>
      <c r="BE13" s="29"/>
      <c r="BF13" s="1005">
        <f>AK45</f>
        <v>0.85820456406827439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17.342432141889081</v>
      </c>
      <c r="P14" s="453">
        <f t="shared" si="1"/>
        <v>0.13587644696985707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34.855423684376717</v>
      </c>
      <c r="P15" s="453">
        <f t="shared" si="1"/>
        <v>0.27308921200404512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1.569401528601386</v>
      </c>
      <c r="BA15" s="1005">
        <f>AZ15</f>
        <v>1.569401528601386</v>
      </c>
      <c r="BB15" s="29"/>
      <c r="BC15" s="1005">
        <f>O43</f>
        <v>1.939228180730614</v>
      </c>
      <c r="BD15" s="1005">
        <f>BC15</f>
        <v>1.939228180730614</v>
      </c>
      <c r="BE15" s="29"/>
      <c r="BF15" s="1005">
        <f>AK47</f>
        <v>1.8831099558108479</v>
      </c>
      <c r="BG15" s="1005">
        <f>AK47</f>
        <v>1.8831099558108479</v>
      </c>
      <c r="BH15" s="29"/>
    </row>
    <row r="16" spans="1:62" ht="17.100000000000001" customHeight="1" thickBot="1">
      <c r="B16" s="323"/>
      <c r="C16" s="324"/>
      <c r="D16" s="326"/>
      <c r="E16" s="326"/>
      <c r="F16" s="326"/>
      <c r="G16" s="325"/>
      <c r="H16" s="325"/>
      <c r="I16" s="326"/>
      <c r="J16" s="327"/>
      <c r="K16" s="335"/>
      <c r="L16" s="246" t="s">
        <v>128</v>
      </c>
      <c r="M16" s="344"/>
      <c r="N16" s="345"/>
      <c r="O16" s="906">
        <f>SUM(O18:O21)</f>
        <v>36.896819786220306</v>
      </c>
      <c r="P16" s="453">
        <f t="shared" si="1"/>
        <v>0.28908337285225982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35.91353983648375</v>
      </c>
      <c r="P17" s="454">
        <f t="shared" si="1"/>
        <v>0.28137945999541247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16.51798468599576</v>
      </c>
      <c r="P18" s="454">
        <f t="shared" si="1"/>
        <v>0.12941697288320109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19.39555515048799</v>
      </c>
      <c r="P19" s="454">
        <f t="shared" si="1"/>
        <v>0.15196248711221136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0.98327994973655897</v>
      </c>
      <c r="P20" s="454">
        <f t="shared" si="1"/>
        <v>7.7039128568474231E-3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1.569401528601386</v>
      </c>
      <c r="P22" s="612">
        <f t="shared" si="1"/>
        <v>1.2296124432301828E-2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23.368394651489989</v>
      </c>
      <c r="AZ22" s="1005">
        <f t="shared" si="3"/>
        <v>22.301518924123812</v>
      </c>
      <c r="BA22" s="1005">
        <f t="shared" si="3"/>
        <v>25.050080087008105</v>
      </c>
      <c r="BB22" s="1005">
        <f t="shared" si="3"/>
        <v>26.760208068206662</v>
      </c>
      <c r="BC22" s="1005">
        <f t="shared" si="3"/>
        <v>23.375800054961836</v>
      </c>
      <c r="BD22" s="1005">
        <f t="shared" si="3"/>
        <v>22.893748642637238</v>
      </c>
      <c r="BE22" s="1005">
        <f t="shared" si="3"/>
        <v>21.596650171907349</v>
      </c>
      <c r="BF22" s="1005">
        <f t="shared" si="3"/>
        <v>20.958369987876349</v>
      </c>
      <c r="BG22" s="1005">
        <f t="shared" si="3"/>
        <v>20.000037616112934</v>
      </c>
      <c r="BH22" s="1005">
        <f t="shared" si="3"/>
        <v>20.90585939956717</v>
      </c>
      <c r="BI22" s="1005">
        <f t="shared" si="3"/>
        <v>19.933371943790171</v>
      </c>
      <c r="BJ22" s="1005">
        <f t="shared" si="3"/>
        <v>18.728720653433676</v>
      </c>
      <c r="BK22" s="1005">
        <f t="shared" si="3"/>
        <v>18.852985506089318</v>
      </c>
      <c r="BL22" s="1005">
        <f t="shared" si="3"/>
        <v>16.522827310121201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18.079470240368611</v>
      </c>
      <c r="AZ23" s="1005">
        <f t="shared" ref="AZ23:BL23" si="4">Y39</f>
        <v>17.180054031310711</v>
      </c>
      <c r="BA23" s="1005">
        <f t="shared" si="4"/>
        <v>20.237649804819821</v>
      </c>
      <c r="BB23" s="1005">
        <f t="shared" si="4"/>
        <v>21.944926266606529</v>
      </c>
      <c r="BC23" s="1005">
        <f t="shared" si="4"/>
        <v>20.4543293213667</v>
      </c>
      <c r="BD23" s="1005">
        <f t="shared" si="4"/>
        <v>19.382555943132189</v>
      </c>
      <c r="BE23" s="1005">
        <f t="shared" si="4"/>
        <v>16.778386690964339</v>
      </c>
      <c r="BF23" s="1005">
        <f t="shared" si="4"/>
        <v>15.787747103234546</v>
      </c>
      <c r="BG23" s="1005">
        <f t="shared" si="4"/>
        <v>14.078025510032031</v>
      </c>
      <c r="BH23" s="1005">
        <f t="shared" si="4"/>
        <v>15.261832281880594</v>
      </c>
      <c r="BI23" s="1005">
        <f t="shared" si="4"/>
        <v>14.13300266561005</v>
      </c>
      <c r="BJ23" s="1005">
        <f t="shared" si="4"/>
        <v>12.828684879262854</v>
      </c>
      <c r="BK23" s="1005">
        <f t="shared" si="4"/>
        <v>14.602156226894737</v>
      </c>
      <c r="BL23" s="1005">
        <f t="shared" si="4"/>
        <v>13.928985444097835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30.530182052693402</v>
      </c>
      <c r="AZ24" s="1005">
        <f t="shared" ref="AZ24:BL24" si="5">Y40</f>
        <v>31.41895787146726</v>
      </c>
      <c r="BA24" s="1005">
        <f t="shared" si="5"/>
        <v>36.1303730522691</v>
      </c>
      <c r="BB24" s="1005">
        <f t="shared" si="5"/>
        <v>36.589111105846357</v>
      </c>
      <c r="BC24" s="1005">
        <f t="shared" si="5"/>
        <v>36.057570732525157</v>
      </c>
      <c r="BD24" s="1005">
        <f t="shared" si="5"/>
        <v>35.068553434647129</v>
      </c>
      <c r="BE24" s="1005">
        <f t="shared" si="5"/>
        <v>32.797431665169618</v>
      </c>
      <c r="BF24" s="1005">
        <f t="shared" si="5"/>
        <v>35.708231757829132</v>
      </c>
      <c r="BG24" s="1005">
        <f t="shared" si="5"/>
        <v>32.494323671757932</v>
      </c>
      <c r="BH24" s="1005">
        <f t="shared" si="5"/>
        <v>31.887802388460916</v>
      </c>
      <c r="BI24" s="1005">
        <f t="shared" si="5"/>
        <v>31.543840522253365</v>
      </c>
      <c r="BJ24" s="1005">
        <f t="shared" si="5"/>
        <v>27.801883534639469</v>
      </c>
      <c r="BK24" s="1005">
        <f t="shared" si="5"/>
        <v>28.190385676846056</v>
      </c>
      <c r="BL24" s="1005">
        <f t="shared" si="5"/>
        <v>30.013352034054908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34.280414125852715</v>
      </c>
      <c r="AZ25" s="1005">
        <f t="shared" ref="AZ25:BL25" si="6">Y41</f>
        <v>34.676887542210075</v>
      </c>
      <c r="BA25" s="1005">
        <f t="shared" si="6"/>
        <v>33.993872141604086</v>
      </c>
      <c r="BB25" s="1005">
        <f t="shared" si="6"/>
        <v>34.156920925727405</v>
      </c>
      <c r="BC25" s="1005">
        <f t="shared" si="6"/>
        <v>34.107354053220291</v>
      </c>
      <c r="BD25" s="1005">
        <f t="shared" si="6"/>
        <v>33.315482081870542</v>
      </c>
      <c r="BE25" s="1005">
        <f t="shared" si="6"/>
        <v>33.076169935648018</v>
      </c>
      <c r="BF25" s="1005">
        <f t="shared" si="6"/>
        <v>32.898330243734655</v>
      </c>
      <c r="BG25" s="1005">
        <f t="shared" si="6"/>
        <v>32.45406025258989</v>
      </c>
      <c r="BH25" s="1005">
        <f t="shared" si="6"/>
        <v>32.190081795811849</v>
      </c>
      <c r="BI25" s="1005">
        <f t="shared" si="6"/>
        <v>31.011979568323053</v>
      </c>
      <c r="BJ25" s="1005">
        <f t="shared" si="6"/>
        <v>28.314803261837593</v>
      </c>
      <c r="BK25" s="1005">
        <f t="shared" si="6"/>
        <v>28.305360472327735</v>
      </c>
      <c r="BL25" s="1005">
        <f t="shared" si="6"/>
        <v>28.821448913207117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1.5517234989886881</v>
      </c>
      <c r="AZ26" s="1005">
        <f t="shared" si="7"/>
        <v>1.434154313103231</v>
      </c>
      <c r="BA26" s="1005">
        <f t="shared" si="7"/>
        <v>1.661806522722312</v>
      </c>
      <c r="BB26" s="1005">
        <f t="shared" si="7"/>
        <v>1.3253827264594711</v>
      </c>
      <c r="BC26" s="1005">
        <f t="shared" si="7"/>
        <v>1.939228180730614</v>
      </c>
      <c r="BD26" s="1005">
        <f t="shared" si="7"/>
        <v>1.6054464714496841</v>
      </c>
      <c r="BE26" s="1005">
        <f t="shared" si="7"/>
        <v>1.735750601615726</v>
      </c>
      <c r="BF26" s="1005">
        <f t="shared" si="7"/>
        <v>2.438153363825371</v>
      </c>
      <c r="BG26" s="1005">
        <f t="shared" si="7"/>
        <v>1.7950754807395664</v>
      </c>
      <c r="BH26" s="1005">
        <f t="shared" si="7"/>
        <v>1.8984481748556365</v>
      </c>
      <c r="BI26" s="1005">
        <f t="shared" si="7"/>
        <v>1.8205172832037211</v>
      </c>
      <c r="BJ26" s="1005">
        <f t="shared" si="7"/>
        <v>1.5537627313969971</v>
      </c>
      <c r="BK26" s="1005">
        <f t="shared" si="7"/>
        <v>1.623632020025886</v>
      </c>
      <c r="BL26" s="1005">
        <f t="shared" si="7"/>
        <v>1.8831099558108479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107.81018456939341</v>
      </c>
      <c r="AZ27" s="1005">
        <f t="shared" si="8"/>
        <v>107.01157268221509</v>
      </c>
      <c r="BA27" s="1005">
        <f t="shared" si="8"/>
        <v>117.07378160842343</v>
      </c>
      <c r="BB27" s="1005">
        <f t="shared" si="8"/>
        <v>120.77654909284642</v>
      </c>
      <c r="BC27" s="1005">
        <f t="shared" si="8"/>
        <v>115.93428234280459</v>
      </c>
      <c r="BD27" s="1005">
        <f t="shared" si="8"/>
        <v>112.26578657373678</v>
      </c>
      <c r="BE27" s="1005">
        <f t="shared" si="8"/>
        <v>105.98438906530505</v>
      </c>
      <c r="BF27" s="1005">
        <f t="shared" si="8"/>
        <v>107.79083245650006</v>
      </c>
      <c r="BG27" s="1005">
        <f t="shared" si="8"/>
        <v>100.82152253123238</v>
      </c>
      <c r="BH27" s="1005">
        <f t="shared" si="8"/>
        <v>102.14402404057616</v>
      </c>
      <c r="BI27" s="1005">
        <f t="shared" si="8"/>
        <v>98.442711983180374</v>
      </c>
      <c r="BJ27" s="1005">
        <f t="shared" si="8"/>
        <v>89.22785506057059</v>
      </c>
      <c r="BK27" s="1005">
        <f t="shared" si="8"/>
        <v>91.574519902183724</v>
      </c>
      <c r="BL27" s="1005">
        <f t="shared" si="8"/>
        <v>91.169723657291911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115.93428234280459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23.375800054961836</v>
      </c>
      <c r="P31" s="453">
        <f t="shared" ref="P31:P43" si="9">O31/$O$30</f>
        <v>0.20162974732393851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17.36466947860615</v>
      </c>
      <c r="P32" s="454">
        <f t="shared" si="9"/>
        <v>0.14978028179154793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2.0228305899140122</v>
      </c>
      <c r="P33" s="454">
        <f t="shared" si="9"/>
        <v>1.7448079627842353E-2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3.9882999864416759</v>
      </c>
      <c r="P34" s="454">
        <f t="shared" si="9"/>
        <v>3.4401385904548255E-2</v>
      </c>
      <c r="Q34" s="328"/>
      <c r="R34" s="13"/>
      <c r="S34" s="323"/>
      <c r="T34" s="563" t="s">
        <v>112</v>
      </c>
      <c r="U34" s="332"/>
      <c r="V34" s="332"/>
      <c r="W34" s="332"/>
      <c r="X34" s="893">
        <f>X35+X39+X40+X41+X47</f>
        <v>107.81018456939341</v>
      </c>
      <c r="Y34" s="894">
        <f t="shared" ref="Y34:AK34" si="10">Y35+Y39+Y40+Y41+Y47</f>
        <v>107.01157268221509</v>
      </c>
      <c r="Z34" s="894">
        <f t="shared" si="10"/>
        <v>117.07378160842343</v>
      </c>
      <c r="AA34" s="894">
        <f t="shared" si="10"/>
        <v>120.77654909284642</v>
      </c>
      <c r="AB34" s="894">
        <f t="shared" si="10"/>
        <v>115.93428234280459</v>
      </c>
      <c r="AC34" s="894">
        <f t="shared" si="10"/>
        <v>112.26578657373678</v>
      </c>
      <c r="AD34" s="894">
        <f t="shared" si="10"/>
        <v>105.98438906530505</v>
      </c>
      <c r="AE34" s="894">
        <f t="shared" si="10"/>
        <v>107.79083245650006</v>
      </c>
      <c r="AF34" s="894">
        <f t="shared" si="10"/>
        <v>100.82152253123238</v>
      </c>
      <c r="AG34" s="894">
        <f t="shared" si="10"/>
        <v>102.14402404057616</v>
      </c>
      <c r="AH34" s="894">
        <f t="shared" si="10"/>
        <v>98.442711983180374</v>
      </c>
      <c r="AI34" s="894">
        <f t="shared" si="10"/>
        <v>89.22785506057059</v>
      </c>
      <c r="AJ34" s="894">
        <f t="shared" si="10"/>
        <v>91.574519902183724</v>
      </c>
      <c r="AK34" s="895">
        <f t="shared" si="10"/>
        <v>91.169723657291911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20.4543293213667</v>
      </c>
      <c r="P35" s="453">
        <f t="shared" si="9"/>
        <v>0.17643037855606469</v>
      </c>
      <c r="Q35" s="328"/>
      <c r="R35" s="13"/>
      <c r="S35" s="323"/>
      <c r="T35" s="334"/>
      <c r="U35" s="246" t="s">
        <v>114</v>
      </c>
      <c r="V35" s="344"/>
      <c r="W35" s="344"/>
      <c r="X35" s="896">
        <f>SUM(X36:X38)</f>
        <v>23.368394651489989</v>
      </c>
      <c r="Y35" s="897">
        <f t="shared" ref="Y35:AK35" si="11">SUM(Y36:Y38)</f>
        <v>22.301518924123812</v>
      </c>
      <c r="Z35" s="897">
        <f t="shared" si="11"/>
        <v>25.050080087008105</v>
      </c>
      <c r="AA35" s="897">
        <f t="shared" si="11"/>
        <v>26.760208068206662</v>
      </c>
      <c r="AB35" s="897">
        <f t="shared" si="11"/>
        <v>23.375800054961836</v>
      </c>
      <c r="AC35" s="897">
        <f t="shared" si="11"/>
        <v>22.893748642637238</v>
      </c>
      <c r="AD35" s="897">
        <f t="shared" si="11"/>
        <v>21.596650171907349</v>
      </c>
      <c r="AE35" s="897">
        <f t="shared" si="11"/>
        <v>20.958369987876349</v>
      </c>
      <c r="AF35" s="897">
        <f t="shared" si="11"/>
        <v>20.000037616112934</v>
      </c>
      <c r="AG35" s="897">
        <f t="shared" si="11"/>
        <v>20.90585939956717</v>
      </c>
      <c r="AH35" s="897">
        <f t="shared" si="11"/>
        <v>19.933371943790171</v>
      </c>
      <c r="AI35" s="897">
        <f t="shared" si="11"/>
        <v>18.728720653433676</v>
      </c>
      <c r="AJ35" s="897">
        <f t="shared" si="11"/>
        <v>18.852985506089318</v>
      </c>
      <c r="AK35" s="898">
        <f t="shared" si="11"/>
        <v>16.522827310121201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36.057570732525157</v>
      </c>
      <c r="P36" s="453">
        <f t="shared" si="9"/>
        <v>0.31101732812652422</v>
      </c>
      <c r="Q36" s="328"/>
      <c r="R36" s="13"/>
      <c r="S36" s="356" t="s">
        <v>184</v>
      </c>
      <c r="T36" s="335"/>
      <c r="U36" s="346"/>
      <c r="V36" s="336" t="s">
        <v>184</v>
      </c>
      <c r="W36" s="357"/>
      <c r="X36" s="899">
        <f>VLOOKUP(年度マスタ!$K$4&amp;"_"&amp;X$33,データシート1!$A:$BT,MATCH("aa_"&amp;$S36,データシート1!$A$1:$BT$1,0),0)</f>
        <v>16.221605775763219</v>
      </c>
      <c r="Y36" s="900">
        <f>VLOOKUP(年度マスタ!$K$4&amp;"_"&amp;Y$33,データシート1!$A:$BT,MATCH("aa_"&amp;$S36,データシート1!$A$1:$BT$1,0),0)</f>
        <v>15.352611055509451</v>
      </c>
      <c r="Z36" s="900">
        <f>VLOOKUP(年度マスタ!$K$4&amp;"_"&amp;Z$33,データシート1!$A:$BT,MATCH("aa_"&amp;$S36,データシート1!$A$1:$BT$1,0),0)</f>
        <v>18.317778331784751</v>
      </c>
      <c r="AA36" s="900">
        <f>VLOOKUP(年度マスタ!$K$4&amp;"_"&amp;AA$33,データシート1!$A:$BT,MATCH("aa_"&amp;$S36,データシート1!$A$1:$BT$1,0),0)</f>
        <v>19.950456580994562</v>
      </c>
      <c r="AB36" s="900">
        <f>VLOOKUP(年度マスタ!$K$4&amp;"_"&amp;AB$33,データシート1!$A:$BT,MATCH("aa_"&amp;$S36,データシート1!$A$1:$BT$1,0),0)</f>
        <v>17.36466947860615</v>
      </c>
      <c r="AC36" s="900">
        <f>VLOOKUP(年度マスタ!$K$4&amp;"_"&amp;AC$33,データシート1!$A:$BT,MATCH("aa_"&amp;$S36,データシート1!$A$1:$BT$1,0),0)</f>
        <v>16.94301764945974</v>
      </c>
      <c r="AD36" s="900">
        <f>VLOOKUP(年度マスタ!$K$4&amp;"_"&amp;AD$33,データシート1!$A:$BT,MATCH("aa_"&amp;$S36,データシート1!$A$1:$BT$1,0),0)</f>
        <v>16.186999796728021</v>
      </c>
      <c r="AE36" s="900">
        <f>VLOOKUP(年度マスタ!$K$4&amp;"_"&amp;AE$33,データシート1!$A:$BT,MATCH("aa_"&amp;$S36,データシート1!$A$1:$BT$1,0),0)</f>
        <v>14.820951585806672</v>
      </c>
      <c r="AF36" s="900">
        <f>VLOOKUP(年度マスタ!$K$4&amp;"_"&amp;AF$33,データシート1!$A:$BT,MATCH("aa_"&amp;$S36,データシート1!$A$1:$BT$1,0),0)</f>
        <v>13.812272177238295</v>
      </c>
      <c r="AG36" s="900">
        <f>VLOOKUP(年度マスタ!$K$4&amp;"_"&amp;AG$33,データシート1!$A:$BT,MATCH("aa_"&amp;$S36,データシート1!$A$1:$BT$1,0),0)</f>
        <v>15.176661363156828</v>
      </c>
      <c r="AH36" s="900">
        <f>VLOOKUP(年度マスタ!$K$4&amp;"_"&amp;AH$33,データシート1!$A:$BT,MATCH("aa_"&amp;$S36,データシート1!$A$1:$BT$1,0),0)</f>
        <v>14.35419865333323</v>
      </c>
      <c r="AI36" s="900">
        <f>VLOOKUP(年度マスタ!$K$4&amp;"_"&amp;AI$33,データシート1!$A:$BT,MATCH("aa_"&amp;$S36,データシート1!$A$1:$BT$1,0),0)</f>
        <v>11.931288526395241</v>
      </c>
      <c r="AJ36" s="900">
        <f>VLOOKUP(年度マスタ!$K$4&amp;"_"&amp;AJ$33,データシート1!$A:$BT,MATCH("aa_"&amp;$S36,データシート1!$A$1:$BT$1,0),0)</f>
        <v>12.856626962952868</v>
      </c>
      <c r="AK36" s="901">
        <f>VLOOKUP(年度マスタ!$K$4&amp;"_"&amp;AK$33,データシート1!$A:$BT,MATCH("aa_"&amp;$S36,データシート1!$A$1:$BT$1,0),0)</f>
        <v>10.633524711289811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34.107354053220291</v>
      </c>
      <c r="P37" s="453">
        <f t="shared" si="9"/>
        <v>0.2941955853262514</v>
      </c>
      <c r="Q37" s="328"/>
      <c r="R37" s="13"/>
      <c r="S37" s="356" t="s">
        <v>187</v>
      </c>
      <c r="T37" s="335"/>
      <c r="U37" s="346"/>
      <c r="V37" s="336" t="s">
        <v>194</v>
      </c>
      <c r="W37" s="357"/>
      <c r="X37" s="899">
        <f>VLOOKUP(年度マスタ!$K$4&amp;"_"&amp;X$33,データシート1!$A:$BT,MATCH("aa_"&amp;$S37,データシート1!$A$1:$BT$1,0),0)</f>
        <v>1.47327576619866</v>
      </c>
      <c r="Y37" s="900">
        <f>VLOOKUP(年度マスタ!$K$4&amp;"_"&amp;Y$33,データシート1!$A:$BT,MATCH("aa_"&amp;$S37,データシート1!$A$1:$BT$1,0),0)</f>
        <v>1.711595885594611</v>
      </c>
      <c r="Z37" s="900">
        <f>VLOOKUP(年度マスタ!$K$4&amp;"_"&amp;Z$33,データシート1!$A:$BT,MATCH("aa_"&amp;$S37,データシート1!$A$1:$BT$1,0),0)</f>
        <v>1.990272657171742</v>
      </c>
      <c r="AA37" s="900">
        <f>VLOOKUP(年度マスタ!$K$4&amp;"_"&amp;AA$33,データシート1!$A:$BT,MATCH("aa_"&amp;$S37,データシート1!$A$1:$BT$1,0),0)</f>
        <v>2.1888576400646929</v>
      </c>
      <c r="AB37" s="900">
        <f>VLOOKUP(年度マスタ!$K$4&amp;"_"&amp;AB$33,データシート1!$A:$BT,MATCH("aa_"&amp;$S37,データシート1!$A$1:$BT$1,0),0)</f>
        <v>2.0228305899140122</v>
      </c>
      <c r="AC37" s="900">
        <f>VLOOKUP(年度マスタ!$K$4&amp;"_"&amp;AC$33,データシート1!$A:$BT,MATCH("aa_"&amp;$S37,データシート1!$A$1:$BT$1,0),0)</f>
        <v>1.8830976678686571</v>
      </c>
      <c r="AD37" s="900">
        <f>VLOOKUP(年度マスタ!$K$4&amp;"_"&amp;AD$33,データシート1!$A:$BT,MATCH("aa_"&amp;$S37,データシート1!$A$1:$BT$1,0),0)</f>
        <v>1.8143349567215721</v>
      </c>
      <c r="AE37" s="900">
        <f>VLOOKUP(年度マスタ!$K$4&amp;"_"&amp;AE$33,データシート1!$A:$BT,MATCH("aa_"&amp;$S37,データシート1!$A$1:$BT$1,0),0)</f>
        <v>1.6700096412642003</v>
      </c>
      <c r="AF37" s="900">
        <f>VLOOKUP(年度マスタ!$K$4&amp;"_"&amp;AF$33,データシート1!$A:$BT,MATCH("aa_"&amp;$S37,データシート1!$A$1:$BT$1,0),0)</f>
        <v>1.8275198942583164</v>
      </c>
      <c r="AG37" s="900">
        <f>VLOOKUP(年度マスタ!$K$4&amp;"_"&amp;AG$33,データシート1!$A:$BT,MATCH("aa_"&amp;$S37,データシート1!$A$1:$BT$1,0),0)</f>
        <v>1.7053857874782223</v>
      </c>
      <c r="AH37" s="900">
        <f>VLOOKUP(年度マスタ!$K$4&amp;"_"&amp;AH$33,データシート1!$A:$BT,MATCH("aa_"&amp;$S37,データシート1!$A$1:$BT$1,0),0)</f>
        <v>1.5133323020374192</v>
      </c>
      <c r="AI37" s="900">
        <f>VLOOKUP(年度マスタ!$K$4&amp;"_"&amp;AI$33,データシート1!$A:$BT,MATCH("aa_"&amp;$S37,データシート1!$A$1:$BT$1,0),0)</f>
        <v>1.4817571573044024</v>
      </c>
      <c r="AJ37" s="900">
        <f>VLOOKUP(年度マスタ!$K$4&amp;"_"&amp;AJ$33,データシート1!$A:$BT,MATCH("aa_"&amp;$S37,データシート1!$A$1:$BT$1,0),0)</f>
        <v>1.7563008074333641</v>
      </c>
      <c r="AK37" s="901">
        <f>VLOOKUP(年度マスタ!$K$4&amp;"_"&amp;AK$33,データシート1!$A:$BT,MATCH("aa_"&amp;$S37,データシート1!$A$1:$BT$1,0),0)</f>
        <v>1.6065378749935868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32.891025703140521</v>
      </c>
      <c r="P38" s="454">
        <f t="shared" si="9"/>
        <v>0.28370405231720386</v>
      </c>
      <c r="Q38" s="328"/>
      <c r="R38" s="13"/>
      <c r="S38" s="356" t="s">
        <v>188</v>
      </c>
      <c r="T38" s="335"/>
      <c r="U38" s="348"/>
      <c r="V38" s="358" t="s">
        <v>197</v>
      </c>
      <c r="W38" s="358"/>
      <c r="X38" s="899">
        <f>VLOOKUP(年度マスタ!$K$4&amp;"_"&amp;X$33,データシート1!$A:$BT,MATCH("aa_"&amp;$S38,データシート1!$A$1:$BT$1,0),0)</f>
        <v>5.6735131095281091</v>
      </c>
      <c r="Y38" s="900">
        <f>VLOOKUP(年度マスタ!$K$4&amp;"_"&amp;Y$33,データシート1!$A:$BT,MATCH("aa_"&amp;$S38,データシート1!$A$1:$BT$1,0),0)</f>
        <v>5.2373119830197528</v>
      </c>
      <c r="Z38" s="900">
        <f>VLOOKUP(年度マスタ!$K$4&amp;"_"&amp;Z$33,データシート1!$A:$BT,MATCH("aa_"&amp;$S38,データシート1!$A$1:$BT$1,0),0)</f>
        <v>4.7420290980516082</v>
      </c>
      <c r="AA38" s="900">
        <f>VLOOKUP(年度マスタ!$K$4&amp;"_"&amp;AA$33,データシート1!$A:$BT,MATCH("aa_"&amp;$S38,データシート1!$A$1:$BT$1,0),0)</f>
        <v>4.6208938471474079</v>
      </c>
      <c r="AB38" s="900">
        <f>VLOOKUP(年度マスタ!$K$4&amp;"_"&amp;AB$33,データシート1!$A:$BT,MATCH("aa_"&amp;$S38,データシート1!$A$1:$BT$1,0),0)</f>
        <v>3.9882999864416759</v>
      </c>
      <c r="AC38" s="900">
        <f>VLOOKUP(年度マスタ!$K$4&amp;"_"&amp;AC$33,データシート1!$A:$BT,MATCH("aa_"&amp;$S38,データシート1!$A$1:$BT$1,0),0)</f>
        <v>4.067633325308841</v>
      </c>
      <c r="AD38" s="900">
        <f>VLOOKUP(年度マスタ!$K$4&amp;"_"&amp;AD$33,データシート1!$A:$BT,MATCH("aa_"&amp;$S38,データシート1!$A$1:$BT$1,0),0)</f>
        <v>3.595315418457754</v>
      </c>
      <c r="AE38" s="900">
        <f>VLOOKUP(年度マスタ!$K$4&amp;"_"&amp;AE$33,データシート1!$A:$BT,MATCH("aa_"&amp;$S38,データシート1!$A$1:$BT$1,0),0)</f>
        <v>4.4674087608054771</v>
      </c>
      <c r="AF38" s="900">
        <f>VLOOKUP(年度マスタ!$K$4&amp;"_"&amp;AF$33,データシート1!$A:$BT,MATCH("aa_"&amp;$S38,データシート1!$A$1:$BT$1,0),0)</f>
        <v>4.3602455446163217</v>
      </c>
      <c r="AG38" s="900">
        <f>VLOOKUP(年度マスタ!$K$4&amp;"_"&amp;AG$33,データシート1!$A:$BT,MATCH("aa_"&amp;$S38,データシート1!$A$1:$BT$1,0),0)</f>
        <v>4.0238122489321189</v>
      </c>
      <c r="AH38" s="900">
        <f>VLOOKUP(年度マスタ!$K$4&amp;"_"&amp;AH$33,データシート1!$A:$BT,MATCH("aa_"&amp;$S38,データシート1!$A$1:$BT$1,0),0)</f>
        <v>4.0658409884195228</v>
      </c>
      <c r="AI38" s="900">
        <f>VLOOKUP(年度マスタ!$K$4&amp;"_"&amp;AI$33,データシート1!$A:$BT,MATCH("aa_"&amp;$S38,データシート1!$A$1:$BT$1,0),0)</f>
        <v>5.3156749697340331</v>
      </c>
      <c r="AJ38" s="900">
        <f>VLOOKUP(年度マスタ!$K$4&amp;"_"&amp;AJ$33,データシート1!$A:$BT,MATCH("aa_"&amp;$S38,データシート1!$A$1:$BT$1,0),0)</f>
        <v>4.2400577357030844</v>
      </c>
      <c r="AK38" s="901">
        <f>VLOOKUP(年度マスタ!$K$4&amp;"_"&amp;AK$33,データシート1!$A:$BT,MATCH("aa_"&amp;$S38,データシート1!$A$1:$BT$1,0),0)</f>
        <v>4.2827647238378024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15.741941366167316</v>
      </c>
      <c r="P39" s="454">
        <f t="shared" si="9"/>
        <v>0.1357833166174279</v>
      </c>
      <c r="Q39" s="328"/>
      <c r="R39" s="13"/>
      <c r="S39" s="356" t="s">
        <v>189</v>
      </c>
      <c r="T39" s="335"/>
      <c r="U39" s="343" t="s">
        <v>199</v>
      </c>
      <c r="V39" s="344"/>
      <c r="W39" s="344"/>
      <c r="X39" s="896">
        <f>VLOOKUP(年度マスタ!$K$4&amp;"_"&amp;X$33,データシート1!$A:$BT,MATCH("aa_"&amp;$S39,データシート1!$A$1:$BT$1,0),0)</f>
        <v>18.079470240368611</v>
      </c>
      <c r="Y39" s="897">
        <f>VLOOKUP(年度マスタ!$K$4&amp;"_"&amp;Y$33,データシート1!$A:$BT,MATCH("aa_"&amp;$S39,データシート1!$A$1:$BT$1,0),0)</f>
        <v>17.180054031310711</v>
      </c>
      <c r="Z39" s="897">
        <f>VLOOKUP(年度マスタ!$K$4&amp;"_"&amp;Z$33,データシート1!$A:$BT,MATCH("aa_"&amp;$S39,データシート1!$A$1:$BT$1,0),0)</f>
        <v>20.237649804819821</v>
      </c>
      <c r="AA39" s="897">
        <f>VLOOKUP(年度マスタ!$K$4&amp;"_"&amp;AA$33,データシート1!$A:$BT,MATCH("aa_"&amp;$S39,データシート1!$A$1:$BT$1,0),0)</f>
        <v>21.944926266606529</v>
      </c>
      <c r="AB39" s="897">
        <f>VLOOKUP(年度マスタ!$K$4&amp;"_"&amp;AB$33,データシート1!$A:$BT,MATCH("aa_"&amp;$S39,データシート1!$A$1:$BT$1,0),0)</f>
        <v>20.4543293213667</v>
      </c>
      <c r="AC39" s="897">
        <f>VLOOKUP(年度マスタ!$K$4&amp;"_"&amp;AC$33,データシート1!$A:$BT,MATCH("aa_"&amp;$S39,データシート1!$A$1:$BT$1,0),0)</f>
        <v>19.382555943132189</v>
      </c>
      <c r="AD39" s="897">
        <f>VLOOKUP(年度マスタ!$K$4&amp;"_"&amp;AD$33,データシート1!$A:$BT,MATCH("aa_"&amp;$S39,データシート1!$A$1:$BT$1,0),0)</f>
        <v>16.778386690964339</v>
      </c>
      <c r="AE39" s="897">
        <f>VLOOKUP(年度マスタ!$K$4&amp;"_"&amp;AE$33,データシート1!$A:$BT,MATCH("aa_"&amp;$S39,データシート1!$A$1:$BT$1,0),0)</f>
        <v>15.787747103234546</v>
      </c>
      <c r="AF39" s="897">
        <f>VLOOKUP(年度マスタ!$K$4&amp;"_"&amp;AF$33,データシート1!$A:$BT,MATCH("aa_"&amp;$S39,データシート1!$A$1:$BT$1,0),0)</f>
        <v>14.078025510032031</v>
      </c>
      <c r="AG39" s="897">
        <f>VLOOKUP(年度マスタ!$K$4&amp;"_"&amp;AG$33,データシート1!$A:$BT,MATCH("aa_"&amp;$S39,データシート1!$A$1:$BT$1,0),0)</f>
        <v>15.261832281880594</v>
      </c>
      <c r="AH39" s="897">
        <f>VLOOKUP(年度マスタ!$K$4&amp;"_"&amp;AH$33,データシート1!$A:$BT,MATCH("aa_"&amp;$S39,データシート1!$A$1:$BT$1,0),0)</f>
        <v>14.13300266561005</v>
      </c>
      <c r="AI39" s="897">
        <f>VLOOKUP(年度マスタ!$K$4&amp;"_"&amp;AI$33,データシート1!$A:$BT,MATCH("aa_"&amp;$S39,データシート1!$A$1:$BT$1,0),0)</f>
        <v>12.828684879262854</v>
      </c>
      <c r="AJ39" s="897">
        <f>VLOOKUP(年度マスタ!$K$4&amp;"_"&amp;AJ$33,データシート1!$A:$BT,MATCH("aa_"&amp;$S39,データシート1!$A$1:$BT$1,0),0)</f>
        <v>14.602156226894737</v>
      </c>
      <c r="AK39" s="898">
        <f>VLOOKUP(年度マスタ!$K$4&amp;"_"&amp;AK$33,データシート1!$A:$BT,MATCH("aa_"&amp;$S39,データシート1!$A$1:$BT$1,0),0)</f>
        <v>13.928985444097835</v>
      </c>
      <c r="AL39" s="330"/>
      <c r="AW39" s="17" t="str">
        <f>年度マスタ!K4</f>
        <v>02361</v>
      </c>
      <c r="AX39" s="17" t="s">
        <v>200</v>
      </c>
      <c r="AY39" s="17">
        <f>VLOOKUP($AW39&amp;"_"&amp;$AY$34,データシート1!$A:$BT,MATCH($AY$31&amp;"_"&amp;AY$36,データシート1!$A$1:$BT$1,0),0)</f>
        <v>10.633524711289811</v>
      </c>
      <c r="AZ39" s="17">
        <f>VLOOKUP($AW39&amp;"_"&amp;$AY$34,データシート1!$A:$BT,MATCH($AY$31&amp;"_"&amp;AZ$36,データシート1!$A$1:$BT$1,0),0)</f>
        <v>1.6065378749935868</v>
      </c>
      <c r="BA39" s="17">
        <f>VLOOKUP($AW39&amp;"_"&amp;$AY$34,データシート1!$A:$BT,MATCH($AY$31&amp;"_"&amp;BA$36,データシート1!$A$1:$BT$1,0),0)</f>
        <v>4.2827647238378024</v>
      </c>
      <c r="BB39" s="17">
        <f>VLOOKUP($AW39&amp;"_"&amp;$AY$34,データシート1!$A:$BT,MATCH($AY$31&amp;"_"&amp;BB$36,データシート1!$A$1:$BT$1,0),0)</f>
        <v>13.928985444097835</v>
      </c>
      <c r="BC39" s="17">
        <f>VLOOKUP($AW39&amp;"_"&amp;$AY$34,データシート1!$A:$BT,MATCH($AY$31&amp;"_"&amp;BC$36,データシート1!$A$1:$BT$1,0),0)</f>
        <v>30.013352034054908</v>
      </c>
      <c r="BD39" s="17">
        <f>VLOOKUP($AW39&amp;"_"&amp;$AY$34,データシート1!$A:$BT,MATCH($AY$31&amp;"_"&amp;BD$36,データシート1!$A$1:$BT$1,0),0)</f>
        <v>12.823062110198775</v>
      </c>
      <c r="BE39" s="17">
        <f>VLOOKUP($AW39&amp;"_"&amp;$AY$34,データシート1!$A:$BT,MATCH($AY$31&amp;"_"&amp;BE$36,データシート1!$A$1:$BT$1,0),0)</f>
        <v>15.140182238940069</v>
      </c>
      <c r="BF39" s="17">
        <f>VLOOKUP($AW39&amp;"_"&amp;$AY$34,データシート1!$A:$BT,MATCH($AY$31&amp;"_"&amp;BF$36,データシート1!$A$1:$BT$1,0),0)</f>
        <v>0.85820456406827439</v>
      </c>
      <c r="BG39" s="17">
        <f>VLOOKUP($AW39&amp;"_"&amp;$AY$34,データシート1!$A:$BT,MATCH($AY$31&amp;"_"&amp;BG$36,データシート1!$A$1:$BT$1,0),0)</f>
        <v>0</v>
      </c>
      <c r="BH39" s="17">
        <f>VLOOKUP($AW39&amp;"_"&amp;$AY$34,データシート1!$A:$BT,MATCH($AY$31&amp;"_"&amp;BH$36,データシート1!$A$1:$BT$1,0),0)</f>
        <v>1.8831099558108479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17.149084336973207</v>
      </c>
      <c r="P40" s="454">
        <f t="shared" si="9"/>
        <v>0.14792073569977601</v>
      </c>
      <c r="Q40" s="328"/>
      <c r="R40" s="13"/>
      <c r="S40" s="356" t="s">
        <v>165</v>
      </c>
      <c r="T40" s="335"/>
      <c r="U40" s="343" t="s">
        <v>165</v>
      </c>
      <c r="V40" s="344"/>
      <c r="W40" s="344"/>
      <c r="X40" s="896">
        <f>VLOOKUP(年度マスタ!$K$4&amp;"_"&amp;X$33,データシート1!$A:$BT,MATCH("aa_"&amp;$S40,データシート1!$A$1:$BT$1,0),0)</f>
        <v>30.530182052693402</v>
      </c>
      <c r="Y40" s="897">
        <f>VLOOKUP(年度マスタ!$K$4&amp;"_"&amp;Y$33,データシート1!$A:$BT,MATCH("aa_"&amp;$S40,データシート1!$A$1:$BT$1,0),0)</f>
        <v>31.41895787146726</v>
      </c>
      <c r="Z40" s="897">
        <f>VLOOKUP(年度マスタ!$K$4&amp;"_"&amp;Z$33,データシート1!$A:$BT,MATCH("aa_"&amp;$S40,データシート1!$A$1:$BT$1,0),0)</f>
        <v>36.1303730522691</v>
      </c>
      <c r="AA40" s="897">
        <f>VLOOKUP(年度マスタ!$K$4&amp;"_"&amp;AA$33,データシート1!$A:$BT,MATCH("aa_"&amp;$S40,データシート1!$A$1:$BT$1,0),0)</f>
        <v>36.589111105846357</v>
      </c>
      <c r="AB40" s="897">
        <f>VLOOKUP(年度マスタ!$K$4&amp;"_"&amp;AB$33,データシート1!$A:$BT,MATCH("aa_"&amp;$S40,データシート1!$A$1:$BT$1,0),0)</f>
        <v>36.057570732525157</v>
      </c>
      <c r="AC40" s="897">
        <f>VLOOKUP(年度マスタ!$K$4&amp;"_"&amp;AC$33,データシート1!$A:$BT,MATCH("aa_"&amp;$S40,データシート1!$A$1:$BT$1,0),0)</f>
        <v>35.068553434647129</v>
      </c>
      <c r="AD40" s="897">
        <f>VLOOKUP(年度マスタ!$K$4&amp;"_"&amp;AD$33,データシート1!$A:$BT,MATCH("aa_"&amp;$S40,データシート1!$A$1:$BT$1,0),0)</f>
        <v>32.797431665169618</v>
      </c>
      <c r="AE40" s="897">
        <f>VLOOKUP(年度マスタ!$K$4&amp;"_"&amp;AE$33,データシート1!$A:$BT,MATCH("aa_"&amp;$S40,データシート1!$A$1:$BT$1,0),0)</f>
        <v>35.708231757829132</v>
      </c>
      <c r="AF40" s="897">
        <f>VLOOKUP(年度マスタ!$K$4&amp;"_"&amp;AF$33,データシート1!$A:$BT,MATCH("aa_"&amp;$S40,データシート1!$A$1:$BT$1,0),0)</f>
        <v>32.494323671757932</v>
      </c>
      <c r="AG40" s="897">
        <f>VLOOKUP(年度マスタ!$K$4&amp;"_"&amp;AG$33,データシート1!$A:$BT,MATCH("aa_"&amp;$S40,データシート1!$A$1:$BT$1,0),0)</f>
        <v>31.887802388460916</v>
      </c>
      <c r="AH40" s="897">
        <f>VLOOKUP(年度マスタ!$K$4&amp;"_"&amp;AH$33,データシート1!$A:$BT,MATCH("aa_"&amp;$S40,データシート1!$A$1:$BT$1,0),0)</f>
        <v>31.543840522253365</v>
      </c>
      <c r="AI40" s="897">
        <f>VLOOKUP(年度マスタ!$K$4&amp;"_"&amp;AI$33,データシート1!$A:$BT,MATCH("aa_"&amp;$S40,データシート1!$A$1:$BT$1,0),0)</f>
        <v>27.801883534639469</v>
      </c>
      <c r="AJ40" s="897">
        <f>VLOOKUP(年度マスタ!$K$4&amp;"_"&amp;AJ$33,データシート1!$A:$BT,MATCH("aa_"&amp;$S40,データシート1!$A$1:$BT$1,0),0)</f>
        <v>28.190385676846056</v>
      </c>
      <c r="AK40" s="898">
        <f>VLOOKUP(年度マスタ!$K$4&amp;"_"&amp;AK$33,データシート1!$A:$BT,MATCH("aa_"&amp;$S40,データシート1!$A$1:$BT$1,0),0)</f>
        <v>30.013352034054908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1.2163283500797699</v>
      </c>
      <c r="P41" s="454">
        <f t="shared" si="9"/>
        <v>1.0491533009047524E-2</v>
      </c>
      <c r="Q41" s="328"/>
      <c r="R41" s="13"/>
      <c r="S41" s="356" t="s">
        <v>201</v>
      </c>
      <c r="T41" s="335"/>
      <c r="U41" s="246" t="s">
        <v>128</v>
      </c>
      <c r="V41" s="344"/>
      <c r="W41" s="344"/>
      <c r="X41" s="896">
        <f>X42+X45+X46</f>
        <v>34.280414125852715</v>
      </c>
      <c r="Y41" s="897">
        <f t="shared" ref="Y41:AH41" si="12">Y42+Y45+Y46</f>
        <v>34.676887542210075</v>
      </c>
      <c r="Z41" s="897">
        <f t="shared" si="12"/>
        <v>33.993872141604086</v>
      </c>
      <c r="AA41" s="897">
        <f t="shared" si="12"/>
        <v>34.156920925727405</v>
      </c>
      <c r="AB41" s="897">
        <f t="shared" si="12"/>
        <v>34.107354053220291</v>
      </c>
      <c r="AC41" s="897">
        <f t="shared" si="12"/>
        <v>33.315482081870542</v>
      </c>
      <c r="AD41" s="897">
        <f t="shared" si="12"/>
        <v>33.076169935648018</v>
      </c>
      <c r="AE41" s="897">
        <f t="shared" si="12"/>
        <v>32.898330243734655</v>
      </c>
      <c r="AF41" s="897">
        <f t="shared" si="12"/>
        <v>32.45406025258989</v>
      </c>
      <c r="AG41" s="897">
        <f t="shared" si="12"/>
        <v>32.190081795811849</v>
      </c>
      <c r="AH41" s="897">
        <f t="shared" si="12"/>
        <v>31.011979568323053</v>
      </c>
      <c r="AI41" s="897">
        <f>AI42+AI45+AI46</f>
        <v>28.314803261837593</v>
      </c>
      <c r="AJ41" s="897">
        <f>AJ42+AJ45+AJ46</f>
        <v>28.305360472327735</v>
      </c>
      <c r="AK41" s="898">
        <f>AK42+AK45+AK46</f>
        <v>28.821448913207117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33.335647136325747</v>
      </c>
      <c r="Y42" s="900">
        <f t="shared" ref="Y42:AK42" si="13">SUM(Y43:Y44)</f>
        <v>33.696893474643744</v>
      </c>
      <c r="Z42" s="900">
        <f t="shared" si="13"/>
        <v>32.875179918212176</v>
      </c>
      <c r="AA42" s="900">
        <f t="shared" si="13"/>
        <v>32.951472585031325</v>
      </c>
      <c r="AB42" s="900">
        <f t="shared" si="13"/>
        <v>32.891025703140521</v>
      </c>
      <c r="AC42" s="900">
        <f t="shared" si="13"/>
        <v>32.15702248100979</v>
      </c>
      <c r="AD42" s="900">
        <f t="shared" si="13"/>
        <v>31.951412367981678</v>
      </c>
      <c r="AE42" s="900">
        <f t="shared" si="13"/>
        <v>31.817236425442566</v>
      </c>
      <c r="AF42" s="900">
        <f t="shared" si="13"/>
        <v>31.417771033818141</v>
      </c>
      <c r="AG42" s="900">
        <f t="shared" si="13"/>
        <v>31.229291742601411</v>
      </c>
      <c r="AH42" s="900">
        <f t="shared" si="13"/>
        <v>30.087375348895684</v>
      </c>
      <c r="AI42" s="900">
        <f t="shared" si="13"/>
        <v>27.441477026852791</v>
      </c>
      <c r="AJ42" s="900">
        <f t="shared" si="13"/>
        <v>27.446836445155835</v>
      </c>
      <c r="AK42" s="901">
        <f t="shared" si="13"/>
        <v>27.963244349138844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1.939228180730614</v>
      </c>
      <c r="P43" s="612">
        <f t="shared" si="9"/>
        <v>1.6726960667221236E-2</v>
      </c>
      <c r="Q43" s="328"/>
      <c r="R43" s="13"/>
      <c r="S43" s="356" t="s">
        <v>190</v>
      </c>
      <c r="T43" s="359"/>
      <c r="U43" s="346"/>
      <c r="V43" s="360"/>
      <c r="W43" s="347" t="s">
        <v>190</v>
      </c>
      <c r="X43" s="899">
        <f>VLOOKUP(年度マスタ!$K$4&amp;"_"&amp;X$33,データシート1!$A:$BT,MATCH("aa_"&amp;$S43,データシート1!$A$1:$BT$1,0),0)</f>
        <v>15.89636349321556</v>
      </c>
      <c r="Y43" s="900">
        <f>VLOOKUP(年度マスタ!$K$4&amp;"_"&amp;Y$33,データシート1!$A:$BT,MATCH("aa_"&amp;$S43,データシート1!$A$1:$BT$1,0),0)</f>
        <v>16.04533428955741</v>
      </c>
      <c r="Z43" s="900">
        <f>VLOOKUP(年度マスタ!$K$4&amp;"_"&amp;Z$33,データシート1!$A:$BT,MATCH("aa_"&amp;$S43,データシート1!$A$1:$BT$1,0),0)</f>
        <v>16.000939030973402</v>
      </c>
      <c r="AA43" s="900">
        <f>VLOOKUP(年度マスタ!$K$4&amp;"_"&amp;AA$33,データシート1!$A:$BT,MATCH("aa_"&amp;$S43,データシート1!$A$1:$BT$1,0),0)</f>
        <v>16.075781259988485</v>
      </c>
      <c r="AB43" s="900">
        <f>VLOOKUP(年度マスタ!$K$4&amp;"_"&amp;AB$33,データシート1!$A:$BT,MATCH("aa_"&amp;$S43,データシート1!$A$1:$BT$1,0),0)</f>
        <v>15.741941366167316</v>
      </c>
      <c r="AC43" s="900">
        <f>VLOOKUP(年度マスタ!$K$4&amp;"_"&amp;AC$33,データシート1!$A:$BT,MATCH("aa_"&amp;$S43,データシート1!$A$1:$BT$1,0),0)</f>
        <v>15.104588997984798</v>
      </c>
      <c r="AD43" s="900">
        <f>VLOOKUP(年度マスタ!$K$4&amp;"_"&amp;AD$33,データシート1!$A:$BT,MATCH("aa_"&amp;$S43,データシート1!$A$1:$BT$1,0),0)</f>
        <v>14.970936501459853</v>
      </c>
      <c r="AE43" s="900">
        <f>VLOOKUP(年度マスタ!$K$4&amp;"_"&amp;AE$33,データシート1!$A:$BT,MATCH("aa_"&amp;$S43,データシート1!$A$1:$BT$1,0),0)</f>
        <v>14.923460260713451</v>
      </c>
      <c r="AF43" s="900">
        <f>VLOOKUP(年度マスタ!$K$4&amp;"_"&amp;AF$33,データシート1!$A:$BT,MATCH("aa_"&amp;$S43,データシート1!$A$1:$BT$1,0),0)</f>
        <v>14.790333049507771</v>
      </c>
      <c r="AG43" s="900">
        <f>VLOOKUP(年度マスタ!$K$4&amp;"_"&amp;AG$33,データシート1!$A:$BT,MATCH("aa_"&amp;$S43,データシート1!$A$1:$BT$1,0),0)</f>
        <v>14.566612045551059</v>
      </c>
      <c r="AH43" s="900">
        <f>VLOOKUP(年度マスタ!$K$4&amp;"_"&amp;AH$33,データシート1!$A:$BT,MATCH("aa_"&amp;$S43,データシート1!$A$1:$BT$1,0),0)</f>
        <v>14.228508761496389</v>
      </c>
      <c r="AI43" s="900">
        <f>VLOOKUP(年度マスタ!$K$4&amp;"_"&amp;AI$33,データシート1!$A:$BT,MATCH("aa_"&amp;$S43,データシート1!$A$1:$BT$1,0),0)</f>
        <v>12.498372396544656</v>
      </c>
      <c r="AJ43" s="900">
        <f>VLOOKUP(年度マスタ!$K$4&amp;"_"&amp;AJ$33,データシート1!$A:$BT,MATCH("aa_"&amp;$S43,データシート1!$A$1:$BT$1,0),0)</f>
        <v>12.187369528209658</v>
      </c>
      <c r="AK43" s="901">
        <f>VLOOKUP(年度マスタ!$K$4&amp;"_"&amp;AK$33,データシート1!$A:$BT,MATCH("aa_"&amp;$S43,データシート1!$A$1:$BT$1,0),0)</f>
        <v>12.823062110198775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17.439283643110191</v>
      </c>
      <c r="Y44" s="900">
        <f>VLOOKUP(年度マスタ!$K$4&amp;"_"&amp;Y$33,データシート1!$A:$BT,MATCH("aa_"&amp;$S44,データシート1!$A$1:$BT$1,0),0)</f>
        <v>17.651559185086331</v>
      </c>
      <c r="Z44" s="900">
        <f>VLOOKUP(年度マスタ!$K$4&amp;"_"&amp;Z$33,データシート1!$A:$BT,MATCH("aa_"&amp;$S44,データシート1!$A$1:$BT$1,0),0)</f>
        <v>16.874240887238773</v>
      </c>
      <c r="AA44" s="900">
        <f>VLOOKUP(年度マスタ!$K$4&amp;"_"&amp;AA$33,データシート1!$A:$BT,MATCH("aa_"&amp;$S44,データシート1!$A$1:$BT$1,0),0)</f>
        <v>16.875691325042837</v>
      </c>
      <c r="AB44" s="900">
        <f>VLOOKUP(年度マスタ!$K$4&amp;"_"&amp;AB$33,データシート1!$A:$BT,MATCH("aa_"&amp;$S44,データシート1!$A$1:$BT$1,0),0)</f>
        <v>17.149084336973207</v>
      </c>
      <c r="AC44" s="900">
        <f>VLOOKUP(年度マスタ!$K$4&amp;"_"&amp;AC$33,データシート1!$A:$BT,MATCH("aa_"&amp;$S44,データシート1!$A$1:$BT$1,0),0)</f>
        <v>17.052433483024995</v>
      </c>
      <c r="AD44" s="900">
        <f>VLOOKUP(年度マスタ!$K$4&amp;"_"&amp;AD$33,データシート1!$A:$BT,MATCH("aa_"&amp;$S44,データシート1!$A$1:$BT$1,0),0)</f>
        <v>16.980475866521825</v>
      </c>
      <c r="AE44" s="900">
        <f>VLOOKUP(年度マスタ!$K$4&amp;"_"&amp;AE$33,データシート1!$A:$BT,MATCH("aa_"&amp;$S44,データシート1!$A$1:$BT$1,0),0)</f>
        <v>16.893776164729115</v>
      </c>
      <c r="AF44" s="900">
        <f>VLOOKUP(年度マスタ!$K$4&amp;"_"&amp;AF$33,データシート1!$A:$BT,MATCH("aa_"&amp;$S44,データシート1!$A$1:$BT$1,0),0)</f>
        <v>16.627437984310372</v>
      </c>
      <c r="AG44" s="900">
        <f>VLOOKUP(年度マスタ!$K$4&amp;"_"&amp;AG$33,データシート1!$A:$BT,MATCH("aa_"&amp;$S44,データシート1!$A$1:$BT$1,0),0)</f>
        <v>16.662679697050351</v>
      </c>
      <c r="AH44" s="900">
        <f>VLOOKUP(年度マスタ!$K$4&amp;"_"&amp;AH$33,データシート1!$A:$BT,MATCH("aa_"&amp;$S44,データシート1!$A$1:$BT$1,0),0)</f>
        <v>15.858866587399296</v>
      </c>
      <c r="AI44" s="900">
        <f>VLOOKUP(年度マスタ!$K$4&amp;"_"&amp;AI$33,データシート1!$A:$BT,MATCH("aa_"&amp;$S44,データシート1!$A$1:$BT$1,0),0)</f>
        <v>14.943104630308135</v>
      </c>
      <c r="AJ44" s="900">
        <f>VLOOKUP(年度マスタ!$K$4&amp;"_"&amp;AJ$33,データシート1!$A:$BT,MATCH("aa_"&amp;$S44,データシート1!$A$1:$BT$1,0),0)</f>
        <v>15.259466916946177</v>
      </c>
      <c r="AK44" s="901">
        <f>VLOOKUP(年度マスタ!$K$4&amp;"_"&amp;AK$33,データシート1!$A:$BT,MATCH("aa_"&amp;$S44,データシート1!$A$1:$BT$1,0),0)</f>
        <v>15.140182238940069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0.94476698952697002</v>
      </c>
      <c r="Y45" s="900">
        <f>VLOOKUP(年度マスタ!$K$4&amp;"_"&amp;Y$33,データシート1!$A:$BT,MATCH("aa_"&amp;$S45,データシート1!$A$1:$BT$1,0),0)</f>
        <v>0.979994067566333</v>
      </c>
      <c r="Z45" s="900">
        <f>VLOOKUP(年度マスタ!$K$4&amp;"_"&amp;Z$33,データシート1!$A:$BT,MATCH("aa_"&amp;$S45,データシート1!$A$1:$BT$1,0),0)</f>
        <v>1.1186922233919101</v>
      </c>
      <c r="AA45" s="900">
        <f>VLOOKUP(年度マスタ!$K$4&amp;"_"&amp;AA$33,データシート1!$A:$BT,MATCH("aa_"&amp;$S45,データシート1!$A$1:$BT$1,0),0)</f>
        <v>1.2054483406960801</v>
      </c>
      <c r="AB45" s="900">
        <f>VLOOKUP(年度マスタ!$K$4&amp;"_"&amp;AB$33,データシート1!$A:$BT,MATCH("aa_"&amp;$S45,データシート1!$A$1:$BT$1,0),0)</f>
        <v>1.2163283500797699</v>
      </c>
      <c r="AC45" s="900">
        <f>VLOOKUP(年度マスタ!$K$4&amp;"_"&amp;AC$33,データシート1!$A:$BT,MATCH("aa_"&amp;$S45,データシート1!$A$1:$BT$1,0),0)</f>
        <v>1.1584596008607499</v>
      </c>
      <c r="AD45" s="900">
        <f>VLOOKUP(年度マスタ!$K$4&amp;"_"&amp;AD$33,データシート1!$A:$BT,MATCH("aa_"&amp;$S45,データシート1!$A$1:$BT$1,0),0)</f>
        <v>1.1247575676663399</v>
      </c>
      <c r="AE45" s="900">
        <f>VLOOKUP(年度マスタ!$K$4&amp;"_"&amp;AE$33,データシート1!$A:$BT,MATCH("aa_"&amp;$S45,データシート1!$A$1:$BT$1,0),0)</f>
        <v>1.0810938182920908</v>
      </c>
      <c r="AF45" s="900">
        <f>VLOOKUP(年度マスタ!$K$4&amp;"_"&amp;AF$33,データシート1!$A:$BT,MATCH("aa_"&amp;$S45,データシート1!$A$1:$BT$1,0),0)</f>
        <v>1.0362892187717501</v>
      </c>
      <c r="AG45" s="900">
        <f>VLOOKUP(年度マスタ!$K$4&amp;"_"&amp;AG$33,データシート1!$A:$BT,MATCH("aa_"&amp;$S45,データシート1!$A$1:$BT$1,0),0)</f>
        <v>0.96079005321043998</v>
      </c>
      <c r="AH45" s="900">
        <f>VLOOKUP(年度マスタ!$K$4&amp;"_"&amp;AH$33,データシート1!$A:$BT,MATCH("aa_"&amp;$S45,データシート1!$A$1:$BT$1,0),0)</f>
        <v>0.92460421942736803</v>
      </c>
      <c r="AI45" s="900">
        <f>VLOOKUP(年度マスタ!$K$4&amp;"_"&amp;AI$33,データシート1!$A:$BT,MATCH("aa_"&amp;$S45,データシート1!$A$1:$BT$1,0),0)</f>
        <v>0.873326234984801</v>
      </c>
      <c r="AJ45" s="900">
        <f>VLOOKUP(年度マスタ!$K$4&amp;"_"&amp;AJ$33,データシート1!$A:$BT,MATCH("aa_"&amp;$S45,データシート1!$A$1:$BT$1,0),0)</f>
        <v>0.85852402717189902</v>
      </c>
      <c r="AK45" s="901">
        <f>VLOOKUP(年度マスタ!$K$4&amp;"_"&amp;AK$33,データシート1!$A:$BT,MATCH("aa_"&amp;$S45,データシート1!$A$1:$BT$1,0),0)</f>
        <v>0.85820456406827439</v>
      </c>
      <c r="AL45" s="330"/>
      <c r="AW45" s="17" t="str">
        <f>AW48</f>
        <v>藤崎町</v>
      </c>
      <c r="AX45" s="1010">
        <f t="shared" ref="AX45:BB45" si="15">AX48/$BC48</f>
        <v>0.18123151686003466</v>
      </c>
      <c r="AY45" s="1010">
        <f t="shared" si="15"/>
        <v>0.15278082334061974</v>
      </c>
      <c r="AZ45" s="1010">
        <f t="shared" si="15"/>
        <v>0.32920306029307994</v>
      </c>
      <c r="BA45" s="1010">
        <f t="shared" si="15"/>
        <v>0.31612960703431864</v>
      </c>
      <c r="BB45" s="1010">
        <f t="shared" si="15"/>
        <v>2.0654992471946947E-2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1.5517234989886881</v>
      </c>
      <c r="Y47" s="903">
        <f>VLOOKUP(年度マスタ!$K$4&amp;"_"&amp;Y$33,データシート1!$A:$BT,MATCH("aa_"&amp;$S47,データシート1!$A$1:$BT$1,0),0)</f>
        <v>1.434154313103231</v>
      </c>
      <c r="Z47" s="903">
        <f>VLOOKUP(年度マスタ!$K$4&amp;"_"&amp;Z$33,データシート1!$A:$BT,MATCH("aa_"&amp;$S47,データシート1!$A$1:$BT$1,0),0)</f>
        <v>1.661806522722312</v>
      </c>
      <c r="AA47" s="903">
        <f>VLOOKUP(年度マスタ!$K$4&amp;"_"&amp;AA$33,データシート1!$A:$BT,MATCH("aa_"&amp;$S47,データシート1!$A$1:$BT$1,0),0)</f>
        <v>1.3253827264594711</v>
      </c>
      <c r="AB47" s="903">
        <f>VLOOKUP(年度マスタ!$K$4&amp;"_"&amp;AB$33,データシート1!$A:$BT,MATCH("aa_"&amp;$S47,データシート1!$A$1:$BT$1,0),0)</f>
        <v>1.939228180730614</v>
      </c>
      <c r="AC47" s="903">
        <f>VLOOKUP(年度マスタ!$K$4&amp;"_"&amp;AC$33,データシート1!$A:$BT,MATCH("aa_"&amp;$S47,データシート1!$A$1:$BT$1,0),0)</f>
        <v>1.6054464714496841</v>
      </c>
      <c r="AD47" s="903">
        <f>VLOOKUP(年度マスタ!$K$4&amp;"_"&amp;AD$33,データシート1!$A:$BT,MATCH("aa_"&amp;$S47,データシート1!$A$1:$BT$1,0),0)</f>
        <v>1.735750601615726</v>
      </c>
      <c r="AE47" s="903">
        <f>VLOOKUP(年度マスタ!$K$4&amp;"_"&amp;AE$33,データシート1!$A:$BT,MATCH("aa_"&amp;$S47,データシート1!$A$1:$BT$1,0),0)</f>
        <v>2.438153363825371</v>
      </c>
      <c r="AF47" s="903">
        <f>VLOOKUP(年度マスタ!$K$4&amp;"_"&amp;AF$33,データシート1!$A:$BT,MATCH("aa_"&amp;$S47,データシート1!$A$1:$BT$1,0),0)</f>
        <v>1.7950754807395664</v>
      </c>
      <c r="AG47" s="903">
        <f>VLOOKUP(年度マスタ!$K$4&amp;"_"&amp;AG$33,データシート1!$A:$BT,MATCH("aa_"&amp;$S47,データシート1!$A$1:$BT$1,0),0)</f>
        <v>1.8984481748556365</v>
      </c>
      <c r="AH47" s="903">
        <f>VLOOKUP(年度マスタ!$K$4&amp;"_"&amp;AH$33,データシート1!$A:$BT,MATCH("aa_"&amp;$S47,データシート1!$A$1:$BT$1,0),0)</f>
        <v>1.8205172832037211</v>
      </c>
      <c r="AI47" s="903">
        <f>VLOOKUP(年度マスタ!$K$4&amp;"_"&amp;AI$33,データシート1!$A:$BT,MATCH("aa_"&amp;$S47,データシート1!$A$1:$BT$1,0),0)</f>
        <v>1.5537627313969971</v>
      </c>
      <c r="AJ47" s="903">
        <f>VLOOKUP(年度マスタ!$K$4&amp;"_"&amp;AJ$33,データシート1!$A:$BT,MATCH("aa_"&amp;$S47,データシート1!$A$1:$BT$1,0),0)</f>
        <v>1.623632020025886</v>
      </c>
      <c r="AK47" s="904">
        <f>VLOOKUP(年度マスタ!$K$4&amp;"_"&amp;AK$33,データシート1!$A:$BT,MATCH("aa_"&amp;$S47,データシート1!$A$1:$BT$1,0),0)</f>
        <v>1.8831099558108479</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藤崎町</v>
      </c>
      <c r="AX48" s="1011">
        <f>SUM(AY39:BA39)</f>
        <v>16.522827310121201</v>
      </c>
      <c r="AY48" s="1011">
        <f>BB39</f>
        <v>13.928985444097835</v>
      </c>
      <c r="AZ48" s="1011">
        <f>BC39</f>
        <v>30.013352034054908</v>
      </c>
      <c r="BA48" s="1011">
        <f>SUM(BD39:BG39)</f>
        <v>28.821448913207117</v>
      </c>
      <c r="BB48" s="1011">
        <f>BH39</f>
        <v>1.8831099558108479</v>
      </c>
      <c r="BC48" s="1011">
        <f>SUM(AX48:BB48)</f>
        <v>91.169723657291911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91.169723657291911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16.522827310121201</v>
      </c>
      <c r="P52" s="453">
        <f t="shared" ref="P52:P64" si="18">O52/$O$51</f>
        <v>0.18123151686003466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10.633524711289811</v>
      </c>
      <c r="P53" s="454">
        <f t="shared" si="18"/>
        <v>0.11663438567897121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1.6065378749935868</v>
      </c>
      <c r="P54" s="454">
        <f t="shared" si="18"/>
        <v>1.7621396781157109E-2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4.2827647238378024</v>
      </c>
      <c r="P55" s="454">
        <f t="shared" si="18"/>
        <v>4.6975734399906342E-2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13.928985444097835</v>
      </c>
      <c r="P56" s="453">
        <f t="shared" si="18"/>
        <v>0.15278082334061974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30.013352034054908</v>
      </c>
      <c r="P57" s="453">
        <f t="shared" si="18"/>
        <v>0.32920306029307994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28.821448913207117</v>
      </c>
      <c r="P58" s="453">
        <f t="shared" si="18"/>
        <v>0.31612960703431864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27.963244349138844</v>
      </c>
      <c r="P59" s="454">
        <f t="shared" si="18"/>
        <v>0.30671634427952216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12.823062110198775</v>
      </c>
      <c r="P60" s="454">
        <f t="shared" si="18"/>
        <v>0.14065044398292595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15.140182238940069</v>
      </c>
      <c r="P61" s="454">
        <f t="shared" si="18"/>
        <v>0.16606590029659624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0.85820456406827439</v>
      </c>
      <c r="P62" s="454">
        <f t="shared" si="18"/>
        <v>9.4132627547964896E-3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1.8831099558108479</v>
      </c>
      <c r="P64" s="612">
        <f t="shared" si="18"/>
        <v>2.0654992471946947E-2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65.201300000000003</v>
      </c>
      <c r="AI7" s="78">
        <f>VLOOKUP(年度マスタ!$K$4&amp;"_"&amp;$AG7,データシート1!$A:$BT,MATCH("ab_"&amp;AI$2,データシート1!$A$1:$BT$1,0),0)</f>
        <v>668</v>
      </c>
      <c r="AJ7" s="78">
        <f>VLOOKUP(年度マスタ!$K$4&amp;"_"&amp;$AG7,データシート1!$A:$BT,MATCH("ab_"&amp;AJ$2,データシート1!$A$1:$BT$1,0),0)</f>
        <v>95</v>
      </c>
      <c r="AK7" s="78">
        <f>VLOOKUP(年度マスタ!$K$4&amp;"_"&amp;$AG7,データシート1!$A:$BT,MATCH("ab_"&amp;AK$2,データシート1!$A$1:$BT$1,0),0)</f>
        <v>3797</v>
      </c>
      <c r="AL7" s="78">
        <f>VLOOKUP(年度マスタ!$K$4&amp;"_"&amp;$AG7,データシート1!$A:$BT,MATCH("ab_"&amp;AL$2,データシート1!$A$1:$BT$1,0),0)</f>
        <v>5571</v>
      </c>
      <c r="AM7" s="78">
        <f>VLOOKUP(年度マスタ!$K$4&amp;"_"&amp;$AG7,データシート1!$A:$BT,MATCH("ab_"&amp;AM$2,データシート1!$A$1:$BT$1,0),0)</f>
        <v>8036</v>
      </c>
      <c r="AN7" s="78">
        <f>VLOOKUP(年度マスタ!$K$4&amp;"_"&amp;$AG7,データシート1!$A:$BT,MATCH("ab_"&amp;AN$2,データシート1!$A$1:$BT$1,0),0)</f>
        <v>3510</v>
      </c>
      <c r="AO7" s="78">
        <f>VLOOKUP(年度マスタ!$K$4&amp;"_"&amp;$AG7,データシート1!$A:$BT,MATCH("ab_"&amp;AO$2,データシート1!$A$1:$BT$1,0),0)</f>
        <v>16206</v>
      </c>
      <c r="AP7" s="78">
        <f>VLOOKUP(年度マスタ!$K$4&amp;"_"&amp;$AG7,データシート1!$A:$BT,MATCH("ab_"&amp;AP$2,データシート1!$A$1:$BT$1,0),0)</f>
        <v>0</v>
      </c>
      <c r="AQ7" s="954">
        <f>VLOOKUP(年度マスタ!$K$4&amp;"_"&amp;$AG7,データシート1!$A:$BT,MATCH("ab_"&amp;AQ$2,データシート1!$A$1:$BT$1,0),0)</f>
        <v>1.5517234989886881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60.8386</v>
      </c>
      <c r="AI8" s="78">
        <f>VLOOKUP(年度マスタ!$K$4&amp;"_"&amp;$AG8,データシート1!$A:$BT,MATCH("ab_"&amp;AI$2,データシート1!$A$1:$BT$1,0),0)</f>
        <v>668</v>
      </c>
      <c r="AJ8" s="78">
        <f>VLOOKUP(年度マスタ!$K$4&amp;"_"&amp;$AG8,データシート1!$A:$BT,MATCH("ab_"&amp;AJ$2,データシート1!$A$1:$BT$1,0),0)</f>
        <v>95</v>
      </c>
      <c r="AK8" s="78">
        <f>VLOOKUP(年度マスタ!$K$4&amp;"_"&amp;$AG8,データシート1!$A:$BT,MATCH("ab_"&amp;AK$2,データシート1!$A$1:$BT$1,0),0)</f>
        <v>3797</v>
      </c>
      <c r="AL8" s="78">
        <f>VLOOKUP(年度マスタ!$K$4&amp;"_"&amp;$AG8,データシート1!$A:$BT,MATCH("ab_"&amp;AL$2,データシート1!$A$1:$BT$1,0),0)</f>
        <v>5619</v>
      </c>
      <c r="AM8" s="78">
        <f>VLOOKUP(年度マスタ!$K$4&amp;"_"&amp;$AG8,データシート1!$A:$BT,MATCH("ab_"&amp;AM$2,データシート1!$A$1:$BT$1,0),0)</f>
        <v>8149</v>
      </c>
      <c r="AN8" s="78">
        <f>VLOOKUP(年度マスタ!$K$4&amp;"_"&amp;$AG8,データシート1!$A:$BT,MATCH("ab_"&amp;AN$2,データシート1!$A$1:$BT$1,0),0)</f>
        <v>3464</v>
      </c>
      <c r="AO8" s="78">
        <f>VLOOKUP(年度マスタ!$K$4&amp;"_"&amp;$AG8,データシート1!$A:$BT,MATCH("ab_"&amp;AO$2,データシート1!$A$1:$BT$1,0),0)</f>
        <v>16108</v>
      </c>
      <c r="AP8" s="78">
        <f>VLOOKUP(年度マスタ!$K$4&amp;"_"&amp;$AG8,データシート1!$A:$BT,MATCH("ab_"&amp;AP$2,データシート1!$A$1:$BT$1,0),0)</f>
        <v>0</v>
      </c>
      <c r="AQ8" s="954">
        <f>VLOOKUP(年度マスタ!$K$4&amp;"_"&amp;$AG8,データシート1!$A:$BT,MATCH("ab_"&amp;AQ$2,データシート1!$A$1:$BT$1,0),0)</f>
        <v>1.434154313103231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68.751000000000005</v>
      </c>
      <c r="AI9" s="78">
        <f>VLOOKUP(年度マスタ!$K$4&amp;"_"&amp;$AG9,データシート1!$A:$BT,MATCH("ab_"&amp;AI$2,データシート1!$A$1:$BT$1,0),0)</f>
        <v>668</v>
      </c>
      <c r="AJ9" s="78">
        <f>VLOOKUP(年度マスタ!$K$4&amp;"_"&amp;$AG9,データシート1!$A:$BT,MATCH("ab_"&amp;AJ$2,データシート1!$A$1:$BT$1,0),0)</f>
        <v>95</v>
      </c>
      <c r="AK9" s="78">
        <f>VLOOKUP(年度マスタ!$K$4&amp;"_"&amp;$AG9,データシート1!$A:$BT,MATCH("ab_"&amp;AK$2,データシート1!$A$1:$BT$1,0),0)</f>
        <v>3797</v>
      </c>
      <c r="AL9" s="78">
        <f>VLOOKUP(年度マスタ!$K$4&amp;"_"&amp;$AG9,データシート1!$A:$BT,MATCH("ab_"&amp;AL$2,データシート1!$A$1:$BT$1,0),0)</f>
        <v>5674</v>
      </c>
      <c r="AM9" s="78">
        <f>VLOOKUP(年度マスタ!$K$4&amp;"_"&amp;$AG9,データシート1!$A:$BT,MATCH("ab_"&amp;AM$2,データシート1!$A$1:$BT$1,0),0)</f>
        <v>8303</v>
      </c>
      <c r="AN9" s="78">
        <f>VLOOKUP(年度マスタ!$K$4&amp;"_"&amp;$AG9,データシート1!$A:$BT,MATCH("ab_"&amp;AN$2,データシート1!$A$1:$BT$1,0),0)</f>
        <v>3410</v>
      </c>
      <c r="AO9" s="78">
        <f>VLOOKUP(年度マスタ!$K$4&amp;"_"&amp;$AG9,データシート1!$A:$BT,MATCH("ab_"&amp;AO$2,データシート1!$A$1:$BT$1,0),0)</f>
        <v>15941</v>
      </c>
      <c r="AP9" s="78">
        <f>VLOOKUP(年度マスタ!$K$4&amp;"_"&amp;$AG9,データシート1!$A:$BT,MATCH("ab_"&amp;AP$2,データシート1!$A$1:$BT$1,0),0)</f>
        <v>0</v>
      </c>
      <c r="AQ9" s="954">
        <f>VLOOKUP(年度マスタ!$K$4&amp;"_"&amp;$AG9,データシート1!$A:$BT,MATCH("ab_"&amp;AQ$2,データシート1!$A$1:$BT$1,0),0)</f>
        <v>1.661806522722312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66.292199999999994</v>
      </c>
      <c r="AI10" s="78">
        <f>VLOOKUP(年度マスタ!$K$4&amp;"_"&amp;$AG10,データシート1!$A:$BT,MATCH("ab_"&amp;AI$2,データシート1!$A$1:$BT$1,0),0)</f>
        <v>668</v>
      </c>
      <c r="AJ10" s="78">
        <f>VLOOKUP(年度マスタ!$K$4&amp;"_"&amp;$AG10,データシート1!$A:$BT,MATCH("ab_"&amp;AJ$2,データシート1!$A$1:$BT$1,0),0)</f>
        <v>95</v>
      </c>
      <c r="AK10" s="78">
        <f>VLOOKUP(年度マスタ!$K$4&amp;"_"&amp;$AG10,データシート1!$A:$BT,MATCH("ab_"&amp;AK$2,データシート1!$A$1:$BT$1,0),0)</f>
        <v>3797</v>
      </c>
      <c r="AL10" s="78">
        <f>VLOOKUP(年度マスタ!$K$4&amp;"_"&amp;$AG10,データシート1!$A:$BT,MATCH("ab_"&amp;AL$2,データシート1!$A$1:$BT$1,0),0)</f>
        <v>5736</v>
      </c>
      <c r="AM10" s="78">
        <f>VLOOKUP(年度マスタ!$K$4&amp;"_"&amp;$AG10,データシート1!$A:$BT,MATCH("ab_"&amp;AM$2,データシート1!$A$1:$BT$1,0),0)</f>
        <v>8408</v>
      </c>
      <c r="AN10" s="78">
        <f>VLOOKUP(年度マスタ!$K$4&amp;"_"&amp;$AG10,データシート1!$A:$BT,MATCH("ab_"&amp;AN$2,データシート1!$A$1:$BT$1,0),0)</f>
        <v>3391</v>
      </c>
      <c r="AO10" s="78">
        <f>VLOOKUP(年度マスタ!$K$4&amp;"_"&amp;$AG10,データシート1!$A:$BT,MATCH("ab_"&amp;AO$2,データシート1!$A$1:$BT$1,0),0)</f>
        <v>15810</v>
      </c>
      <c r="AP10" s="78">
        <f>VLOOKUP(年度マスタ!$K$4&amp;"_"&amp;$AG10,データシート1!$A:$BT,MATCH("ab_"&amp;AP$2,データシート1!$A$1:$BT$1,0),0)</f>
        <v>0</v>
      </c>
      <c r="AQ10" s="954">
        <f>VLOOKUP(年度マスタ!$K$4&amp;"_"&amp;$AG10,データシート1!$A:$BT,MATCH("ab_"&amp;AQ$2,データシート1!$A$1:$BT$1,0),0)</f>
        <v>1.3253827264594711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57.798099999999998</v>
      </c>
      <c r="AI11" s="78">
        <f>VLOOKUP(年度マスタ!$K$4&amp;"_"&amp;$AG11,データシート1!$A:$BT,MATCH("ab_"&amp;AI$2,データシート1!$A$1:$BT$1,0),0)</f>
        <v>668</v>
      </c>
      <c r="AJ11" s="78">
        <f>VLOOKUP(年度マスタ!$K$4&amp;"_"&amp;$AG11,データシート1!$A:$BT,MATCH("ab_"&amp;AJ$2,データシート1!$A$1:$BT$1,0),0)</f>
        <v>95</v>
      </c>
      <c r="AK11" s="78">
        <f>VLOOKUP(年度マスタ!$K$4&amp;"_"&amp;$AG11,データシート1!$A:$BT,MATCH("ab_"&amp;AK$2,データシート1!$A$1:$BT$1,0),0)</f>
        <v>3797</v>
      </c>
      <c r="AL11" s="78">
        <f>VLOOKUP(年度マスタ!$K$4&amp;"_"&amp;$AG11,データシート1!$A:$BT,MATCH("ab_"&amp;AL$2,データシート1!$A$1:$BT$1,0),0)</f>
        <v>5756</v>
      </c>
      <c r="AM11" s="78">
        <f>VLOOKUP(年度マスタ!$K$4&amp;"_"&amp;$AG11,データシート1!$A:$BT,MATCH("ab_"&amp;AM$2,データシート1!$A$1:$BT$1,0),0)</f>
        <v>8601</v>
      </c>
      <c r="AN11" s="78">
        <f>VLOOKUP(年度マスタ!$K$4&amp;"_"&amp;$AG11,データシート1!$A:$BT,MATCH("ab_"&amp;AN$2,データシート1!$A$1:$BT$1,0),0)</f>
        <v>3433</v>
      </c>
      <c r="AO11" s="78">
        <f>VLOOKUP(年度マスタ!$K$4&amp;"_"&amp;$AG11,データシート1!$A:$BT,MATCH("ab_"&amp;AO$2,データシート1!$A$1:$BT$1,0),0)</f>
        <v>15724</v>
      </c>
      <c r="AP11" s="78">
        <f>VLOOKUP(年度マスタ!$K$4&amp;"_"&amp;$AG11,データシート1!$A:$BT,MATCH("ab_"&amp;AP$2,データシート1!$A$1:$BT$1,0),0)</f>
        <v>0</v>
      </c>
      <c r="AQ11" s="954">
        <f>VLOOKUP(年度マスタ!$K$4&amp;"_"&amp;$AG11,データシート1!$A:$BT,MATCH("ab_"&amp;AQ$2,データシート1!$A$1:$BT$1,0),0)</f>
        <v>1.939228180730614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66.4649</v>
      </c>
      <c r="AI12" s="78">
        <f>VLOOKUP(年度マスタ!$K$4&amp;"_"&amp;$AG12,データシート1!$A:$BT,MATCH("ab_"&amp;AI$2,データシート1!$A$1:$BT$1,0),0)</f>
        <v>565</v>
      </c>
      <c r="AJ12" s="78">
        <f>VLOOKUP(年度マスタ!$K$4&amp;"_"&amp;$AG12,データシート1!$A:$BT,MATCH("ab_"&amp;AJ$2,データシート1!$A$1:$BT$1,0),0)</f>
        <v>80</v>
      </c>
      <c r="AK12" s="78">
        <f>VLOOKUP(年度マスタ!$K$4&amp;"_"&amp;$AG12,データシート1!$A:$BT,MATCH("ab_"&amp;AK$2,データシート1!$A$1:$BT$1,0),0)</f>
        <v>3518</v>
      </c>
      <c r="AL12" s="78">
        <f>VLOOKUP(年度マスタ!$K$4&amp;"_"&amp;$AG12,データシート1!$A:$BT,MATCH("ab_"&amp;AL$2,データシート1!$A$1:$BT$1,0),0)</f>
        <v>5833</v>
      </c>
      <c r="AM12" s="78">
        <f>VLOOKUP(年度マスタ!$K$4&amp;"_"&amp;$AG12,データシート1!$A:$BT,MATCH("ab_"&amp;AM$2,データシート1!$A$1:$BT$1,0),0)</f>
        <v>8692</v>
      </c>
      <c r="AN12" s="78">
        <f>VLOOKUP(年度マスタ!$K$4&amp;"_"&amp;$AG12,データシート1!$A:$BT,MATCH("ab_"&amp;AN$2,データシート1!$A$1:$BT$1,0),0)</f>
        <v>3396</v>
      </c>
      <c r="AO12" s="78">
        <f>VLOOKUP(年度マスタ!$K$4&amp;"_"&amp;$AG12,データシート1!$A:$BT,MATCH("ab_"&amp;AO$2,データシート1!$A$1:$BT$1,0),0)</f>
        <v>15609</v>
      </c>
      <c r="AP12" s="78">
        <f>VLOOKUP(年度マスタ!$K$4&amp;"_"&amp;$AG12,データシート1!$A:$BT,MATCH("ab_"&amp;AP$2,データシート1!$A$1:$BT$1,0),0)</f>
        <v>0</v>
      </c>
      <c r="AQ12" s="954">
        <f>VLOOKUP(年度マスタ!$K$4&amp;"_"&amp;$AG12,データシート1!$A:$BT,MATCH("ab_"&amp;AQ$2,データシート1!$A$1:$BT$1,0),0)</f>
        <v>1.6054464714496841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63.403399999999998</v>
      </c>
      <c r="AI13" s="78">
        <f>VLOOKUP(年度マスタ!$K$4&amp;"_"&amp;$AG13,データシート1!$A:$BT,MATCH("ab_"&amp;AI$2,データシート1!$A$1:$BT$1,0),0)</f>
        <v>565</v>
      </c>
      <c r="AJ13" s="78">
        <f>VLOOKUP(年度マスタ!$K$4&amp;"_"&amp;$AG13,データシート1!$A:$BT,MATCH("ab_"&amp;AJ$2,データシート1!$A$1:$BT$1,0),0)</f>
        <v>80</v>
      </c>
      <c r="AK13" s="78">
        <f>VLOOKUP(年度マスタ!$K$4&amp;"_"&amp;$AG13,データシート1!$A:$BT,MATCH("ab_"&amp;AK$2,データシート1!$A$1:$BT$1,0),0)</f>
        <v>3518</v>
      </c>
      <c r="AL13" s="78">
        <f>VLOOKUP(年度マスタ!$K$4&amp;"_"&amp;$AG13,データシート1!$A:$BT,MATCH("ab_"&amp;AL$2,データシート1!$A$1:$BT$1,0),0)</f>
        <v>5889</v>
      </c>
      <c r="AM13" s="78">
        <f>VLOOKUP(年度マスタ!$K$4&amp;"_"&amp;$AG13,データシート1!$A:$BT,MATCH("ab_"&amp;AM$2,データシート1!$A$1:$BT$1,0),0)</f>
        <v>8698</v>
      </c>
      <c r="AN13" s="78">
        <f>VLOOKUP(年度マスタ!$K$4&amp;"_"&amp;$AG13,データシート1!$A:$BT,MATCH("ab_"&amp;AN$2,データシート1!$A$1:$BT$1,0),0)</f>
        <v>3379</v>
      </c>
      <c r="AO13" s="78">
        <f>VLOOKUP(年度マスタ!$K$4&amp;"_"&amp;$AG13,データシート1!$A:$BT,MATCH("ab_"&amp;AO$2,データシート1!$A$1:$BT$1,0),0)</f>
        <v>15481</v>
      </c>
      <c r="AP13" s="78">
        <f>VLOOKUP(年度マスタ!$K$4&amp;"_"&amp;$AG13,データシート1!$A:$BT,MATCH("ab_"&amp;AP$2,データシート1!$A$1:$BT$1,0),0)</f>
        <v>0</v>
      </c>
      <c r="AQ13" s="954">
        <f>VLOOKUP(年度マスタ!$K$4&amp;"_"&amp;$AG13,データシート1!$A:$BT,MATCH("ab_"&amp;AQ$2,データシート1!$A$1:$BT$1,0),0)</f>
        <v>1.735750601615726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66.450299999999999</v>
      </c>
      <c r="AI14" s="78">
        <f>VLOOKUP(年度マスタ!$K$4&amp;"_"&amp;$AG14,データシート1!$A:$BT,MATCH("ab_"&amp;AI$2,データシート1!$A$1:$BT$1,0),0)</f>
        <v>565</v>
      </c>
      <c r="AJ14" s="78">
        <f>VLOOKUP(年度マスタ!$K$4&amp;"_"&amp;$AG14,データシート1!$A:$BT,MATCH("ab_"&amp;AJ$2,データシート1!$A$1:$BT$1,0),0)</f>
        <v>80</v>
      </c>
      <c r="AK14" s="78">
        <f>VLOOKUP(年度マスタ!$K$4&amp;"_"&amp;$AG14,データシート1!$A:$BT,MATCH("ab_"&amp;AK$2,データシート1!$A$1:$BT$1,0),0)</f>
        <v>3518</v>
      </c>
      <c r="AL14" s="78">
        <f>VLOOKUP(年度マスタ!$K$4&amp;"_"&amp;$AG14,データシート1!$A:$BT,MATCH("ab_"&amp;AL$2,データシート1!$A$1:$BT$1,0),0)</f>
        <v>5911</v>
      </c>
      <c r="AM14" s="78">
        <f>VLOOKUP(年度マスタ!$K$4&amp;"_"&amp;$AG14,データシート1!$A:$BT,MATCH("ab_"&amp;AM$2,データシート1!$A$1:$BT$1,0),0)</f>
        <v>8777</v>
      </c>
      <c r="AN14" s="78">
        <f>VLOOKUP(年度マスタ!$K$4&amp;"_"&amp;$AG14,データシート1!$A:$BT,MATCH("ab_"&amp;AN$2,データシート1!$A$1:$BT$1,0),0)</f>
        <v>3477</v>
      </c>
      <c r="AO14" s="78">
        <f>VLOOKUP(年度マスタ!$K$4&amp;"_"&amp;$AG14,データシート1!$A:$BT,MATCH("ab_"&amp;AO$2,データシート1!$A$1:$BT$1,0),0)</f>
        <v>15306</v>
      </c>
      <c r="AP14" s="78">
        <f>VLOOKUP(年度マスタ!$K$4&amp;"_"&amp;$AG14,データシート1!$A:$BT,MATCH("ab_"&amp;AP$2,データシート1!$A$1:$BT$1,0),0)</f>
        <v>0</v>
      </c>
      <c r="AQ14" s="954">
        <f>VLOOKUP(年度マスタ!$K$4&amp;"_"&amp;$AG14,データシート1!$A:$BT,MATCH("ab_"&amp;AQ$2,データシート1!$A$1:$BT$1,0),0)</f>
        <v>2.438153363825371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63.200400000000002</v>
      </c>
      <c r="AI15" s="78">
        <f>VLOOKUP(年度マスタ!$K$4&amp;"_"&amp;$AG15,データシート1!$A:$BT,MATCH("ab_"&amp;AI$2,データシート1!$A$1:$BT$1,0),0)</f>
        <v>565</v>
      </c>
      <c r="AJ15" s="78">
        <f>VLOOKUP(年度マスタ!$K$4&amp;"_"&amp;$AG15,データシート1!$A:$BT,MATCH("ab_"&amp;AJ$2,データシート1!$A$1:$BT$1,0),0)</f>
        <v>80</v>
      </c>
      <c r="AK15" s="78">
        <f>VLOOKUP(年度マスタ!$K$4&amp;"_"&amp;$AG15,データシート1!$A:$BT,MATCH("ab_"&amp;AK$2,データシート1!$A$1:$BT$1,0),0)</f>
        <v>3518</v>
      </c>
      <c r="AL15" s="78">
        <f>VLOOKUP(年度マスタ!$K$4&amp;"_"&amp;$AG15,データシート1!$A:$BT,MATCH("ab_"&amp;AL$2,データシート1!$A$1:$BT$1,0),0)</f>
        <v>5943</v>
      </c>
      <c r="AM15" s="78">
        <f>VLOOKUP(年度マスタ!$K$4&amp;"_"&amp;$AG15,データシート1!$A:$BT,MATCH("ab_"&amp;AM$2,データシート1!$A$1:$BT$1,0),0)</f>
        <v>8843</v>
      </c>
      <c r="AN15" s="78">
        <f>VLOOKUP(年度マスタ!$K$4&amp;"_"&amp;$AG15,データシート1!$A:$BT,MATCH("ab_"&amp;AN$2,データシート1!$A$1:$BT$1,0),0)</f>
        <v>3444</v>
      </c>
      <c r="AO15" s="78">
        <f>VLOOKUP(年度マスタ!$K$4&amp;"_"&amp;$AG15,データシート1!$A:$BT,MATCH("ab_"&amp;AO$2,データシート1!$A$1:$BT$1,0),0)</f>
        <v>15172</v>
      </c>
      <c r="AP15" s="78">
        <f>VLOOKUP(年度マスタ!$K$4&amp;"_"&amp;$AG15,データシート1!$A:$BT,MATCH("ab_"&amp;AP$2,データシート1!$A$1:$BT$1,0),0)</f>
        <v>0</v>
      </c>
      <c r="AQ15" s="954">
        <f>VLOOKUP(年度マスタ!$K$4&amp;"_"&amp;$AG15,データシート1!$A:$BT,MATCH("ab_"&amp;AQ$2,データシート1!$A$1:$BT$1,0),0)</f>
        <v>1.7950754807395659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64.517600000000002</v>
      </c>
      <c r="AI16" s="78">
        <f>VLOOKUP(年度マスタ!$K$4&amp;"_"&amp;$AG16,データシート1!$A:$BT,MATCH("ab_"&amp;AI$2,データシート1!$A$1:$BT$1,0),0)</f>
        <v>565</v>
      </c>
      <c r="AJ16" s="78">
        <f>VLOOKUP(年度マスタ!$K$4&amp;"_"&amp;$AG16,データシート1!$A:$BT,MATCH("ab_"&amp;AJ$2,データシート1!$A$1:$BT$1,0),0)</f>
        <v>80</v>
      </c>
      <c r="AK16" s="78">
        <f>VLOOKUP(年度マスタ!$K$4&amp;"_"&amp;$AG16,データシート1!$A:$BT,MATCH("ab_"&amp;AK$2,データシート1!$A$1:$BT$1,0),0)</f>
        <v>3518</v>
      </c>
      <c r="AL16" s="78">
        <f>VLOOKUP(年度マスタ!$K$4&amp;"_"&amp;$AG16,データシート1!$A:$BT,MATCH("ab_"&amp;AL$2,データシート1!$A$1:$BT$1,0),0)</f>
        <v>6025</v>
      </c>
      <c r="AM16" s="78">
        <f>VLOOKUP(年度マスタ!$K$4&amp;"_"&amp;$AG16,データシート1!$A:$BT,MATCH("ab_"&amp;AM$2,データシート1!$A$1:$BT$1,0),0)</f>
        <v>8876</v>
      </c>
      <c r="AN16" s="78">
        <f>VLOOKUP(年度マスタ!$K$4&amp;"_"&amp;$AG16,データシート1!$A:$BT,MATCH("ab_"&amp;AN$2,データシート1!$A$1:$BT$1,0),0)</f>
        <v>3486</v>
      </c>
      <c r="AO16" s="78">
        <f>VLOOKUP(年度マスタ!$K$4&amp;"_"&amp;$AG16,データシート1!$A:$BT,MATCH("ab_"&amp;AO$2,データシート1!$A$1:$BT$1,0),0)</f>
        <v>15159</v>
      </c>
      <c r="AP16" s="78">
        <f>VLOOKUP(年度マスタ!$K$4&amp;"_"&amp;$AG16,データシート1!$A:$BT,MATCH("ab_"&amp;AP$2,データシート1!$A$1:$BT$1,0),0)</f>
        <v>0</v>
      </c>
      <c r="AQ16" s="954">
        <f>VLOOKUP(年度マスタ!$K$4&amp;"_"&amp;$AG16,データシート1!$A:$BT,MATCH("ab_"&amp;AQ$2,データシート1!$A$1:$BT$1,0),0)</f>
        <v>1.898448174855637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61.299700000000001</v>
      </c>
      <c r="AI17" s="151">
        <f>VLOOKUP(年度マスタ!$K$4&amp;"_"&amp;$AG17,データシート1!$A:$BT,MATCH("ab_"&amp;AI$2,データシート1!$A$1:$BT$1,0),0)</f>
        <v>565</v>
      </c>
      <c r="AJ17" s="151">
        <f>VLOOKUP(年度マスタ!$K$4&amp;"_"&amp;$AG17,データシート1!$A:$BT,MATCH("ab_"&amp;AJ$2,データシート1!$A$1:$BT$1,0),0)</f>
        <v>80</v>
      </c>
      <c r="AK17" s="151">
        <f>VLOOKUP(年度マスタ!$K$4&amp;"_"&amp;$AG17,データシート1!$A:$BT,MATCH("ab_"&amp;AK$2,データシート1!$A$1:$BT$1,0),0)</f>
        <v>3518</v>
      </c>
      <c r="AL17" s="151">
        <f>VLOOKUP(年度マスタ!$K$4&amp;"_"&amp;$AG17,データシート1!$A:$BT,MATCH("ab_"&amp;AL$2,データシート1!$A$1:$BT$1,0),0)</f>
        <v>6067</v>
      </c>
      <c r="AM17" s="151">
        <f>VLOOKUP(年度マスタ!$K$4&amp;"_"&amp;$AG17,データシート1!$A:$BT,MATCH("ab_"&amp;AM$2,データシート1!$A$1:$BT$1,0),0)</f>
        <v>8908</v>
      </c>
      <c r="AN17" s="151">
        <f>VLOOKUP(年度マスタ!$K$4&amp;"_"&amp;$AG17,データシート1!$A:$BT,MATCH("ab_"&amp;AN$2,データシート1!$A$1:$BT$1,0),0)</f>
        <v>3293</v>
      </c>
      <c r="AO17" s="151">
        <f>VLOOKUP(年度マスタ!$K$4&amp;"_"&amp;$AG17,データシート1!$A:$BT,MATCH("ab_"&amp;AO$2,データシート1!$A$1:$BT$1,0),0)</f>
        <v>14983</v>
      </c>
      <c r="AP17" s="151">
        <f>VLOOKUP(年度マスタ!$K$4&amp;"_"&amp;$AG17,データシート1!$A:$BT,MATCH("ab_"&amp;AP$2,データシート1!$A$1:$BT$1,0),0)</f>
        <v>0</v>
      </c>
      <c r="AQ17" s="955">
        <f>VLOOKUP(年度マスタ!$K$4&amp;"_"&amp;$AG17,データシート1!$A:$BT,MATCH("ab_"&amp;AQ$2,データシート1!$A$1:$BT$1,0),0)</f>
        <v>1.8205172832037211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60.080199999999998</v>
      </c>
      <c r="AI18" s="78">
        <f>VLOOKUP(年度マスタ!$K$4&amp;"_"&amp;$AG18,データシート1!$A:$BT,MATCH("ab_"&amp;AI$2,データシート1!$A$1:$BT$1,0),0)</f>
        <v>494</v>
      </c>
      <c r="AJ18" s="78">
        <f>VLOOKUP(年度マスタ!$K$4&amp;"_"&amp;$AG18,データシート1!$A:$BT,MATCH("ab_"&amp;AJ$2,データシート1!$A$1:$BT$1,0),0)</f>
        <v>113</v>
      </c>
      <c r="AK18" s="78">
        <f>VLOOKUP(年度マスタ!$K$4&amp;"_"&amp;$AG18,データシート1!$A:$BT,MATCH("ab_"&amp;AK$2,データシート1!$A$1:$BT$1,0),0)</f>
        <v>3466</v>
      </c>
      <c r="AL18" s="78">
        <f>VLOOKUP(年度マスタ!$K$4&amp;"_"&amp;$AG18,データシート1!$A:$BT,MATCH("ab_"&amp;AL$2,データシート1!$A$1:$BT$1,0),0)</f>
        <v>6111</v>
      </c>
      <c r="AM18" s="78">
        <f>VLOOKUP(年度マスタ!$K$4&amp;"_"&amp;$AG18,データシート1!$A:$BT,MATCH("ab_"&amp;AM$2,データシート1!$A$1:$BT$1,0),0)</f>
        <v>8931</v>
      </c>
      <c r="AN18" s="78">
        <f>VLOOKUP(年度マスタ!$K$4&amp;"_"&amp;$AG18,データシート1!$A:$BT,MATCH("ab_"&amp;AN$2,データシート1!$A$1:$BT$1,0),0)</f>
        <v>3298</v>
      </c>
      <c r="AO18" s="78">
        <f>VLOOKUP(年度マスタ!$K$4&amp;"_"&amp;$AG18,データシート1!$A:$BT,MATCH("ab_"&amp;AO$2,データシート1!$A$1:$BT$1,0),0)</f>
        <v>14812</v>
      </c>
      <c r="AP18" s="78">
        <f>VLOOKUP(年度マスタ!$K$4&amp;"_"&amp;$AG18,データシート1!$A:$BT,MATCH("ab_"&amp;AP$2,データシート1!$A$1:$BT$1,0),0)</f>
        <v>0</v>
      </c>
      <c r="AQ18" s="954">
        <f>VLOOKUP(年度マスタ!$K$4&amp;"_"&amp;$AG18,データシート1!$A:$BT,MATCH("ab_"&amp;AQ$2,データシート1!$A$1:$BT$1,0),0)</f>
        <v>1.5537627313969971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59.7562</v>
      </c>
      <c r="AI19" s="78">
        <f>VLOOKUP(年度マスタ!$K$4&amp;"_"&amp;$AG19,データシート1!$A:$BT,MATCH("ab_"&amp;AI$2,データシート1!$A$1:$BT$1,0),0)</f>
        <v>494</v>
      </c>
      <c r="AJ19" s="78">
        <f>VLOOKUP(年度マスタ!$K$4&amp;"_"&amp;$AG19,データシート1!$A:$BT,MATCH("ab_"&amp;AJ$2,データシート1!$A$1:$BT$1,0),0)</f>
        <v>113</v>
      </c>
      <c r="AK19" s="78">
        <f>VLOOKUP(年度マスタ!$K$4&amp;"_"&amp;$AG19,データシート1!$A:$BT,MATCH("ab_"&amp;AK$2,データシート1!$A$1:$BT$1,0),0)</f>
        <v>3466</v>
      </c>
      <c r="AL19" s="78">
        <f>VLOOKUP(年度マスタ!$K$4&amp;"_"&amp;$AG19,データシート1!$A:$BT,MATCH("ab_"&amp;AL$2,データシート1!$A$1:$BT$1,0),0)</f>
        <v>6125</v>
      </c>
      <c r="AM19" s="78">
        <f>VLOOKUP(年度マスタ!$K$4&amp;"_"&amp;$AG19,データシート1!$A:$BT,MATCH("ab_"&amp;AM$2,データシート1!$A$1:$BT$1,0),0)</f>
        <v>8967</v>
      </c>
      <c r="AN19" s="78">
        <f>VLOOKUP(年度マスタ!$K$4&amp;"_"&amp;$AG19,データシート1!$A:$BT,MATCH("ab_"&amp;AN$2,データシート1!$A$1:$BT$1,0),0)</f>
        <v>3284</v>
      </c>
      <c r="AO19" s="78">
        <f>VLOOKUP(年度マスタ!$K$4&amp;"_"&amp;$AG19,データシート1!$A:$BT,MATCH("ab_"&amp;AO$2,データシート1!$A$1:$BT$1,0),0)</f>
        <v>14704</v>
      </c>
      <c r="AP19" s="78">
        <f>VLOOKUP(年度マスタ!$K$4&amp;"_"&amp;$AG19,データシート1!$A:$BT,MATCH("ab_"&amp;AP$2,データシート1!$A$1:$BT$1,0),0)</f>
        <v>0</v>
      </c>
      <c r="AQ19" s="954">
        <f>VLOOKUP(年度マスタ!$K$4&amp;"_"&amp;$AG19,データシート1!$A:$BT,MATCH("ab_"&amp;AQ$2,データシート1!$A$1:$BT$1,0),0)</f>
        <v>1.623632020025886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62.846800000000002</v>
      </c>
      <c r="AI20" s="78">
        <f>VLOOKUP(年度マスタ!$K$4&amp;"_"&amp;$AG20,データシート1!$A:$BT,MATCH("ab_"&amp;AI$2,データシート1!$A$1:$BT$1,0),0)</f>
        <v>494</v>
      </c>
      <c r="AJ20" s="78">
        <f>VLOOKUP(年度マスタ!$K$4&amp;"_"&amp;$AG20,データシート1!$A:$BT,MATCH("ab_"&amp;AJ$2,データシート1!$A$1:$BT$1,0),0)</f>
        <v>113</v>
      </c>
      <c r="AK20" s="78">
        <f>VLOOKUP(年度マスタ!$K$4&amp;"_"&amp;$AG20,データシート1!$A:$BT,MATCH("ab_"&amp;AK$2,データシート1!$A$1:$BT$1,0),0)</f>
        <v>3466</v>
      </c>
      <c r="AL20" s="78">
        <f>VLOOKUP(年度マスタ!$K$4&amp;"_"&amp;$AG20,データシート1!$A:$BT,MATCH("ab_"&amp;AL$2,データシート1!$A$1:$BT$1,0),0)</f>
        <v>6160</v>
      </c>
      <c r="AM20" s="78">
        <f>VLOOKUP(年度マスタ!$K$4&amp;"_"&amp;$AG20,データシート1!$A:$BT,MATCH("ab_"&amp;AM$2,データシート1!$A$1:$BT$1,0),0)</f>
        <v>8964</v>
      </c>
      <c r="AN20" s="78">
        <f>VLOOKUP(年度マスタ!$K$4&amp;"_"&amp;$AG20,データシート1!$A:$BT,MATCH("ab_"&amp;AN$2,データシート1!$A$1:$BT$1,0),0)</f>
        <v>3308</v>
      </c>
      <c r="AO20" s="78">
        <f>VLOOKUP(年度マスタ!$K$4&amp;"_"&amp;$AG20,データシート1!$A:$BT,MATCH("ab_"&amp;AO$2,データシート1!$A$1:$BT$1,0),0)</f>
        <v>14578</v>
      </c>
      <c r="AP20" s="78">
        <f>VLOOKUP(年度マスタ!$K$4&amp;"_"&amp;$AG20,データシート1!$A:$BT,MATCH("ab_"&amp;AP$2,データシート1!$A$1:$BT$1,0),0)</f>
        <v>0</v>
      </c>
      <c r="AQ20" s="954">
        <f>VLOOKUP(年度マスタ!$K$4&amp;"_"&amp;$AG20,データシート1!$A:$BT,MATCH("ab_"&amp;AQ$2,データシート1!$A$1:$BT$1,0),0)</f>
        <v>1.8831099558108479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02361</v>
      </c>
      <c r="BF13" s="70" t="str">
        <f>年度マスタ!K4</f>
        <v>02361</v>
      </c>
      <c r="BG13" s="70" t="str">
        <f>年度マスタ!K4</f>
        <v>02361</v>
      </c>
      <c r="BH13" s="278" t="s">
        <v>195</v>
      </c>
      <c r="BI13" s="278" t="s">
        <v>195</v>
      </c>
      <c r="BJ13" s="278" t="s">
        <v>195</v>
      </c>
      <c r="BK13" s="278" t="str">
        <f>年度マスタ!K4</f>
        <v>02361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藤崎町</v>
      </c>
      <c r="BF14" s="70" t="str">
        <f>AP2</f>
        <v>藤崎町</v>
      </c>
      <c r="BG14" s="70" t="str">
        <f>AP2</f>
        <v>藤崎町</v>
      </c>
      <c r="BH14" s="70" t="s">
        <v>205</v>
      </c>
      <c r="BI14" s="70" t="s">
        <v>205</v>
      </c>
      <c r="BJ14" s="70" t="s">
        <v>205</v>
      </c>
      <c r="BK14" s="70" t="str">
        <f>AP2</f>
        <v>藤崎町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45.287729891827922</v>
      </c>
      <c r="AG24" s="877">
        <f t="shared" ref="AG24:AP24" si="11">AG25+AG29</f>
        <v>48.705134334813195</v>
      </c>
      <c r="AH24" s="877">
        <f t="shared" si="11"/>
        <v>43.830129376328536</v>
      </c>
      <c r="AI24" s="877">
        <f t="shared" si="11"/>
        <v>42.276304585769424</v>
      </c>
      <c r="AJ24" s="877">
        <f t="shared" si="11"/>
        <v>38.375036862871688</v>
      </c>
      <c r="AK24" s="877">
        <f t="shared" si="11"/>
        <v>36.746117091110897</v>
      </c>
      <c r="AL24" s="877">
        <f t="shared" si="11"/>
        <v>34.078063126144968</v>
      </c>
      <c r="AM24" s="877">
        <f t="shared" si="11"/>
        <v>36.167691681447764</v>
      </c>
      <c r="AN24" s="877">
        <f t="shared" si="11"/>
        <v>34.066374609400221</v>
      </c>
      <c r="AO24" s="877">
        <f t="shared" si="11"/>
        <v>31.557405532696528</v>
      </c>
      <c r="AP24" s="878">
        <f t="shared" si="11"/>
        <v>33.455141732984053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25.050080087008105</v>
      </c>
      <c r="AG25" s="879">
        <f>①CO2排出量の現状把握!AA35</f>
        <v>26.760208068206662</v>
      </c>
      <c r="AH25" s="879">
        <f>①CO2排出量の現状把握!AB35</f>
        <v>23.375800054961836</v>
      </c>
      <c r="AI25" s="879">
        <f>①CO2排出量の現状把握!AC35</f>
        <v>22.893748642637238</v>
      </c>
      <c r="AJ25" s="879">
        <f>①CO2排出量の現状把握!AD35</f>
        <v>21.596650171907349</v>
      </c>
      <c r="AK25" s="879">
        <f>①CO2排出量の現状把握!AE35</f>
        <v>20.958369987876349</v>
      </c>
      <c r="AL25" s="879">
        <f>①CO2排出量の現状把握!AF35</f>
        <v>20.000037616112934</v>
      </c>
      <c r="AM25" s="879">
        <f>①CO2排出量の現状把握!AG35</f>
        <v>20.90585939956717</v>
      </c>
      <c r="AN25" s="879">
        <f>①CO2排出量の現状把握!AH35</f>
        <v>19.933371943790171</v>
      </c>
      <c r="AO25" s="879">
        <f>①CO2排出量の現状把握!AI35</f>
        <v>18.728720653433676</v>
      </c>
      <c r="AP25" s="880">
        <f>①CO2排出量の現状把握!AJ35</f>
        <v>18.852985506089318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18.317778331784751</v>
      </c>
      <c r="AG26" s="881">
        <f>①CO2排出量の現状把握!AA36</f>
        <v>19.950456580994562</v>
      </c>
      <c r="AH26" s="881">
        <f>①CO2排出量の現状把握!AB36</f>
        <v>17.36466947860615</v>
      </c>
      <c r="AI26" s="881">
        <f>①CO2排出量の現状把握!AC36</f>
        <v>16.94301764945974</v>
      </c>
      <c r="AJ26" s="881">
        <f>①CO2排出量の現状把握!AD36</f>
        <v>16.186999796728021</v>
      </c>
      <c r="AK26" s="881">
        <f>①CO2排出量の現状把握!AE36</f>
        <v>14.820951585806672</v>
      </c>
      <c r="AL26" s="881">
        <f>①CO2排出量の現状把握!AF36</f>
        <v>13.812272177238295</v>
      </c>
      <c r="AM26" s="881">
        <f>①CO2排出量の現状把握!AG36</f>
        <v>15.176661363156828</v>
      </c>
      <c r="AN26" s="881">
        <f>①CO2排出量の現状把握!AH36</f>
        <v>14.35419865333323</v>
      </c>
      <c r="AO26" s="881">
        <f>①CO2排出量の現状把握!AI36</f>
        <v>11.931288526395241</v>
      </c>
      <c r="AP26" s="882">
        <f>①CO2排出量の現状把握!AJ36</f>
        <v>12.856626962952868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1.990272657171742</v>
      </c>
      <c r="AG27" s="881">
        <f>①CO2排出量の現状把握!AA37</f>
        <v>2.1888576400646929</v>
      </c>
      <c r="AH27" s="881">
        <f>①CO2排出量の現状把握!AB37</f>
        <v>2.0228305899140122</v>
      </c>
      <c r="AI27" s="881">
        <f>①CO2排出量の現状把握!AC37</f>
        <v>1.8830976678686571</v>
      </c>
      <c r="AJ27" s="881">
        <f>①CO2排出量の現状把握!AD37</f>
        <v>1.8143349567215721</v>
      </c>
      <c r="AK27" s="881">
        <f>①CO2排出量の現状把握!AE37</f>
        <v>1.6700096412642003</v>
      </c>
      <c r="AL27" s="881">
        <f>①CO2排出量の現状把握!AF37</f>
        <v>1.8275198942583164</v>
      </c>
      <c r="AM27" s="881">
        <f>①CO2排出量の現状把握!AG37</f>
        <v>1.7053857874782223</v>
      </c>
      <c r="AN27" s="881">
        <f>①CO2排出量の現状把握!AH37</f>
        <v>1.5133323020374192</v>
      </c>
      <c r="AO27" s="881">
        <f>①CO2排出量の現状把握!AI37</f>
        <v>1.4817571573044024</v>
      </c>
      <c r="AP27" s="882">
        <f>①CO2排出量の現状把握!AJ37</f>
        <v>1.7563008074333641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4.7420290980516082</v>
      </c>
      <c r="AG28" s="881">
        <f>①CO2排出量の現状把握!AA38</f>
        <v>4.6208938471474079</v>
      </c>
      <c r="AH28" s="881">
        <f>①CO2排出量の現状把握!AB38</f>
        <v>3.9882999864416759</v>
      </c>
      <c r="AI28" s="881">
        <f>①CO2排出量の現状把握!AC38</f>
        <v>4.067633325308841</v>
      </c>
      <c r="AJ28" s="881">
        <f>①CO2排出量の現状把握!AD38</f>
        <v>3.595315418457754</v>
      </c>
      <c r="AK28" s="881">
        <f>①CO2排出量の現状把握!AE38</f>
        <v>4.4674087608054771</v>
      </c>
      <c r="AL28" s="881">
        <f>①CO2排出量の現状把握!AF38</f>
        <v>4.3602455446163217</v>
      </c>
      <c r="AM28" s="881">
        <f>①CO2排出量の現状把握!AG38</f>
        <v>4.0238122489321189</v>
      </c>
      <c r="AN28" s="881">
        <f>①CO2排出量の現状把握!AH38</f>
        <v>4.0658409884195228</v>
      </c>
      <c r="AO28" s="881">
        <f>①CO2排出量の現状把握!AI38</f>
        <v>5.3156749697340331</v>
      </c>
      <c r="AP28" s="882">
        <f>①CO2排出量の現状把握!AJ38</f>
        <v>4.2400577357030844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20.237649804819821</v>
      </c>
      <c r="AG29" s="883">
        <f>①CO2排出量の現状把握!AA39</f>
        <v>21.944926266606529</v>
      </c>
      <c r="AH29" s="883">
        <f>①CO2排出量の現状把握!AB39</f>
        <v>20.4543293213667</v>
      </c>
      <c r="AI29" s="883">
        <f>①CO2排出量の現状把握!AC39</f>
        <v>19.382555943132189</v>
      </c>
      <c r="AJ29" s="883">
        <f>①CO2排出量の現状把握!AD39</f>
        <v>16.778386690964339</v>
      </c>
      <c r="AK29" s="883">
        <f>①CO2排出量の現状把握!AE39</f>
        <v>15.787747103234546</v>
      </c>
      <c r="AL29" s="883">
        <f>①CO2排出量の現状把握!AF39</f>
        <v>14.078025510032031</v>
      </c>
      <c r="AM29" s="883">
        <f>①CO2排出量の現状把握!AG39</f>
        <v>15.261832281880594</v>
      </c>
      <c r="AN29" s="883">
        <f>①CO2排出量の現状把握!AH39</f>
        <v>14.13300266561005</v>
      </c>
      <c r="AO29" s="883">
        <f>①CO2排出量の現状把握!AI39</f>
        <v>12.828684879262854</v>
      </c>
      <c r="AP29" s="884">
        <f>①CO2排出量の現状把握!AJ39</f>
        <v>14.602156226894737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278.5</v>
      </c>
      <c r="K6" s="619">
        <f>VLOOKUP(年度マスタ!$K$4&amp;"_"&amp;K$5,データシート1!$A:$BT,MATCH("cb_"&amp;$G6,データシート1!$A$1:$BT$1,0),0)</f>
        <v>315.2</v>
      </c>
      <c r="L6" s="619">
        <f>VLOOKUP(年度マスタ!$K$4&amp;"_"&amp;L$5,データシート1!$A:$BT,MATCH("cb_"&amp;$G6,データシート1!$A$1:$BT$1,0),0)</f>
        <v>365.3</v>
      </c>
      <c r="M6" s="619">
        <f>VLOOKUP(年度マスタ!$K$4&amp;"_"&amp;M$5,データシート1!$A:$BT,MATCH("cb_"&amp;$G6,データシート1!$A$1:$BT$1,0),0)</f>
        <v>414.9</v>
      </c>
      <c r="N6" s="619">
        <f>VLOOKUP(年度マスタ!$K$4&amp;"_"&amp;N$5,データシート1!$A:$BT,MATCH("cb_"&amp;$G6,データシート1!$A$1:$BT$1,0),0)</f>
        <v>482.7</v>
      </c>
      <c r="O6" s="619">
        <f>VLOOKUP(年度マスタ!$K$4&amp;"_"&amp;O$5,データシート1!$A:$BT,MATCH("cb_"&amp;$G6,データシート1!$A$1:$BT$1,0),0)</f>
        <v>512.5</v>
      </c>
      <c r="P6" s="619">
        <f>VLOOKUP(年度マスタ!$K$4&amp;"_"&amp;P$5,データシート1!$A:$BT,MATCH("cb_"&amp;$G6,データシート1!$A$1:$BT$1,0),0)</f>
        <v>604.4</v>
      </c>
      <c r="Q6" s="619">
        <f>VLOOKUP(年度マスタ!$K$4&amp;"_"&amp;Q$5,データシート1!$A:$BT,MATCH("cb_"&amp;$G6,データシート1!$A$1:$BT$1,0),0)</f>
        <v>696.69999999999982</v>
      </c>
      <c r="R6" s="633">
        <f>VLOOKUP(年度マスタ!$K$4&amp;"_"&amp;R$5,データシート1!$A:$BT,MATCH("cb_"&amp;$G6,データシート1!$A$1:$BT$1,0),0)</f>
        <v>850.09999999999968</v>
      </c>
      <c r="S6" s="568"/>
      <c r="T6" s="190"/>
      <c r="U6" s="581"/>
      <c r="V6" s="195"/>
      <c r="W6" s="195"/>
      <c r="X6" s="195"/>
      <c r="Y6" s="196" t="s">
        <v>372</v>
      </c>
      <c r="Z6" s="663" t="s">
        <v>373</v>
      </c>
      <c r="AA6" s="663"/>
      <c r="AB6" s="663"/>
      <c r="AC6" s="664">
        <f>SUM(AC7:AC8)</f>
        <v>367663</v>
      </c>
      <c r="AD6" s="664">
        <f>SUM(AD7:AD8)</f>
        <v>447555.23599999992</v>
      </c>
      <c r="AE6" s="665">
        <f>$AD6*3600/100000000</f>
        <v>16.111988495999995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463.2</v>
      </c>
      <c r="K7" s="617">
        <f>VLOOKUP(年度マスタ!$K$4&amp;"_"&amp;K$5,データシート1!$A:$BT,MATCH("cb_"&amp;$G7,データシート1!$A$1:$BT$1,0),0)</f>
        <v>463.2</v>
      </c>
      <c r="L7" s="617">
        <f>VLOOKUP(年度マスタ!$K$4&amp;"_"&amp;L$5,データシート1!$A:$BT,MATCH("cb_"&amp;$G7,データシート1!$A$1:$BT$1,0),0)</f>
        <v>493.9</v>
      </c>
      <c r="M7" s="617">
        <f>VLOOKUP(年度マスタ!$K$4&amp;"_"&amp;M$5,データシート1!$A:$BT,MATCH("cb_"&amp;$G7,データシート1!$A$1:$BT$1,0),0)</f>
        <v>494</v>
      </c>
      <c r="N7" s="617">
        <f>VLOOKUP(年度マスタ!$K$4&amp;"_"&amp;N$5,データシート1!$A:$BT,MATCH("cb_"&amp;$G7,データシート1!$A$1:$BT$1,0),0)</f>
        <v>587.4</v>
      </c>
      <c r="O7" s="617">
        <f>VLOOKUP(年度マスタ!$K$4&amp;"_"&amp;O$5,データシート1!$A:$BT,MATCH("cb_"&amp;$G7,データシート1!$A$1:$BT$1,0),0)</f>
        <v>636.9</v>
      </c>
      <c r="P7" s="617">
        <f>VLOOKUP(年度マスタ!$K$4&amp;"_"&amp;P$5,データシート1!$A:$BT,MATCH("cb_"&amp;$G7,データシート1!$A$1:$BT$1,0),0)</f>
        <v>636.9</v>
      </c>
      <c r="Q7" s="617">
        <f>VLOOKUP(年度マスタ!$K$4&amp;"_"&amp;Q$5,データシート1!$A:$BT,MATCH("cb_"&amp;$G7,データシート1!$A$1:$BT$1,0),0)</f>
        <v>636.9</v>
      </c>
      <c r="R7" s="634">
        <f>VLOOKUP(年度マスタ!$K$4&amp;"_"&amp;R$5,データシート1!$A:$BT,MATCH("cb_"&amp;$G7,データシート1!$A$1:$BT$1,0),0)</f>
        <v>636.9</v>
      </c>
      <c r="S7" s="568"/>
      <c r="T7" s="190"/>
      <c r="U7" s="581"/>
      <c r="V7" s="195"/>
      <c r="W7" s="195"/>
      <c r="X7" s="195"/>
      <c r="Y7" s="196" t="s">
        <v>375</v>
      </c>
      <c r="Z7" s="212" t="s">
        <v>376</v>
      </c>
      <c r="AA7" s="212"/>
      <c r="AB7" s="212"/>
      <c r="AC7" s="1022">
        <f>VLOOKUP(年度マスタ!$K$4&amp;"_"&amp;年度マスタ!$K$9,データシート3!A:AB,MATCH("ea_"&amp;$Y7&amp;"_設備",データシート3!$A$1:$AB$1,0),0)</f>
        <v>93094</v>
      </c>
      <c r="AD7" s="1022">
        <f>VLOOKUP(年度マスタ!$K$4&amp;"_"&amp;年度マスタ!$K$9,データシート3!A:AB,MATCH("ea_"&amp;$Y7&amp;"_年間発電",データシート3!$A$1:$AB$1,0),0)/10^3</f>
        <v>113362.545</v>
      </c>
      <c r="AE7" s="554">
        <f t="shared" ref="AE7:AE16" si="0">$AD7*3600/100000000</f>
        <v>4.0810516200000002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274569</v>
      </c>
      <c r="AD8" s="1022">
        <f>VLOOKUP(年度マスタ!$K$4&amp;"_"&amp;年度マスタ!$K$9,データシート3!A:AB,MATCH("ea_"&amp;$Y8&amp;"_年間発電",データシート3!$A$1:$AB$1,0),0)/10^3</f>
        <v>334192.69099999993</v>
      </c>
      <c r="AE8" s="554">
        <f t="shared" si="0"/>
        <v>12.030936875999997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741.7</v>
      </c>
      <c r="K12" s="651">
        <f t="shared" ref="K12:Q12" si="1">SUM(K6:K11)</f>
        <v>778.4</v>
      </c>
      <c r="L12" s="651">
        <f t="shared" si="1"/>
        <v>859.2</v>
      </c>
      <c r="M12" s="651">
        <f t="shared" si="1"/>
        <v>908.9</v>
      </c>
      <c r="N12" s="651">
        <f t="shared" si="1"/>
        <v>1070.0999999999999</v>
      </c>
      <c r="O12" s="651">
        <f t="shared" si="1"/>
        <v>1149.4000000000001</v>
      </c>
      <c r="P12" s="651">
        <f t="shared" si="1"/>
        <v>1241.3</v>
      </c>
      <c r="Q12" s="651">
        <f t="shared" si="1"/>
        <v>1333.6</v>
      </c>
      <c r="R12" s="652">
        <f t="shared" ref="R12" si="2">SUM(R6:R11)</f>
        <v>1486.9999999999995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1.57490124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10.072381500000001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334.23341999999997</v>
      </c>
      <c r="K19" s="615">
        <f>K6*別紙!$C5/100*別紙!$E5/10^3</f>
        <v>378.27782400000001</v>
      </c>
      <c r="L19" s="615">
        <f>L6*別紙!$C5/100*別紙!$E5/10^3</f>
        <v>438.40383599999996</v>
      </c>
      <c r="M19" s="615">
        <f>M6*別紙!$C5/100*別紙!$E5/10^3</f>
        <v>497.92978799999986</v>
      </c>
      <c r="N19" s="615">
        <f>N6*別紙!$C5/100*別紙!$E5/10^3</f>
        <v>579.29792399999985</v>
      </c>
      <c r="O19" s="615">
        <f>O6*別紙!$C5/100*別紙!$E5/10^3</f>
        <v>615.06150000000002</v>
      </c>
      <c r="P19" s="615">
        <f>P6*別紙!$C5/100*別紙!$E5/10^3</f>
        <v>725.35252799999989</v>
      </c>
      <c r="Q19" s="615">
        <f>Q6*別紙!$C5/100*別紙!$E5/10^3</f>
        <v>836.12360399999977</v>
      </c>
      <c r="R19" s="639">
        <f>R6*別紙!$C5/100*別紙!$E5/10^3</f>
        <v>1020.2220119999996</v>
      </c>
      <c r="S19" s="572"/>
      <c r="T19" s="191"/>
      <c r="U19" s="588"/>
      <c r="W19" s="201"/>
      <c r="X19" s="201"/>
      <c r="Y19" s="173"/>
      <c r="Z19" s="628" t="s">
        <v>389</v>
      </c>
      <c r="AA19" s="671"/>
      <c r="AB19" s="672"/>
      <c r="AC19" s="673">
        <f>SUM($AC$6,$AC$9,$AC$10,$AC$13)</f>
        <v>367663</v>
      </c>
      <c r="AD19" s="673">
        <f>SUM($AD$6,$AD$9,$AD$10,$AD$13)</f>
        <v>447555.23599999992</v>
      </c>
      <c r="AE19" s="674">
        <f>SUM($AE$6,$AE$9,$AE$10,$AE$13,$AE$17,$AE$18)</f>
        <v>27.759271235999996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612.70243199999993</v>
      </c>
      <c r="K20" s="617">
        <f>K7*別紙!$C6/100*別紙!$E6/10^3</f>
        <v>612.70243199999993</v>
      </c>
      <c r="L20" s="617">
        <f>L7*別紙!$C6/100*別紙!$E6/10^3</f>
        <v>653.31116399999985</v>
      </c>
      <c r="M20" s="617">
        <f>M7*別紙!$C6/100*別紙!$E6/10^3</f>
        <v>653.4434399999999</v>
      </c>
      <c r="N20" s="617">
        <f>N7*別紙!$C6/100*別紙!$E6/10^3</f>
        <v>776.98922400000004</v>
      </c>
      <c r="O20" s="617">
        <f>O7*別紙!$C6/100*別紙!$E6/10^3</f>
        <v>842.46584399999995</v>
      </c>
      <c r="P20" s="617">
        <f>P7*別紙!$C6/100*別紙!$E6/10^3</f>
        <v>842.46584399999995</v>
      </c>
      <c r="Q20" s="617">
        <f>Q7*別紙!$C6/100*別紙!$E6/10^3</f>
        <v>842.46584399999995</v>
      </c>
      <c r="R20" s="634">
        <f>R7*別紙!$C6/100*別紙!$E6/10^3</f>
        <v>842.46584399999995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946.93585199999984</v>
      </c>
      <c r="K25" s="657">
        <f t="shared" si="3"/>
        <v>990.98025599999994</v>
      </c>
      <c r="L25" s="657">
        <f t="shared" si="3"/>
        <v>1091.7149999999997</v>
      </c>
      <c r="M25" s="657">
        <f t="shared" si="3"/>
        <v>1151.3732279999997</v>
      </c>
      <c r="N25" s="657">
        <f t="shared" si="3"/>
        <v>1356.2871479999999</v>
      </c>
      <c r="O25" s="657">
        <f t="shared" si="3"/>
        <v>1457.5273440000001</v>
      </c>
      <c r="P25" s="657">
        <f t="shared" si="3"/>
        <v>1567.8183719999997</v>
      </c>
      <c r="Q25" s="657">
        <f t="shared" si="3"/>
        <v>1678.5894479999997</v>
      </c>
      <c r="R25" s="658">
        <f t="shared" ref="R25" si="4">SUM(R19:R24)</f>
        <v>1862.6878559999996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65750.906982505534</v>
      </c>
      <c r="K26" s="654">
        <f>(VLOOKUP(年度マスタ!$K$4&amp;"_"&amp;K$18,データシート1!$A:$BT,MATCH("da_合計",データシート1!$A$1:$BT$1,0),0))/10^3</f>
        <v>65797.95478224488</v>
      </c>
      <c r="L26" s="654">
        <f>(VLOOKUP(年度マスタ!$K$4&amp;"_"&amp;L$18,データシート1!$A:$BT,MATCH("da_合計",データシート1!$A$1:$BT$1,0),0))/10^3</f>
        <v>64928.728949152319</v>
      </c>
      <c r="M26" s="654">
        <f>(VLOOKUP(年度マスタ!$K$4&amp;"_"&amp;M$18,データシート1!$A:$BT,MATCH("da_合計",データシート1!$A$1:$BT$1,0),0))/10^3</f>
        <v>64153.467843578794</v>
      </c>
      <c r="N26" s="654">
        <f>(VLOOKUP(年度マスタ!$K$4&amp;"_"&amp;N$18,データシート1!$A:$BT,MATCH("da_合計",データシート1!$A$1:$BT$1,0),0))/10^3</f>
        <v>63079.711192089126</v>
      </c>
      <c r="O26" s="654">
        <f>(VLOOKUP(年度マスタ!$K$4&amp;"_"&amp;O$18,データシート1!$A:$BT,MATCH("da_合計",データシート1!$A$1:$BT$1,0),0))/10^3</f>
        <v>59994.071775418233</v>
      </c>
      <c r="P26" s="654">
        <f>(VLOOKUP(年度マスタ!$K$4&amp;"_"&amp;P$18,データシート1!$A:$BT,MATCH("da_合計",データシート1!$A$1:$BT$1,0),0))/10^3</f>
        <v>63973.400911637465</v>
      </c>
      <c r="Q26" s="654">
        <f>(VLOOKUP(年度マスタ!$K$4&amp;"_"&amp;Q$18,データシート1!$A:$BT,MATCH("da_合計",データシート1!$A$1:$BT$1,0),0))/10^3</f>
        <v>66199.145671104634</v>
      </c>
      <c r="R26" s="655">
        <f>Q26</f>
        <v>66199.145671104634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1.4401867524838142E-2</v>
      </c>
      <c r="K27" s="839">
        <f t="shared" ref="K27:P27" si="5">K25/K26</f>
        <v>1.5060958342544244E-2</v>
      </c>
      <c r="L27" s="839">
        <f t="shared" si="5"/>
        <v>1.681405161735039E-2</v>
      </c>
      <c r="M27" s="839">
        <f t="shared" si="5"/>
        <v>1.7947170538112105E-2</v>
      </c>
      <c r="N27" s="839">
        <f t="shared" si="5"/>
        <v>2.1501162931292762E-2</v>
      </c>
      <c r="O27" s="839">
        <f t="shared" si="5"/>
        <v>2.4294522789786745E-2</v>
      </c>
      <c r="P27" s="839">
        <f t="shared" si="5"/>
        <v>2.4507347579746951E-2</v>
      </c>
      <c r="Q27" s="839">
        <f>Q25/Q26</f>
        <v>2.5356663307102009E-2</v>
      </c>
      <c r="R27" s="840">
        <f>R25/R26</f>
        <v>2.8137641915415942E-2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2.8137641915415942E-2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6.7607403609644159</v>
      </c>
      <c r="AA52" s="173"/>
      <c r="AB52" s="678" t="s">
        <v>413</v>
      </c>
      <c r="AC52" s="679">
        <f>$AD6</f>
        <v>447555.23599999992</v>
      </c>
      <c r="AD52" s="680">
        <f>R19+R20</f>
        <v>1862.6878559999996</v>
      </c>
      <c r="AE52" s="681">
        <f t="shared" ref="AE52:AE54" si="6">IFERROR(AD52/AC52,"-")</f>
        <v>4.161917247684708E-3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381356.09032889525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60</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74</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98</v>
      </c>
      <c r="AO54" s="443">
        <f>VLOOKUP(年度マスタ!$K$4&amp;"_"&amp;AO$53,データシート1!$A$1:$BT$2000,MATCH("ca_太陽光発電（10kW未満）",データシート1!$A$1:$BT$1,0),0)</f>
        <v>104</v>
      </c>
      <c r="AP54" s="443">
        <f>VLOOKUP(年度マスタ!$K$4&amp;"_"&amp;AP$53,データシート1!$A$1:$BT$2000,MATCH("ca_太陽光発電（10kW未満）",データシート1!$A$1:$BT$1,0),0)</f>
        <v>118</v>
      </c>
      <c r="AQ54" s="443">
        <f>VLOOKUP(年度マスタ!$K$4&amp;"_"&amp;AQ$53,データシート1!$A$1:$BT$2000,MATCH("ca_太陽光発電（10kW未満）",データシート1!$A$1:$BT$1,0),0)</f>
        <v>133</v>
      </c>
      <c r="AR54" s="443">
        <f>VLOOKUP(年度マスタ!$K$4&amp;"_"&amp;AR$53,データシート1!$A$1:$BT$2000,MATCH("ca_太陽光発電（10kW未満）",データシート1!$A$1:$BT$1,0),0)</f>
        <v>154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藤崎町</v>
      </c>
      <c r="AZ12" s="1023" t="str">
        <f>年度マスタ!$K4</f>
        <v>02361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藤崎町</v>
      </c>
      <c r="AZ4" s="1038" t="str">
        <f>年度マスタ!$K4</f>
        <v>02361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2025-03-04T09:10:58Z</dcterms:created>
  <dcterms:modified xsi:type="dcterms:W3CDTF">2025-03-04T09:10:59Z</dcterms:modified>
  <cp:category/>
  <cp:contentStatus/>
</cp:coreProperties>
</file>