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9277D34-3170-4A3D-B034-48C3F2F7ED2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<sst xmlns="http://schemas.openxmlformats.org/spreadsheetml/2006/main" count="16752" uniqueCount="2480">
  <si>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</si>
  <si>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</si>
  <si>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</si>
  <si>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</si>
  <si>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</si>
  <si>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</si>
  <si>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</si>
  <si>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</si>
  <si>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</si>
  <si>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</si>
  <si>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</si>
  <si>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</si>
  <si>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</si>
  <si>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</si>
  <si>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</si>
  <si>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</si>
  <si>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</si>
  <si>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</si>
  <si>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</si>
  <si>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</si>
  <si>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</si>
  <si>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</si>
  <si>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</si>
  <si>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</si>
  <si>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</si>
  <si>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</si>
  <si>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</si>
  <si>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</si>
  <si>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</si>
  <si>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</si>
  <si>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</si>
  <si>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</si>
  <si>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</si>
  <si>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</si>
  <si>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</si>
  <si>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</si>
  <si>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</si>
  <si>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</si>
  <si>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</si>
  <si>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</si>
  <si>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</si>
  <si>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</si>
  <si>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</si>
  <si>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</si>
  <si>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</si>
  <si>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</si>
  <si>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</si>
  <si>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</si>
  <si>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</si>
  <si>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</si>
  <si>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</si>
  <si>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</si>
  <si>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</si>
  <si>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</si>
  <si>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</si>
  <si>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</si>
  <si>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</si>
  <si>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</si>
  <si>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</si>
  <si>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</si>
  <si>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</si>
  <si>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</si>
  <si>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</si>
  <si>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</si>
  <si>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</si>
  <si>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</si>
  <si>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</si>
  <si>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</si>
  <si>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</si>
  <si>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</si>
  <si>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</si>
  <si>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</si>
  <si>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</si>
  <si>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</si>
  <si>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</si>
  <si>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</si>
  <si>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</si>
  <si>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</si>
  <si>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</si>
  <si>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</si>
  <si>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</si>
  <si>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</si>
  <si>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</si>
  <si>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</si>
  <si>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</si>
  <si>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</si>
  <si>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</si>
  <si>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</si>
  <si>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</si>
  <si>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</si>
  <si>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</si>
  <si>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</si>
  <si>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</si>
  <si>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</si>
  <si>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</si>
  <si>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</si>
  <si>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</si>
  <si>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</si>
  <si>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</si>
  <si>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</si>
  <si>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</si>
  <si>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</si>
  <si>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</si>
  <si>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</si>
  <si>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</si>
  <si>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</si>
  <si>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</si>
  <si>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</si>
  <si>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</si>
  <si>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</si>
  <si>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</si>
  <si>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</si>
  <si>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</si>
  <si>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</si>
  <si>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</si>
  <si>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</si>
  <si>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</si>
  <si>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</si>
  <si>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</si>
  <si>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</si>
  <si>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</si>
  <si>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</si>
  <si>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</si>
  <si>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</si>
  <si>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</si>
  <si>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</si>
  <si>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</si>
  <si>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</si>
  <si>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</si>
  <si>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</si>
  <si>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</si>
  <si>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</si>
  <si>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</si>
  <si>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</si>
  <si>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</si>
  <si>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</si>
  <si>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</si>
  <si>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</si>
  <si>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</si>
  <si>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</si>
  <si>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</si>
  <si>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</si>
  <si>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</si>
  <si>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</si>
  <si>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</si>
  <si>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</si>
  <si>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</si>
  <si>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</si>
  <si>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</si>
  <si>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</si>
  <si>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</si>
  <si>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</si>
  <si>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</si>
  <si>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</si>
  <si>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</si>
  <si>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</si>
  <si>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</si>
  <si>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</si>
  <si>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</si>
  <si>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</si>
  <si>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</si>
  <si>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</si>
  <si>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</si>
  <si>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</si>
  <si>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</si>
  <si>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</si>
  <si>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</si>
  <si>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</si>
  <si>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</si>
  <si>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</si>
  <si>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</si>
  <si>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</si>
  <si>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</si>
  <si>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</si>
  <si>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</si>
  <si>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</si>
  <si>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</si>
  <si>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</si>
  <si>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</si>
  <si>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</si>
  <si>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</si>
  <si>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</si>
  <si>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</si>
  <si>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</si>
  <si>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</si>
  <si>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</si>
  <si>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</si>
  <si>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</si>
  <si>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</si>
  <si>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</si>
  <si>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</si>
  <si>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</si>
  <si>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</si>
  <si>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</si>
  <si>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</si>
  <si>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</si>
  <si>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</si>
  <si>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</si>
  <si>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</si>
  <si>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</si>
  <si>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</si>
  <si>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</si>
  <si>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</si>
  <si>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</si>
  <si>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</si>
  <si>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</si>
  <si>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</si>
  <si>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</si>
  <si>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</si>
  <si>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</si>
  <si>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</si>
  <si>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</si>
  <si>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</si>
  <si>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</si>
  <si>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</si>
  <si>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</si>
  <si>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</si>
  <si>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</si>
  <si>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</si>
  <si>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</si>
  <si>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</si>
  <si>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</si>
  <si>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</si>
  <si>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</si>
  <si>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</si>
  <si>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</si>
  <si>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</si>
  <si>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</si>
  <si>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</si>
  <si>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</si>
  <si>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</si>
  <si>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</si>
  <si>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</si>
  <si>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</si>
  <si>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</si>
  <si>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</si>
  <si>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</si>
  <si>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</si>
  <si>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</si>
  <si>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</si>
  <si>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</si>
  <si>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</si>
  <si>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</si>
  <si>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</si>
  <si>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</si>
  <si>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</si>
  <si>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</si>
  <si>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</si>
  <si>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</si>
  <si>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</si>
  <si>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</si>
  <si>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</si>
  <si>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</si>
  <si>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</si>
  <si>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</si>
  <si>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</si>
  <si>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</si>
  <si>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</si>
  <si>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</si>
  <si>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</si>
  <si>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</si>
  <si>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</si>
  <si>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</si>
  <si>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</si>
  <si>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</si>
  <si>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</si>
  <si>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</si>
  <si>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</si>
  <si>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</si>
  <si>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</si>
  <si>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</si>
  <si>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</si>
  <si>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</si>
  <si>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</si>
  <si>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</si>
  <si>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</si>
  <si>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</si>
  <si>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</si>
  <si>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</si>
  <si>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</si>
  <si>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</si>
  <si>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</si>
  <si>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</si>
  <si>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</si>
  <si>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</si>
  <si>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</si>
  <si>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</si>
  <si>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</si>
  <si>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</si>
  <si>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</si>
  <si>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</si>
  <si>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</si>
  <si>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</si>
  <si>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</si>
  <si>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</si>
  <si>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</si>
  <si>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</si>
  <si>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</si>
  <si>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</si>
  <si>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</si>
  <si>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</si>
  <si>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</si>
  <si>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</si>
  <si>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</si>
  <si>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</si>
  <si>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</si>
  <si>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</si>
  <si>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</si>
  <si>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</si>
  <si>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</si>
  <si>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</si>
  <si>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</si>
  <si>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</si>
  <si>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</si>
  <si>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</si>
  <si>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</si>
  <si>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</si>
  <si>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</si>
  <si>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</si>
  <si>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</si>
  <si>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</si>
  <si>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</si>
  <si>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</si>
  <si>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</si>
  <si>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</si>
  <si>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</si>
  <si>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</si>
  <si>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</si>
  <si>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</si>
  <si>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</si>
  <si>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</si>
  <si>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</si>
  <si>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</si>
  <si>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</si>
  <si>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</si>
  <si>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</si>
  <si>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</si>
  <si>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</si>
  <si>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</si>
  <si>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</si>
  <si>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</si>
  <si>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</si>
  <si>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</si>
  <si>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</si>
  <si>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</si>
  <si>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</si>
  <si>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</si>
  <si>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</si>
  <si>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</si>
  <si>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</si>
  <si>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</si>
  <si>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</si>
  <si>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</si>
  <si>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</si>
  <si>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</si>
  <si>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</si>
  <si>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</si>
  <si>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</si>
  <si>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</si>
  <si>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</si>
  <si>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</si>
  <si>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</si>
  <si>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</si>
  <si>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</si>
  <si>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</si>
  <si>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</si>
  <si>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</si>
  <si>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</si>
  <si>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</si>
  <si>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</si>
  <si>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</si>
  <si>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</si>
  <si>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</si>
  <si>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</si>
  <si>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</si>
  <si>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</si>
  <si>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</si>
  <si>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</si>
  <si>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</si>
  <si>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</si>
  <si>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</si>
  <si>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</si>
  <si>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</si>
  <si>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</si>
  <si>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</si>
  <si>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</si>
  <si>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</si>
  <si>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</si>
  <si>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</si>
  <si>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</si>
  <si>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</si>
  <si>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</si>
  <si>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</si>
  <si>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</si>
  <si>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</si>
  <si>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</si>
  <si>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</si>
  <si>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</si>
  <si>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</si>
  <si>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</si>
  <si>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</si>
  <si>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</si>
  <si>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</si>
  <si>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</si>
  <si>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</si>
  <si>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</si>
  <si>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</si>
  <si>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</si>
  <si>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</si>
  <si>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</si>
  <si>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</si>
  <si>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</si>
  <si>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</si>
  <si>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</si>
  <si>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</si>
  <si>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</si>
  <si>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</si>
  <si>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</si>
  <si>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</si>
  <si>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</si>
  <si>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</si>
  <si>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</si>
  <si>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</si>
  <si>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</si>
  <si>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</si>
  <si>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</si>
  <si>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</si>
  <si>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</si>
  <si>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</si>
  <si>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</si>
  <si>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</si>
  <si>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</si>
  <si>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</si>
  <si>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</si>
  <si>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</si>
  <si>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</si>
  <si>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</si>
  <si>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</si>
  <si>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</si>
  <si>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</si>
  <si>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</si>
  <si>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</si>
  <si>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</si>
  <si>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</si>
  <si>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</si>
  <si>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</si>
  <si>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</si>
  <si>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</si>
  <si>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</si>
  <si>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</si>
  <si>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</si>
  <si>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</si>
  <si>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</si>
  <si>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</si>
  <si>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</si>
  <si>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</si>
  <si>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</si>
  <si>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</si>
  <si>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</si>
  <si>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</si>
  <si>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</si>
  <si>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</si>
  <si>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</si>
  <si>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</si>
  <si>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</si>
  <si>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</si>
  <si>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</si>
  <si>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</si>
  <si>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</si>
  <si>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</si>
  <si>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</si>
  <si>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</si>
  <si>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</si>
  <si>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</si>
  <si>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</si>
  <si>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</si>
  <si>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</si>
  <si>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</si>
  <si>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</si>
  <si>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</si>
  <si>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</si>
  <si>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</si>
  <si>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</si>
  <si>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</si>
  <si>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</si>
  <si>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</si>
  <si>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</si>
  <si>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</si>
  <si>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</si>
  <si>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</si>
  <si>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</si>
  <si>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</si>
  <si>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</si>
  <si>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</si>
  <si>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</si>
  <si>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</si>
  <si>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</si>
  <si>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</si>
  <si>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</si>
  <si>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</si>
  <si>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</si>
  <si>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</si>
  <si>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</si>
  <si>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</si>
  <si>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</si>
  <si>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</si>
  <si>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</si>
  <si>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</si>
  <si>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</si>
  <si>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</si>
  <si>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</si>
  <si>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</si>
  <si>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</si>
  <si>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</si>
  <si>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</si>
  <si>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</si>
  <si>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</si>
  <si>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</si>
  <si>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</si>
  <si>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</si>
  <si>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</si>
  <si>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</si>
  <si>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</si>
  <si>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</si>
  <si>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</si>
  <si>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</si>
  <si>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</si>
  <si>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</si>
  <si>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</si>
  <si>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</si>
  <si>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</si>
  <si>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</si>
  <si>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</si>
  <si>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</si>
  <si>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</si>
  <si>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</si>
  <si>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</si>
  <si>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</si>
  <si>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</si>
  <si>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</si>
  <si>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</si>
  <si>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</si>
  <si>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</si>
  <si>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</si>
  <si>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</si>
  <si>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</si>
  <si>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</si>
  <si>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</si>
  <si>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</si>
  <si>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</si>
  <si>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</si>
  <si>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</si>
  <si>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</si>
  <si>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</si>
  <si>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</si>
  <si>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</si>
  <si>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</si>
  <si>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</si>
  <si>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</si>
  <si>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</si>
  <si>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</si>
  <si>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</si>
  <si>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</si>
  <si>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</si>
  <si>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</si>
  <si>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</si>
  <si>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</si>
  <si>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</si>
  <si>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</si>
  <si>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</si>
  <si>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</si>
  <si>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</si>
  <si>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</si>
  <si>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</si>
  <si>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</si>
  <si>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</si>
  <si>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</si>
  <si>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</si>
  <si>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</si>
  <si>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</si>
  <si>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</si>
  <si>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</si>
  <si>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</si>
  <si>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</si>
  <si>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</si>
  <si>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</si>
  <si>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</si>
  <si>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</si>
  <si>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</si>
  <si>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</si>
  <si>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</si>
  <si>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</si>
  <si>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</si>
  <si>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</si>
  <si>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</si>
  <si>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</si>
  <si>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</si>
  <si>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</si>
  <si>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</si>
  <si>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</si>
  <si>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</si>
  <si>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</si>
  <si>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</si>
  <si>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</si>
  <si>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</si>
  <si>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</si>
  <si>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</si>
  <si>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</si>
  <si>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</si>
  <si>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</si>
  <si>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</si>
  <si>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</si>
  <si>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</si>
  <si>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</si>
  <si>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</si>
  <si>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</si>
  <si>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</si>
  <si>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</si>
  <si>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</si>
  <si>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</si>
  <si>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</si>
  <si>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</si>
  <si>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</si>
  <si>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</si>
  <si>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</si>
  <si>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</si>
  <si>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</si>
  <si>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</si>
  <si>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</si>
  <si>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</si>
  <si>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</si>
  <si>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</si>
  <si>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</si>
  <si>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</si>
  <si>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</si>
  <si>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</si>
  <si>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</si>
  <si>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</si>
  <si>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</si>
  <si>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</si>
  <si>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</si>
  <si>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</si>
  <si>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</si>
  <si>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</si>
  <si>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</si>
  <si>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</si>
  <si>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</si>
  <si>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</si>
  <si>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</si>
  <si>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</si>
  <si>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</si>
  <si>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</si>
  <si>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</si>
  <si>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</si>
  <si>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</si>
  <si>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</si>
  <si>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</si>
  <si>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</si>
  <si>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</si>
  <si>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</si>
  <si>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</si>
  <si>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</si>
  <si>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</si>
  <si>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</si>
  <si>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</si>
  <si>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</si>
  <si>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</si>
  <si>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</si>
  <si>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</si>
  <si>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</si>
  <si>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</si>
  <si>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</si>
  <si>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</si>
  <si>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</si>
  <si>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</si>
  <si>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</si>
  <si>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</si>
  <si>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</si>
  <si>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</si>
  <si>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</si>
  <si>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</si>
  <si>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</si>
  <si>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</si>
  <si>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</si>
  <si>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</si>
  <si>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</si>
  <si>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</si>
  <si>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</si>
  <si>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</si>
  <si>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</si>
  <si>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</si>
  <si>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</si>
  <si>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</si>
  <si>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</si>
  <si>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</si>
  <si>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</si>
  <si>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</si>
  <si>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</si>
  <si>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</si>
  <si>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</si>
  <si>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</si>
  <si>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</si>
  <si>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</si>
  <si>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</si>
  <si>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</si>
  <si>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</si>
  <si>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</si>
  <si>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</si>
  <si>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</si>
  <si>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</si>
  <si>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</si>
  <si>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</si>
  <si>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</si>
  <si>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</si>
  <si>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</si>
  <si>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</si>
  <si>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</si>
  <si>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</si>
  <si>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</si>
  <si>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</si>
  <si>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</si>
  <si>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</si>
  <si>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</si>
  <si>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</si>
  <si>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</si>
  <si>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</si>
  <si>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</si>
  <si>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</si>
  <si>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</si>
  <si>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</si>
  <si>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</si>
  <si>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</si>
  <si>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</si>
  <si>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</si>
  <si>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</si>
  <si>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</si>
  <si>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</si>
  <si>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</si>
  <si>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</si>
  <si>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</si>
  <si>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</si>
  <si>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</si>
  <si>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</si>
  <si>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</si>
  <si>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</si>
  <si>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</si>
  <si>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</si>
  <si>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</si>
  <si>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</si>
  <si>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</si>
  <si>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</si>
  <si>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</si>
  <si>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</si>
  <si>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</si>
  <si>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</si>
  <si>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</si>
  <si>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</si>
  <si>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</si>
  <si>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</si>
  <si>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</si>
  <si>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</si>
  <si>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</si>
  <si>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</si>
  <si>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</si>
  <si>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</si>
  <si>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</si>
  <si>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</si>
  <si>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</si>
  <si>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</si>
  <si>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</si>
  <si>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</si>
  <si>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</si>
  <si>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</si>
  <si>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</si>
  <si>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</si>
  <si>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</si>
  <si>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</si>
  <si>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</si>
  <si>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</si>
  <si>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</si>
  <si>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</si>
  <si>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</si>
  <si>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</si>
  <si>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</si>
  <si>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</si>
  <si>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</si>
  <si>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</si>
  <si>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</si>
  <si>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</si>
  <si>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</si>
  <si>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</si>
  <si>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</si>
  <si>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</si>
  <si>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</si>
  <si>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</si>
  <si>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</si>
  <si>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</si>
  <si>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</si>
  <si>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</si>
  <si>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</si>
  <si>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</si>
  <si>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</si>
  <si>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</si>
  <si>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</si>
  <si>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</si>
  <si>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</si>
  <si>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</si>
  <si>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</si>
  <si>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</si>
  <si>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</si>
  <si>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</si>
  <si>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</si>
  <si>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</si>
  <si>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</si>
  <si>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</si>
  <si>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</si>
  <si>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</si>
  <si>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</si>
  <si>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</si>
  <si>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</si>
  <si>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</si>
  <si>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</si>
  <si>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</si>
  <si>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</si>
  <si>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</si>
  <si>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</si>
  <si>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</si>
  <si>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</si>
  <si>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</si>
  <si>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</si>
  <si>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</si>
  <si>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</si>
  <si>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</si>
  <si>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</si>
  <si>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</si>
  <si>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</si>
  <si>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</si>
  <si>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</si>
  <si>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</si>
  <si>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</si>
  <si>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</si>
  <si>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</si>
  <si>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</si>
  <si>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</si>
  <si>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</si>
  <si>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</si>
  <si>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</si>
  <si>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</si>
  <si>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</si>
  <si>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</si>
  <si>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</si>
  <si>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</si>
  <si>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</si>
  <si>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</si>
  <si>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</si>
  <si>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</si>
  <si>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</si>
  <si>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</si>
  <si>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</si>
  <si>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</si>
  <si>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</si>
  <si>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</si>
  <si>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</si>
  <si>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</si>
  <si>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</si>
  <si>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</si>
  <si>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</si>
  <si>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</si>
  <si>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</si>
  <si>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</si>
  <si>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</si>
  <si>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</si>
  <si>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</si>
  <si>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</si>
  <si>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</si>
  <si>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</si>
  <si>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</si>
  <si>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</si>
  <si>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</si>
  <si>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</si>
  <si>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</si>
  <si>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</si>
  <si>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</si>
  <si>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</si>
  <si>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</si>
  <si>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</si>
  <si>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</si>
  <si>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</si>
  <si>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</si>
  <si>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</si>
  <si>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</si>
  <si>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</si>
  <si>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</si>
  <si>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</si>
  <si>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</si>
  <si>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</si>
  <si>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</si>
  <si>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</si>
  <si>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</si>
  <si>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</si>
  <si>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</si>
  <si>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</si>
  <si>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</si>
  <si>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</si>
  <si>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</si>
  <si>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</si>
  <si>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</si>
  <si>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</si>
  <si>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</si>
  <si>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</si>
  <si>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</si>
  <si>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</si>
  <si>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</si>
  <si>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</si>
  <si>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</si>
  <si>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</si>
  <si>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</si>
  <si>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</si>
  <si>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</si>
  <si>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</si>
  <si>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</si>
  <si>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</si>
  <si>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</si>
  <si>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</si>
  <si>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</si>
  <si>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</si>
  <si>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</si>
  <si>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</si>
  <si>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</si>
  <si>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</si>
  <si>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</si>
  <si>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</si>
  <si>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</si>
  <si>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</si>
  <si>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</si>
  <si>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</si>
  <si>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</si>
  <si>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</si>
  <si>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</si>
  <si>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</si>
  <si>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</si>
  <si>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</si>
  <si>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</si>
  <si>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</si>
  <si>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</si>
  <si>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</si>
  <si>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</si>
  <si>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</si>
  <si>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</si>
  <si>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</si>
  <si>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</si>
  <si>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</si>
  <si>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</si>
  <si>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</si>
  <si>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</si>
  <si>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</si>
  <si>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</si>
  <si>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</si>
  <si>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</si>
  <si>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</si>
  <si>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</si>
  <si>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</si>
  <si>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</si>
  <si>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</si>
  <si>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</si>
  <si>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</si>
  <si>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</si>
  <si>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</si>
  <si>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</si>
  <si>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</si>
  <si>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</si>
  <si>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</si>
  <si>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</si>
  <si>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</si>
  <si>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</si>
  <si>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</si>
  <si>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</si>
  <si>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</si>
  <si>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</si>
  <si>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</si>
  <si>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</si>
  <si>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</si>
  <si>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</si>
  <si>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</si>
  <si>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</si>
  <si>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</si>
  <si>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</si>
  <si>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</si>
  <si>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</si>
  <si>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</si>
  <si>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</si>
  <si>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</si>
  <si>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</si>
  <si>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</si>
  <si>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</si>
  <si>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</si>
  <si>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</si>
  <si>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</si>
  <si>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</si>
  <si>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</si>
  <si>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</si>
  <si>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</si>
  <si>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</si>
  <si>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</si>
  <si>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</si>
  <si>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</si>
  <si>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</si>
  <si>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</si>
  <si>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</si>
  <si>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</si>
  <si>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</si>
  <si>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</si>
  <si>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</si>
  <si>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</si>
  <si>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</si>
  <si>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</si>
  <si>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</si>
  <si>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</si>
  <si>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</si>
  <si>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</si>
  <si>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</si>
  <si>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</si>
  <si>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</si>
  <si>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</si>
  <si>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</si>
  <si>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</si>
  <si>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</si>
  <si>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</si>
  <si>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</si>
  <si>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</si>
  <si>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</si>
  <si>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</si>
  <si>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</si>
  <si>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</si>
  <si>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</si>
  <si>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</si>
  <si>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</si>
  <si>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</si>
  <si>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</si>
  <si>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</si>
  <si>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</si>
  <si>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</si>
  <si>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</si>
  <si>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</si>
  <si>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</si>
  <si>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</si>
  <si>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</si>
  <si>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</si>
  <si>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</si>
  <si>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</si>
  <si>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</si>
  <si>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</si>
  <si>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</si>
  <si>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</si>
  <si>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</si>
  <si>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</si>
  <si>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</si>
  <si>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</si>
  <si>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</si>
  <si>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</si>
  <si>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</si>
  <si>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</si>
  <si>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</si>
  <si>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</si>
  <si>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</si>
  <si>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</si>
  <si>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</si>
  <si>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</si>
  <si>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</si>
  <si>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</si>
  <si>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</si>
  <si>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</si>
  <si>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</si>
  <si>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</si>
  <si>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</si>
  <si>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</si>
  <si>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</si>
  <si>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</si>
  <si>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</si>
  <si>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</si>
  <si>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</si>
  <si>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</si>
  <si>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</si>
  <si>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</si>
  <si>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</si>
  <si>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</si>
  <si>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</si>
  <si>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</si>
  <si>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</si>
  <si>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</si>
  <si>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</si>
  <si>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</si>
  <si>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</si>
  <si>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</si>
  <si>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</si>
  <si>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</si>
  <si>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</si>
  <si>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</si>
  <si>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</si>
  <si>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</si>
  <si>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</si>
  <si>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</si>
  <si>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</si>
  <si>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</si>
  <si>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</si>
  <si>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</si>
  <si>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</si>
  <si>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</si>
  <si>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</si>
  <si>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</si>
  <si>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</si>
  <si>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</si>
  <si>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</si>
  <si>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</si>
  <si>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</si>
  <si>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</si>
  <si>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</si>
  <si>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</si>
  <si>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</si>
  <si>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</si>
  <si>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</si>
  <si>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</si>
  <si>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</si>
  <si>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</si>
  <si>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</si>
  <si>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</si>
  <si>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</si>
  <si>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</si>
  <si>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</si>
  <si>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</si>
  <si>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</si>
  <si>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</si>
  <si>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</si>
  <si>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</si>
  <si>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</si>
  <si>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</si>
  <si>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</si>
  <si>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</si>
  <si>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</si>
  <si>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</si>
  <si>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</si>
  <si>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</si>
  <si>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</si>
  <si>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</si>
  <si>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</si>
  <si>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</si>
  <si>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</si>
  <si>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</si>
  <si>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</si>
  <si>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</si>
  <si>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</si>
  <si>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</si>
  <si>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</si>
  <si>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</si>
  <si>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</si>
  <si>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</si>
  <si>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</si>
  <si>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</si>
  <si>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</si>
  <si>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</si>
  <si>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</si>
  <si>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</si>
  <si>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</si>
  <si>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</si>
  <si>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</si>
  <si>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</si>
  <si>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</si>
  <si>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</si>
  <si>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</si>
  <si>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</si>
  <si>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</si>
  <si>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</si>
  <si>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</si>
  <si>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</si>
  <si>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</si>
  <si>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</si>
  <si>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</si>
  <si>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</si>
  <si>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</si>
  <si>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</si>
  <si>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</si>
  <si>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</si>
  <si>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</si>
  <si>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</si>
  <si>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</si>
  <si>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</si>
  <si>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</si>
  <si>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</si>
  <si>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</si>
  <si>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</si>
  <si>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</si>
  <si>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</si>
  <si>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</si>
  <si>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</si>
  <si>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</si>
  <si>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</si>
  <si>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</si>
  <si>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</si>
  <si>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</si>
  <si>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</si>
  <si>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</si>
  <si>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</si>
  <si>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</si>
  <si>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</si>
  <si>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</si>
  <si>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</si>
  <si>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</si>
  <si>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</si>
  <si>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</si>
  <si>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</si>
  <si>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</si>
  <si>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</si>
  <si>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</si>
  <si>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</si>
  <si>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</si>
  <si>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</si>
  <si>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</si>
  <si>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</si>
  <si>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</si>
  <si>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</si>
  <si>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</si>
  <si>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</si>
  <si>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</si>
  <si>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</si>
  <si>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</si>
  <si>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</si>
  <si>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</si>
  <si>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</si>
  <si>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</si>
  <si>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</si>
  <si>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</si>
  <si>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</si>
  <si>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</si>
  <si>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</si>
  <si>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</si>
  <si>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</si>
  <si>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</si>
  <si>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</si>
  <si>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</si>
  <si>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</si>
  <si>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</si>
  <si>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</si>
  <si>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</si>
  <si>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</si>
  <si>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</si>
  <si>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</si>
  <si>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</si>
  <si>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</si>
  <si>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</si>
  <si>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</si>
  <si>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</si>
  <si>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</si>
  <si>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</si>
  <si>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</si>
  <si>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</si>
  <si>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</si>
  <si>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</si>
  <si>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</si>
  <si>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</si>
  <si>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</si>
  <si>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</si>
  <si>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</si>
  <si>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</si>
  <si>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</si>
  <si>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</si>
  <si>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</si>
  <si>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</si>
  <si>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</si>
  <si>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</si>
  <si>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</si>
  <si>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</si>
  <si>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</si>
  <si>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</si>
  <si>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</si>
  <si>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</si>
  <si>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</si>
  <si>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</si>
  <si>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</si>
  <si>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</si>
  <si>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</si>
  <si>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</si>
  <si>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</si>
  <si>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</si>
  <si>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</si>
  <si>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</si>
  <si>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</si>
  <si>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</si>
  <si>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</si>
  <si>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</si>
  <si>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</si>
  <si>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</si>
  <si>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</si>
  <si>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</si>
  <si>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</si>
  <si>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</si>
  <si>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</si>
  <si>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</si>
  <si>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</si>
  <si>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</si>
  <si>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</si>
  <si>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</si>
  <si>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</si>
  <si>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</si>
  <si>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</si>
  <si>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</si>
  <si>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</si>
  <si>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</si>
  <si>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</si>
  <si>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</si>
  <si>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</si>
  <si>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</si>
  <si>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</si>
  <si>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</si>
  <si>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</si>
  <si>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</si>
  <si>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</si>
  <si>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</si>
  <si>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</si>
  <si>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</si>
  <si>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</si>
  <si>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</si>
  <si>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</si>
  <si>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</si>
  <si>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</si>
  <si>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</si>
  <si>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</si>
  <si>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</si>
  <si>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</si>
  <si>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</si>
  <si>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</si>
  <si>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</si>
  <si>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</si>
  <si>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</si>
  <si>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</si>
  <si>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</si>
  <si>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</si>
  <si>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</si>
  <si>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</si>
  <si>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</si>
  <si>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</si>
  <si>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</si>
  <si>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</si>
  <si>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</si>
  <si>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</si>
  <si>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</si>
  <si>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</si>
  <si>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</si>
  <si>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</si>
  <si>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</si>
  <si>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</si>
  <si>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</si>
  <si>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</si>
  <si>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</si>
  <si>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</si>
  <si>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</si>
  <si>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</si>
  <si>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</si>
  <si>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</si>
  <si>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</si>
  <si>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</si>
  <si>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</si>
  <si>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</si>
  <si>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</si>
  <si>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</si>
  <si>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</si>
  <si>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</si>
  <si>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</si>
  <si>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</si>
  <si>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</si>
  <si>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</si>
  <si>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</si>
  <si>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</si>
  <si>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</si>
  <si>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</si>
  <si>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</si>
  <si>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</si>
  <si>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</si>
  <si>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</si>
  <si>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</si>
  <si>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</si>
  <si>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</si>
  <si>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</si>
  <si>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</si>
  <si>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</si>
  <si>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</si>
  <si>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</si>
  <si>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</si>
  <si>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</si>
  <si>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</si>
  <si>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</si>
  <si>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</si>
  <si>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</si>
  <si>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</si>
  <si>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</si>
  <si>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</si>
  <si>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</si>
  <si>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</si>
  <si>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</si>
  <si>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</si>
  <si>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</si>
  <si>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</si>
  <si>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</si>
  <si>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</si>
  <si>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</si>
  <si>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</si>
  <si>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</si>
  <si>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</si>
  <si>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</si>
  <si>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</si>
  <si>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</si>
  <si>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</si>
  <si>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</si>
  <si>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</si>
  <si>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</si>
  <si>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</si>
  <si>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</si>
  <si>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</si>
  <si>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</si>
  <si>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</si>
  <si>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</si>
  <si>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</si>
  <si>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</si>
  <si>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</si>
  <si>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</si>
  <si>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</si>
  <si>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</si>
  <si>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</si>
  <si>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</si>
  <si>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</si>
  <si>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</si>
  <si>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</si>
  <si>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</si>
  <si>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</si>
  <si>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</si>
  <si>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</si>
  <si>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</si>
  <si>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</si>
  <si>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</si>
  <si>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</si>
  <si>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</si>
  <si>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</si>
  <si>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</si>
  <si>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</si>
  <si>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</si>
  <si>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</si>
  <si>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</si>
  <si>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</si>
  <si>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</si>
  <si>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</si>
  <si>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</si>
  <si>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</si>
  <si>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</si>
  <si>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</si>
  <si>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</si>
  <si>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</si>
  <si>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</si>
  <si>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</si>
  <si>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</si>
  <si>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</si>
  <si>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</si>
  <si>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</si>
  <si>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</si>
  <si>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</si>
  <si>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</si>
  <si>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</si>
  <si>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</si>
  <si>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</si>
  <si>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</si>
  <si>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</si>
  <si>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</si>
  <si>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</si>
  <si>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</si>
  <si>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</si>
  <si>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</si>
  <si>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</si>
  <si>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</si>
  <si>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</si>
  <si>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</si>
  <si>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</si>
  <si>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</si>
  <si>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</si>
  <si>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</si>
  <si>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</si>
  <si>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</si>
  <si>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</si>
  <si>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</si>
  <si>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</si>
  <si>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</si>
  <si>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</si>
  <si>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</si>
  <si>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</si>
  <si>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</si>
  <si>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</si>
  <si>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</si>
  <si>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</si>
  <si>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</si>
  <si>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</si>
  <si>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</si>
  <si>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</si>
  <si>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</si>
  <si>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</si>
  <si>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</si>
  <si>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</si>
  <si>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</si>
  <si>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</si>
  <si>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</si>
  <si>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</si>
  <si>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</si>
  <si>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</si>
  <si>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</si>
  <si>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</si>
  <si>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</si>
  <si>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</si>
  <si>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</si>
  <si>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</si>
  <si>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</si>
  <si>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</si>
  <si>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</si>
  <si>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</si>
  <si>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</si>
  <si>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</si>
  <si>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</si>
  <si>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</si>
  <si>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</si>
  <si>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</si>
  <si>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</si>
  <si>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</si>
  <si>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</si>
  <si>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</si>
  <si>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</si>
  <si>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</si>
  <si>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</si>
  <si>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</si>
  <si>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</si>
  <si>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</si>
  <si>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</si>
  <si>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</si>
  <si>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</si>
  <si>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</si>
  <si>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</si>
  <si>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</si>
  <si>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</si>
  <si>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</si>
  <si>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</si>
  <si>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</si>
  <si>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</si>
  <si>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</si>
  <si>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</si>
  <si>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</si>
  <si>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</si>
  <si>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</si>
  <si>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</si>
  <si>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</si>
  <si>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</si>
  <si>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</si>
  <si>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</si>
  <si>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</si>
  <si>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</si>
  <si>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</si>
  <si>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</si>
  <si>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</si>
  <si>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</si>
  <si>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</si>
  <si>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</si>
  <si>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</si>
  <si>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</si>
  <si>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</si>
  <si>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</si>
  <si>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</si>
  <si>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</si>
  <si>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</si>
  <si>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</si>
  <si>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</si>
  <si>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</si>
  <si>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</si>
  <si>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</si>
  <si>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</si>
  <si>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</si>
  <si>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</si>
  <si>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</si>
  <si>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</si>
  <si>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</si>
  <si>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</si>
  <si>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</si>
  <si>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</si>
  <si>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</si>
  <si>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</si>
  <si>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</si>
  <si>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</si>
  <si>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</si>
  <si>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</si>
  <si>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</si>
  <si>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</si>
  <si>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</si>
  <si>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</si>
  <si>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</si>
  <si>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</si>
  <si>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</si>
  <si>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</si>
  <si>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</si>
  <si>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</si>
  <si>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</si>
  <si>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</si>
  <si>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</si>
  <si>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</si>
  <si>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</si>
  <si>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</si>
  <si>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</si>
  <si>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</si>
  <si>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</si>
  <si>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</si>
  <si>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</si>
  <si>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</si>
  <si>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</si>
  <si>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</si>
  <si>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</si>
  <si>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</si>
  <si>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</si>
  <si>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</si>
  <si>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</si>
  <si>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</si>
  <si>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</si>
  <si>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</si>
  <si>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</si>
  <si>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</si>
  <si>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</si>
  <si>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</si>
  <si>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</si>
  <si>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</si>
  <si>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</si>
  <si>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</si>
  <si>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</si>
  <si>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</si>
  <si>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</si>
  <si>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</si>
  <si>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</si>
  <si>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</si>
  <si>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</si>
  <si>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</si>
  <si>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</si>
  <si>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</si>
  <si>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</si>
  <si>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</si>
  <si>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</si>
  <si>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</si>
  <si>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</si>
  <si>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</si>
  <si>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</si>
  <si>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</si>
  <si>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</si>
  <si>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</si>
  <si>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</si>
  <si>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</si>
  <si>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</si>
  <si>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</si>
  <si>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</si>
  <si>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</si>
  <si>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</si>
  <si>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</si>
  <si>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</si>
  <si>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</si>
  <si>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</si>
  <si>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</si>
  <si>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</si>
  <si>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</si>
  <si>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</si>
  <si>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</si>
  <si>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</si>
  <si>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</si>
  <si>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</si>
  <si>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</si>
  <si>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</si>
  <si>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</si>
  <si>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</si>
  <si>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</si>
  <si>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</si>
  <si>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</si>
  <si>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</si>
  <si>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</si>
  <si>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</si>
  <si>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</si>
  <si>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</si>
  <si>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</si>
  <si>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</si>
  <si>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</si>
  <si>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</si>
  <si>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</si>
  <si>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</si>
  <si>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</si>
  <si>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</si>
  <si>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</si>
  <si>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</si>
  <si>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</si>
  <si>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</si>
  <si>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</si>
  <si>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</si>
  <si>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</si>
  <si>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</si>
  <si>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</si>
  <si>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</si>
  <si>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</si>
  <si>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</si>
  <si>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</si>
  <si>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</si>
  <si>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</si>
  <si>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</si>
  <si>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</si>
  <si>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</si>
  <si>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</si>
  <si>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</si>
  <si>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</si>
  <si>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</si>
  <si>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</si>
  <si>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</si>
  <si>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</si>
  <si>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</si>
  <si>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</si>
  <si>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</si>
  <si>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</si>
  <si>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</si>
  <si>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</si>
  <si>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</si>
  <si>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</si>
  <si>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</si>
  <si>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</si>
  <si>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</si>
  <si>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</si>
  <si>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</si>
  <si>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</si>
  <si>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</si>
  <si>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</si>
  <si>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</si>
  <si>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</si>
  <si>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</si>
  <si>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</si>
  <si>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</si>
  <si>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</si>
  <si>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</si>
  <si>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</si>
  <si>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</si>
  <si>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</si>
  <si>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</si>
  <si>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</si>
  <si>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</si>
  <si>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</si>
  <si>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</si>
  <si>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</si>
  <si>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</si>
  <si>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</si>
  <si>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</si>
  <si>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</si>
  <si>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</si>
  <si>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</si>
  <si>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</si>
  <si>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</si>
  <si>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</si>
  <si>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</si>
  <si>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</si>
  <si>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</si>
  <si>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</si>
  <si>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</si>
  <si>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</si>
  <si>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</si>
  <si>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</si>
  <si>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</si>
  <si>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</si>
  <si>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</si>
  <si>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</si>
  <si>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</si>
  <si>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</si>
  <si>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</si>
  <si>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</si>
  <si>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</si>
  <si>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</si>
  <si>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</si>
  <si>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</si>
  <si>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</si>
  <si>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</si>
  <si>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</si>
  <si>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</si>
  <si>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</si>
  <si>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</si>
  <si>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</si>
  <si>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</si>
  <si>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</si>
  <si>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</si>
  <si>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</si>
  <si>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</si>
  <si>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</si>
  <si>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</si>
  <si>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</si>
  <si>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</si>
  <si>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</si>
  <si>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</si>
  <si>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</si>
  <si>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</si>
  <si>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</si>
  <si>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</si>
  <si>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</si>
  <si>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</si>
  <si>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</si>
  <si>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</si>
  <si>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</si>
  <si>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</si>
  <si>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</si>
  <si>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</si>
  <si>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</si>
  <si>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</si>
  <si>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</si>
  <si>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</si>
  <si>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</si>
  <si>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</si>
  <si>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</si>
  <si>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</si>
  <si>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</si>
  <si>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</si>
  <si>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</si>
  <si>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</si>
  <si>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</si>
  <si>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</si>
  <si>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</si>
  <si>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</si>
  <si>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</si>
  <si>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</si>
  <si>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</si>
  <si>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</si>
  <si>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</si>
  <si>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</si>
  <si>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</si>
  <si>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</si>
  <si>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</si>
  <si>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</si>
  <si>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</si>
  <si>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</si>
  <si>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</si>
  <si>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</si>
  <si>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</si>
  <si>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</si>
  <si>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</si>
  <si>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</si>
  <si>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</si>
  <si>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</si>
  <si>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</si>
  <si>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</si>
  <si>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</si>
  <si>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</si>
  <si>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</si>
  <si>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</si>
  <si>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</si>
  <si>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</si>
  <si>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</si>
  <si>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</si>
  <si>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</si>
  <si>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</si>
  <si>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</si>
  <si>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</si>
  <si>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</si>
  <si>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</si>
  <si>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</si>
  <si>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</si>
  <si>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</si>
  <si>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</si>
  <si>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</si>
  <si>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</si>
  <si>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</si>
  <si>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</si>
  <si>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</si>
  <si>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</si>
  <si>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</si>
  <si>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</si>
  <si>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</si>
  <si>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</si>
  <si>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</si>
  <si>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</si>
  <si>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</si>
  <si>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</si>
  <si>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</si>
  <si>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</si>
  <si>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</si>
  <si>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</si>
  <si>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</si>
  <si>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</si>
  <si>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</si>
  <si>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</si>
  <si>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</si>
  <si>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</si>
  <si>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</si>
  <si>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</si>
  <si>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</si>
  <si>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</si>
  <si>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</si>
  <si>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</si>
  <si>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</si>
  <si>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</si>
  <si>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</si>
  <si>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</si>
  <si>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</si>
  <si>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</si>
  <si>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</si>
  <si>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</si>
  <si>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</si>
  <si>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</si>
  <si>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</si>
  <si>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</si>
  <si>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</si>
  <si>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</si>
  <si>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</si>
  <si>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</si>
  <si>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</si>
  <si>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</si>
  <si>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</si>
  <si>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</si>
  <si>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</si>
  <si>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</si>
  <si>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</si>
  <si>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</si>
  <si>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</si>
  <si>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</si>
  <si>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</si>
  <si>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</si>
  <si>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</si>
  <si>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</si>
  <si>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</si>
  <si>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</si>
  <si>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</si>
  <si>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</si>
  <si>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</si>
  <si>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</si>
  <si>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</si>
  <si>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</si>
  <si>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</si>
  <si>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</si>
  <si>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</si>
  <si>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</si>
  <si>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</si>
  <si>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</si>
  <si>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</si>
  <si>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</si>
  <si>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</si>
  <si>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</si>
  <si>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</si>
  <si>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</si>
  <si>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</si>
  <si>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</si>
  <si>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</si>
  <si>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</si>
  <si>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</si>
  <si>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</si>
  <si>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</si>
  <si>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</si>
  <si>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</si>
  <si>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</si>
  <si>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</si>
  <si>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</si>
  <si>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</si>
  <si>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</si>
  <si>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</si>
  <si>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</si>
  <si>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</si>
  <si>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</si>
  <si>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</si>
  <si>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</si>
  <si>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</si>
  <si>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</si>
  <si>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</si>
  <si>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</si>
  <si>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</si>
  <si>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</si>
  <si>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</si>
  <si>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</si>
  <si>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</si>
  <si>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</si>
  <si>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</si>
  <si>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</si>
  <si>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</si>
  <si>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</si>
  <si>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</si>
  <si>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</si>
  <si>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</si>
  <si>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</si>
  <si>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</si>
  <si>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</si>
  <si>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</si>
  <si>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</si>
  <si>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</si>
  <si>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</si>
  <si>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</si>
  <si>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</si>
  <si>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</si>
  <si>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</si>
  <si>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</si>
  <si>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</si>
  <si>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</si>
  <si>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</si>
  <si>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</si>
  <si>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</si>
  <si>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</si>
  <si>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</si>
  <si>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</si>
  <si>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</si>
  <si>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</si>
  <si>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</si>
  <si>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</si>
  <si>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</si>
  <si>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</si>
  <si>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</si>
  <si>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</si>
  <si>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</si>
  <si>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</si>
  <si>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</si>
  <si>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</si>
  <si>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</si>
  <si>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</si>
  <si>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</si>
  <si>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</si>
  <si>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</si>
  <si>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</si>
  <si>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</si>
  <si>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</si>
  <si>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</si>
  <si>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</si>
  <si>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</si>
  <si>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</si>
  <si>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</si>
  <si>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</si>
  <si>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</si>
  <si>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</si>
  <si>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</si>
  <si>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</si>
  <si>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</si>
  <si>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</si>
  <si>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</si>
  <si>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</si>
  <si>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</si>
  <si>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</si>
  <si>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</si>
  <si>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</si>
  <si>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</si>
  <si>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</si>
  <si>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</si>
  <si>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</si>
  <si>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</si>
  <si>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</si>
  <si>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</si>
  <si>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</si>
  <si>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</si>
  <si>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</si>
  <si>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</si>
  <si>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</si>
  <si>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</si>
  <si>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</si>
  <si>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</si>
  <si>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</si>
  <si>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</si>
  <si>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</si>
  <si>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</si>
  <si>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</si>
  <si>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</si>
  <si>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</si>
  <si>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</si>
  <si>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</si>
  <si>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</si>
  <si>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</si>
  <si>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</si>
  <si>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</si>
  <si>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</si>
  <si>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</si>
  <si>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</si>
  <si>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</si>
  <si>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</si>
  <si>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</si>
  <si>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</si>
  <si>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</si>
  <si>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</si>
  <si>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</si>
  <si>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</si>
  <si>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</si>
  <si>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</si>
  <si>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</si>
  <si>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</si>
  <si>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</si>
  <si>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</si>
  <si>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</si>
  <si>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</si>
  <si>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</si>
  <si>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</si>
  <si>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</si>
  <si>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</si>
  <si>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</si>
  <si>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</si>
  <si>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</si>
  <si>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</si>
  <si>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</si>
  <si>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</si>
  <si>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</si>
  <si>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</si>
  <si>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</si>
  <si>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</si>
  <si>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</si>
  <si>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</si>
  <si>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</si>
  <si>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</si>
  <si>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</si>
  <si>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</si>
  <si>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</si>
  <si>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</si>
  <si>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</si>
  <si>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</si>
  <si>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</si>
  <si>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</si>
  <si>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</si>
  <si>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</si>
  <si>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</si>
  <si>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</si>
  <si>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</si>
  <si>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</si>
  <si>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</si>
  <si>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</si>
  <si>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</si>
  <si>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</si>
  <si>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</si>
  <si>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</si>
  <si>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</si>
  <si>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</si>
  <si>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</si>
  <si>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</si>
  <si>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</si>
  <si>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</si>
  <si>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</si>
  <si>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</si>
  <si>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</si>
  <si>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</si>
  <si>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</si>
  <si>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</si>
  <si>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</si>
  <si>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</si>
  <si>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</si>
  <si>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</si>
  <si>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</si>
  <si>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</si>
  <si>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</si>
  <si>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</si>
  <si>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</si>
  <si>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</si>
  <si>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</si>
  <si>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</si>
  <si>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</si>
  <si>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</si>
  <si>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</si>
  <si>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</si>
  <si>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</si>
  <si>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</si>
  <si>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</si>
  <si>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</si>
  <si>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</si>
  <si>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</si>
  <si>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</si>
  <si>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</si>
  <si>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</si>
  <si>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</si>
  <si>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</si>
  <si>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</si>
  <si>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</si>
  <si>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</si>
  <si>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</si>
  <si>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</si>
  <si>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</si>
  <si>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</si>
  <si>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</si>
  <si>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</si>
  <si>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</si>
  <si>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</si>
  <si>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</si>
  <si>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</si>
  <si>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</si>
  <si>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</si>
  <si>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</si>
  <si>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</si>
  <si>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</si>
  <si>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</si>
  <si>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</si>
  <si>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</si>
  <si>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</si>
  <si>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</si>
  <si>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</si>
  <si>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</si>
  <si>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</si>
  <si>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</si>
  <si>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</si>
  <si>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</si>
  <si>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</si>
  <si>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</si>
  <si>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</si>
  <si>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</si>
  <si>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</si>
  <si>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</si>
  <si>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</si>
  <si>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</si>
  <si>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</si>
  <si>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</si>
  <si>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</si>
  <si>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</si>
  <si>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</si>
  <si>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</si>
  <si>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</si>
  <si>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</si>
  <si>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</si>
  <si>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</si>
  <si>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</si>
  <si>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</si>
  <si>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</si>
  <si>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</si>
  <si>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</si>
  <si>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</si>
  <si>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</si>
  <si>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</si>
  <si>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</si>
  <si>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</si>
  <si>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</si>
  <si>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</si>
  <si>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</si>
  <si>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</si>
  <si>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</si>
  <si>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</si>
  <si>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</si>
  <si>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</si>
  <si>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</si>
  <si>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</si>
  <si>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</si>
  <si>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</si>
  <si>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</si>
  <si>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</si>
  <si>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</si>
  <si>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</si>
  <si>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</si>
  <si>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</si>
  <si>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</si>
  <si>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</si>
  <si>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</si>
  <si>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</si>
  <si>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</si>
  <si>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</si>
  <si>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</si>
  <si>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</si>
  <si>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</si>
  <si>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</si>
  <si>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</si>
  <si>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</si>
  <si>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</si>
  <si>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</si>
  <si>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</si>
  <si>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</si>
  <si>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</si>
  <si>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</si>
  <si>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</si>
  <si>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</si>
  <si>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</si>
  <si>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</si>
  <si>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</si>
  <si>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</si>
  <si>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</si>
  <si>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</si>
  <si>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</si>
  <si>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</si>
  <si>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</si>
  <si>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</si>
  <si>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</si>
  <si>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</si>
  <si>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</si>
  <si>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</si>
  <si>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</si>
  <si>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</si>
  <si>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</si>
  <si>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</si>
  <si>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</si>
  <si>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</si>
  <si>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</si>
  <si>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</si>
  <si>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</si>
  <si>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</si>
  <si>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</si>
  <si>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</si>
  <si>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</si>
  <si>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</si>
  <si>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</si>
  <si>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</si>
  <si>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</si>
  <si>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</si>
  <si>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</si>
  <si>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</si>
  <si>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</si>
  <si>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</si>
  <si>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</si>
  <si>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</si>
  <si>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</si>
  <si>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</si>
  <si>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</si>
  <si>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</si>
  <si>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</si>
  <si>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</si>
  <si>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</si>
  <si>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</si>
  <si>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</si>
  <si>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</si>
  <si>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</si>
  <si>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</si>
  <si>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</si>
  <si>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</si>
  <si>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</si>
  <si>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</si>
  <si>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</si>
  <si>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</si>
  <si>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</si>
  <si>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</si>
  <si>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</si>
  <si>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</si>
  <si>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</si>
  <si>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</si>
  <si>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</si>
  <si>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</si>
  <si>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</si>
  <si>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</si>
  <si>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</si>
  <si>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</si>
  <si>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</si>
  <si>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</si>
  <si>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</si>
  <si>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</si>
  <si>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</si>
  <si>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</si>
  <si>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</si>
  <si>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</si>
  <si>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</si>
  <si>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</si>
  <si>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</si>
  <si>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</si>
  <si>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</si>
  <si>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</si>
  <si>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</si>
  <si>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</si>
  <si>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</si>
  <si>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</si>
  <si>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</si>
  <si>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</si>
  <si>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</si>
  <si>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</si>
  <si>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</si>
  <si>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</si>
  <si>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</si>
  <si>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</si>
  <si>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</si>
  <si>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</si>
  <si>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</si>
  <si>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</si>
  <si>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</si>
  <si>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</si>
  <si>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</si>
  <si>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</si>
  <si>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</si>
  <si>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</si>
  <si>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</si>
  <si>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</si>
  <si>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</si>
  <si>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</si>
  <si>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</si>
  <si>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</si>
  <si>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</si>
  <si>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</si>
  <si>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</si>
  <si>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</si>
  <si>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</si>
  <si>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</si>
  <si>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</si>
  <si>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</si>
  <si>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</si>
  <si>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</si>
  <si>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</si>
  <si>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</si>
  <si>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</si>
  <si>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</si>
  <si>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</si>
  <si>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</si>
  <si>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</si>
  <si>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</si>
  <si>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</si>
  <si>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</si>
  <si>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</si>
  <si>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</si>
  <si>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</si>
  <si>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</si>
  <si>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</si>
  <si>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</si>
  <si>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</si>
  <si>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</si>
  <si>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</si>
  <si>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</si>
  <si>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</si>
  <si>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</si>
  <si>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</si>
  <si>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</si>
  <si>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</si>
  <si>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</si>
  <si>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</si>
  <si>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</si>
  <si>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</si>
  <si>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</si>
  <si>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</si>
  <si>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</si>
  <si>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</si>
  <si>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</si>
  <si>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</si>
  <si>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</si>
  <si>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</si>
  <si>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</si>
  <si>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</si>
  <si>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</si>
  <si>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</si>
  <si>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</si>
  <si>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</si>
  <si>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</si>
  <si>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</si>
  <si>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</si>
  <si>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</si>
  <si>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</si>
  <si>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</si>
  <si>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</si>
  <si>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</si>
  <si>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</si>
  <si>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</si>
  <si>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</si>
  <si>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</si>
  <si>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</si>
  <si>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</si>
  <si>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</si>
  <si>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</si>
  <si>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</si>
  <si>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</si>
  <si>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</si>
  <si>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02201_令和7年度</t>
  </si>
  <si>
    <t>02201_令和8年度</t>
  </si>
  <si>
    <t>02201_令和9年度</t>
  </si>
  <si>
    <t>02201_令和10年度</t>
  </si>
  <si>
    <t>02201_令和11年度</t>
  </si>
  <si>
    <t>02201_令和12年度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</si>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</sst>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36.349284915024242</c:v>
                </c:pt>
                <c:pt idx="1">
                  <c:v>37.775617986197418</c:v>
                </c:pt>
                <c:pt idx="2">
                  <c:v>36.100913865218068</c:v>
                </c:pt>
                <c:pt idx="3">
                  <c:v>37.021022125830903</c:v>
                </c:pt>
                <c:pt idx="4">
                  <c:v>32.255410955547241</c:v>
                </c:pt>
                <c:pt idx="5">
                  <c:v>34.680235443868277</c:v>
                </c:pt>
                <c:pt idx="6">
                  <c:v>40.318947046426302</c:v>
                </c:pt>
                <c:pt idx="7">
                  <c:v>34.836570588510561</c:v>
                </c:pt>
                <c:pt idx="8">
                  <c:v>30.267020121421826</c:v>
                </c:pt>
                <c:pt idx="9">
                  <c:v>29.868866009506128</c:v>
                </c:pt>
                <c:pt idx="10">
                  <c:v>23.893289828519553</c:v>
                </c:pt>
                <c:pt idx="11">
                  <c:v>33.407975357181208</c:v>
                </c:pt>
                <c:pt idx="12">
                  <c:v>32.789341217358754</c:v>
                </c:pt>
                <c:pt idx="13">
                  <c:v>33.116061819197547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614.39751090942354</c:v>
                </c:pt>
                <c:pt idx="1">
                  <c:v>626.99271632931243</c:v>
                </c:pt>
                <c:pt idx="2">
                  <c:v>647.60390644256768</c:v>
                </c:pt>
                <c:pt idx="3">
                  <c:v>638.90094480180824</c:v>
                </c:pt>
                <c:pt idx="4">
                  <c:v>632.11035649471035</c:v>
                </c:pt>
                <c:pt idx="5">
                  <c:v>624.39187232016616</c:v>
                </c:pt>
                <c:pt idx="6">
                  <c:v>622.14668218727672</c:v>
                </c:pt>
                <c:pt idx="7">
                  <c:v>626.19257668645741</c:v>
                </c:pt>
                <c:pt idx="8">
                  <c:v>645.49368791908262</c:v>
                </c:pt>
                <c:pt idx="9">
                  <c:v>639.17793881465082</c:v>
                </c:pt>
                <c:pt idx="10">
                  <c:v>618.43263879112453</c:v>
                </c:pt>
                <c:pt idx="11">
                  <c:v>578.90239481984781</c:v>
                </c:pt>
                <c:pt idx="12">
                  <c:v>583.23288085041008</c:v>
                </c:pt>
                <c:pt idx="13">
                  <c:v>592.79241302476385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728.12100309622258</c:v>
                </c:pt>
                <c:pt idx="1">
                  <c:v>747.63029010860885</c:v>
                </c:pt>
                <c:pt idx="2">
                  <c:v>855.10672126244492</c:v>
                </c:pt>
                <c:pt idx="3">
                  <c:v>861.89810223147651</c:v>
                </c:pt>
                <c:pt idx="4">
                  <c:v>854.07455456944888</c:v>
                </c:pt>
                <c:pt idx="5">
                  <c:v>821.01778254566193</c:v>
                </c:pt>
                <c:pt idx="6">
                  <c:v>761.39162425544805</c:v>
                </c:pt>
                <c:pt idx="7">
                  <c:v>826.06774547328484</c:v>
                </c:pt>
                <c:pt idx="8">
                  <c:v>748.93319618694977</c:v>
                </c:pt>
                <c:pt idx="9">
                  <c:v>725.11539486032791</c:v>
                </c:pt>
                <c:pt idx="10">
                  <c:v>711.71472579697024</c:v>
                </c:pt>
                <c:pt idx="11">
                  <c:v>624.85768251221191</c:v>
                </c:pt>
                <c:pt idx="12">
                  <c:v>631.73158485429144</c:v>
                </c:pt>
                <c:pt idx="13">
                  <c:v>667.86529492143541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595.97495197148737</c:v>
                </c:pt>
                <c:pt idx="1">
                  <c:v>566.32643213826839</c:v>
                </c:pt>
                <c:pt idx="2">
                  <c:v>667.11757646043543</c:v>
                </c:pt>
                <c:pt idx="3">
                  <c:v>723.39654889644623</c:v>
                </c:pt>
                <c:pt idx="4">
                  <c:v>674.26023953354309</c:v>
                </c:pt>
                <c:pt idx="5">
                  <c:v>657.7121605523854</c:v>
                </c:pt>
                <c:pt idx="6">
                  <c:v>569.34436270814376</c:v>
                </c:pt>
                <c:pt idx="7">
                  <c:v>535.72879077397113</c:v>
                </c:pt>
                <c:pt idx="8">
                  <c:v>477.71246484112959</c:v>
                </c:pt>
                <c:pt idx="9">
                  <c:v>517.88281759922108</c:v>
                </c:pt>
                <c:pt idx="10">
                  <c:v>479.57801569429529</c:v>
                </c:pt>
                <c:pt idx="11">
                  <c:v>425.23796223128386</c:v>
                </c:pt>
                <c:pt idx="12">
                  <c:v>484.0239834828937</c:v>
                </c:pt>
                <c:pt idx="13">
                  <c:v>461.7101006021224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294.50267397332698</c:v>
                </c:pt>
                <c:pt idx="1">
                  <c:v>306.45891953029314</c:v>
                </c:pt>
                <c:pt idx="2">
                  <c:v>309.01229381756139</c:v>
                </c:pt>
                <c:pt idx="3">
                  <c:v>367.78137722174</c:v>
                </c:pt>
                <c:pt idx="4">
                  <c:v>364.7869969502384</c:v>
                </c:pt>
                <c:pt idx="5">
                  <c:v>312.82403394274382</c:v>
                </c:pt>
                <c:pt idx="6">
                  <c:v>328.23764174659573</c:v>
                </c:pt>
                <c:pt idx="7">
                  <c:v>278.68592846041878</c:v>
                </c:pt>
                <c:pt idx="8">
                  <c:v>278.25271808426623</c:v>
                </c:pt>
                <c:pt idx="9">
                  <c:v>314.56317231245629</c:v>
                </c:pt>
                <c:pt idx="10">
                  <c:v>316.27408557870683</c:v>
                </c:pt>
                <c:pt idx="11">
                  <c:v>283.91654299730919</c:v>
                </c:pt>
                <c:pt idx="12">
                  <c:v>332.20355594176903</c:v>
                </c:pt>
                <c:pt idx="13">
                  <c:v>292.51141555173348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143642</c:v>
                </c:pt>
                <c:pt idx="1">
                  <c:v>144762</c:v>
                </c:pt>
                <c:pt idx="2">
                  <c:v>146557</c:v>
                </c:pt>
                <c:pt idx="3">
                  <c:v>148209</c:v>
                </c:pt>
                <c:pt idx="4">
                  <c:v>149799</c:v>
                </c:pt>
                <c:pt idx="5">
                  <c:v>150534</c:v>
                </c:pt>
                <c:pt idx="6">
                  <c:v>151036</c:v>
                </c:pt>
                <c:pt idx="7">
                  <c:v>152065</c:v>
                </c:pt>
                <c:pt idx="8">
                  <c:v>152786</c:v>
                </c:pt>
                <c:pt idx="9">
                  <c:v>153207</c:v>
                </c:pt>
                <c:pt idx="10">
                  <c:v>153255</c:v>
                </c:pt>
                <c:pt idx="11">
                  <c:v>153651</c:v>
                </c:pt>
                <c:pt idx="12">
                  <c:v>153292</c:v>
                </c:pt>
                <c:pt idx="13">
                  <c:v>153427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38740</c:v>
                </c:pt>
                <c:pt idx="1">
                  <c:v>37883</c:v>
                </c:pt>
                <c:pt idx="2">
                  <c:v>37591</c:v>
                </c:pt>
                <c:pt idx="3">
                  <c:v>37482</c:v>
                </c:pt>
                <c:pt idx="4">
                  <c:v>37416</c:v>
                </c:pt>
                <c:pt idx="5">
                  <c:v>37125</c:v>
                </c:pt>
                <c:pt idx="6">
                  <c:v>36824</c:v>
                </c:pt>
                <c:pt idx="7">
                  <c:v>38825</c:v>
                </c:pt>
                <c:pt idx="8">
                  <c:v>38711</c:v>
                </c:pt>
                <c:pt idx="9">
                  <c:v>38695</c:v>
                </c:pt>
                <c:pt idx="10">
                  <c:v>36255</c:v>
                </c:pt>
                <c:pt idx="11">
                  <c:v>36099</c:v>
                </c:pt>
                <c:pt idx="12">
                  <c:v>36077</c:v>
                </c:pt>
                <c:pt idx="13">
                  <c:v>36546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132864</c:v>
                </c:pt>
                <c:pt idx="1">
                  <c:v>133707</c:v>
                </c:pt>
                <c:pt idx="2">
                  <c:v>134288</c:v>
                </c:pt>
                <c:pt idx="3">
                  <c:v>135118</c:v>
                </c:pt>
                <c:pt idx="4">
                  <c:v>136339</c:v>
                </c:pt>
                <c:pt idx="5">
                  <c:v>136561</c:v>
                </c:pt>
                <c:pt idx="6">
                  <c:v>136713</c:v>
                </c:pt>
                <c:pt idx="7">
                  <c:v>136744</c:v>
                </c:pt>
                <c:pt idx="8">
                  <c:v>136975</c:v>
                </c:pt>
                <c:pt idx="9">
                  <c:v>137006</c:v>
                </c:pt>
                <c:pt idx="10">
                  <c:v>136888</c:v>
                </c:pt>
                <c:pt idx="11">
                  <c:v>137347</c:v>
                </c:pt>
                <c:pt idx="12">
                  <c:v>137258</c:v>
                </c:pt>
                <c:pt idx="13">
                  <c:v>137074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484</c:v>
                </c:pt>
                <c:pt idx="1">
                  <c:v>484</c:v>
                </c:pt>
                <c:pt idx="2">
                  <c:v>484</c:v>
                </c:pt>
                <c:pt idx="3">
                  <c:v>484</c:v>
                </c:pt>
                <c:pt idx="4">
                  <c:v>484</c:v>
                </c:pt>
                <c:pt idx="5">
                  <c:v>372</c:v>
                </c:pt>
                <c:pt idx="6">
                  <c:v>372</c:v>
                </c:pt>
                <c:pt idx="7">
                  <c:v>372</c:v>
                </c:pt>
                <c:pt idx="8">
                  <c:v>372</c:v>
                </c:pt>
                <c:pt idx="9">
                  <c:v>372</c:v>
                </c:pt>
                <c:pt idx="10">
                  <c:v>372</c:v>
                </c:pt>
                <c:pt idx="11">
                  <c:v>443</c:v>
                </c:pt>
                <c:pt idx="12">
                  <c:v>443</c:v>
                </c:pt>
                <c:pt idx="13">
                  <c:v>443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11485</c:v>
                </c:pt>
                <c:pt idx="1">
                  <c:v>11485</c:v>
                </c:pt>
                <c:pt idx="2">
                  <c:v>11485</c:v>
                </c:pt>
                <c:pt idx="3">
                  <c:v>11485</c:v>
                </c:pt>
                <c:pt idx="4">
                  <c:v>11485</c:v>
                </c:pt>
                <c:pt idx="5">
                  <c:v>10005</c:v>
                </c:pt>
                <c:pt idx="6">
                  <c:v>10005</c:v>
                </c:pt>
                <c:pt idx="7">
                  <c:v>10005</c:v>
                </c:pt>
                <c:pt idx="8">
                  <c:v>10005</c:v>
                </c:pt>
                <c:pt idx="9">
                  <c:v>10005</c:v>
                </c:pt>
                <c:pt idx="10">
                  <c:v>10005</c:v>
                </c:pt>
                <c:pt idx="11">
                  <c:v>9856</c:v>
                </c:pt>
                <c:pt idx="12">
                  <c:v>9856</c:v>
                </c:pt>
                <c:pt idx="13">
                  <c:v>9856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965.73350000000005</c:v>
                </c:pt>
                <c:pt idx="1">
                  <c:v>992.0693</c:v>
                </c:pt>
                <c:pt idx="2">
                  <c:v>940.68899999999996</c:v>
                </c:pt>
                <c:pt idx="3">
                  <c:v>1018.8026</c:v>
                </c:pt>
                <c:pt idx="4">
                  <c:v>1030.7959000000001</c:v>
                </c:pt>
                <c:pt idx="5">
                  <c:v>1022.1521</c:v>
                </c:pt>
                <c:pt idx="6">
                  <c:v>1094.3569</c:v>
                </c:pt>
                <c:pt idx="7">
                  <c:v>1023.7711</c:v>
                </c:pt>
                <c:pt idx="8">
                  <c:v>1032.3440000000001</c:v>
                </c:pt>
                <c:pt idx="9">
                  <c:v>1129.3214</c:v>
                </c:pt>
                <c:pt idx="10">
                  <c:v>1155.4704999999999</c:v>
                </c:pt>
                <c:pt idx="11">
                  <c:v>1175.8639000000001</c:v>
                </c:pt>
                <c:pt idx="12">
                  <c:v>1303.9209000000001</c:v>
                </c:pt>
                <c:pt idx="13">
                  <c:v>1440.1434999999999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12.241</c:v>
                </c:pt>
                <c:pt idx="1">
                  <c:v>13.452</c:v>
                </c:pt>
                <c:pt idx="2">
                  <c:v>13.407999999999999</c:v>
                </c:pt>
                <c:pt idx="3">
                  <c:v>11.775</c:v>
                </c:pt>
                <c:pt idx="4">
                  <c:v>10.843999999999999</c:v>
                </c:pt>
                <c:pt idx="5">
                  <c:v>10.678000000000001</c:v>
                </c:pt>
                <c:pt idx="6">
                  <c:v>10.971</c:v>
                </c:pt>
                <c:pt idx="7">
                  <c:v>12.005000000000001</c:v>
                </c:pt>
                <c:pt idx="8">
                  <c:v>12.44</c:v>
                </c:pt>
                <c:pt idx="9">
                  <c:v>13.228999999999999</c:v>
                </c:pt>
                <c:pt idx="10">
                  <c:v>12.685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425.35899999999998</c:v>
                </c:pt>
                <c:pt idx="1">
                  <c:v>428.27800000000002</c:v>
                </c:pt>
                <c:pt idx="2">
                  <c:v>413.09500000000003</c:v>
                </c:pt>
                <c:pt idx="3">
                  <c:v>351.125</c:v>
                </c:pt>
                <c:pt idx="4">
                  <c:v>342.19600000000003</c:v>
                </c:pt>
                <c:pt idx="5">
                  <c:v>350.476</c:v>
                </c:pt>
                <c:pt idx="6">
                  <c:v>337.07600000000002</c:v>
                </c:pt>
                <c:pt idx="7">
                  <c:v>324.87700000000001</c:v>
                </c:pt>
                <c:pt idx="8">
                  <c:v>335.43</c:v>
                </c:pt>
                <c:pt idx="9">
                  <c:v>341.06400000000002</c:v>
                </c:pt>
                <c:pt idx="10">
                  <c:v>357.34399999999999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79.313999999999993</c:v>
                </c:pt>
                <c:pt idx="1">
                  <c:v>95.445999999999998</c:v>
                </c:pt>
                <c:pt idx="2">
                  <c:v>94.019000000000005</c:v>
                </c:pt>
                <c:pt idx="3">
                  <c:v>96.162999999999997</c:v>
                </c:pt>
                <c:pt idx="4">
                  <c:v>85.206999999999994</c:v>
                </c:pt>
                <c:pt idx="5">
                  <c:v>96.474000000000004</c:v>
                </c:pt>
                <c:pt idx="6">
                  <c:v>90.590999999999994</c:v>
                </c:pt>
                <c:pt idx="7">
                  <c:v>88.763999999999996</c:v>
                </c:pt>
                <c:pt idx="8">
                  <c:v>83.426000000000002</c:v>
                </c:pt>
                <c:pt idx="9">
                  <c:v>80.495999999999995</c:v>
                </c:pt>
                <c:pt idx="10">
                  <c:v>70.02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504.23900000000003</c:v>
                </c:pt>
                <c:pt idx="1">
                  <c:v>516.80499999999995</c:v>
                </c:pt>
                <c:pt idx="2">
                  <c:v>500.51099999999997</c:v>
                </c:pt>
                <c:pt idx="3">
                  <c:v>438.577</c:v>
                </c:pt>
                <c:pt idx="4">
                  <c:v>421.42099999999999</c:v>
                </c:pt>
                <c:pt idx="5">
                  <c:v>437.05700000000002</c:v>
                </c:pt>
                <c:pt idx="6">
                  <c:v>418.92</c:v>
                </c:pt>
                <c:pt idx="7">
                  <c:v>406.61600000000004</c:v>
                </c:pt>
                <c:pt idx="8">
                  <c:v>412.69</c:v>
                </c:pt>
                <c:pt idx="9">
                  <c:v>417.52100000000002</c:v>
                </c:pt>
                <c:pt idx="10">
                  <c:v>423.16200000000003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12.675000000000001</c:v>
                </c:pt>
                <c:pt idx="1">
                  <c:v>20.370999999999999</c:v>
                </c:pt>
                <c:pt idx="2">
                  <c:v>20.010999999999999</c:v>
                </c:pt>
                <c:pt idx="3">
                  <c:v>20.486000000000001</c:v>
                </c:pt>
                <c:pt idx="4">
                  <c:v>16.826000000000001</c:v>
                </c:pt>
                <c:pt idx="5">
                  <c:v>20.571000000000002</c:v>
                </c:pt>
                <c:pt idx="6">
                  <c:v>19.718</c:v>
                </c:pt>
                <c:pt idx="7">
                  <c:v>19.03</c:v>
                </c:pt>
                <c:pt idx="8">
                  <c:v>18.606000000000002</c:v>
                </c:pt>
                <c:pt idx="9">
                  <c:v>17.268000000000001</c:v>
                </c:pt>
                <c:pt idx="10">
                  <c:v>16.887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667.11757646043543</c:v>
                </c:pt>
                <c:pt idx="1">
                  <c:v>723.39654889644623</c:v>
                </c:pt>
                <c:pt idx="2">
                  <c:v>674.26023953354309</c:v>
                </c:pt>
                <c:pt idx="3">
                  <c:v>657.7121605523854</c:v>
                </c:pt>
                <c:pt idx="4">
                  <c:v>569.34436270814376</c:v>
                </c:pt>
                <c:pt idx="5">
                  <c:v>535.72879077397113</c:v>
                </c:pt>
                <c:pt idx="6">
                  <c:v>477.71246484112959</c:v>
                </c:pt>
                <c:pt idx="7">
                  <c:v>517.88281759922108</c:v>
                </c:pt>
                <c:pt idx="8">
                  <c:v>479.57801569429529</c:v>
                </c:pt>
                <c:pt idx="9">
                  <c:v>425.23796223128386</c:v>
                </c:pt>
                <c:pt idx="10">
                  <c:v>484.0239834828937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309.01229381756139</c:v>
                </c:pt>
                <c:pt idx="1">
                  <c:v>367.78137722174</c:v>
                </c:pt>
                <c:pt idx="2">
                  <c:v>364.7869969502384</c:v>
                </c:pt>
                <c:pt idx="3">
                  <c:v>312.82403394274382</c:v>
                </c:pt>
                <c:pt idx="4">
                  <c:v>328.23764174659573</c:v>
                </c:pt>
                <c:pt idx="5">
                  <c:v>278.68592846041878</c:v>
                </c:pt>
                <c:pt idx="6">
                  <c:v>278.25271808426623</c:v>
                </c:pt>
                <c:pt idx="7">
                  <c:v>314.56317231245629</c:v>
                </c:pt>
                <c:pt idx="8">
                  <c:v>316.27408557870683</c:v>
                </c:pt>
                <c:pt idx="9">
                  <c:v>283.91654299730919</c:v>
                </c:pt>
                <c:pt idx="10">
                  <c:v>332.20355594176903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4.1017785549604148E-2</c:v>
                </c:pt>
                <c:pt idx="1">
                  <c:v>5.5388883890437085E-2</c:v>
                </c:pt>
                <c:pt idx="2">
                  <c:v>5.4856670241263436E-2</c:v>
                </c:pt>
                <c:pt idx="3">
                  <c:v>6.5487295658841718E-2</c:v>
                </c:pt>
                <c:pt idx="4">
                  <c:v>5.1261640531130546E-2</c:v>
                </c:pt>
                <c:pt idx="5">
                  <c:v>7.3814275853980413E-2</c:v>
                </c:pt>
                <c:pt idx="6">
                  <c:v>7.0863638406682472E-2</c:v>
                </c:pt>
                <c:pt idx="7">
                  <c:v>6.049659233820754E-2</c:v>
                </c:pt>
                <c:pt idx="8">
                  <c:v>5.8828721189582822E-2</c:v>
                </c:pt>
                <c:pt idx="9">
                  <c:v>6.082068983265853E-2</c:v>
                </c:pt>
                <c:pt idx="10">
                  <c:v>5.0833290908421438E-2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0.75584727159396736</c:v>
                </c:pt>
                <c:pt idx="1">
                  <c:v>0.71441452241981906</c:v>
                </c:pt>
                <c:pt idx="2">
                  <c:v>0.74231130749494623</c:v>
                </c:pt>
                <c:pt idx="3">
                  <c:v>0.66682209377375234</c:v>
                </c:pt>
                <c:pt idx="4">
                  <c:v>0.74018648045528823</c:v>
                </c:pt>
                <c:pt idx="5">
                  <c:v>0.81581764416390745</c:v>
                </c:pt>
                <c:pt idx="6">
                  <c:v>0.87692917985574881</c:v>
                </c:pt>
                <c:pt idx="7">
                  <c:v>0.78515059040763902</c:v>
                </c:pt>
                <c:pt idx="8">
                  <c:v>0.86052735216091991</c:v>
                </c:pt>
                <c:pt idx="9">
                  <c:v>0.98185260273849528</c:v>
                </c:pt>
                <c:pt idx="10">
                  <c:v>0.87425833107494222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16.887</c:v>
                </c:pt>
                <c:pt idx="2">
                  <c:v>0</c:v>
                </c:pt>
                <c:pt idx="3">
                  <c:v>0</c:v>
                </c:pt>
                <c:pt idx="4">
                  <c:v>423.16200000000003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16.887</c:v>
                </c:pt>
                <c:pt idx="4" formatCode="#,##0">
                  <c:v>423.16200000000003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G：情報通信業(N=1)</c:v>
                </c:pt>
                <c:pt idx="26">
                  <c:v>H：運輸業，郵便業(N=0)</c:v>
                </c:pt>
                <c:pt idx="27">
                  <c:v>I：卸売業，小売業(N=3)</c:v>
                </c:pt>
                <c:pt idx="28">
                  <c:v>J：金融業，保険業(N=0)</c:v>
                </c:pt>
                <c:pt idx="29">
                  <c:v>K：不動産業，物品賃貸業(N=0)</c:v>
                </c:pt>
                <c:pt idx="30">
                  <c:v>L：学術研究,専門･技術ｻｰﾋﾞｽ業(N=0)</c:v>
                </c:pt>
                <c:pt idx="31">
                  <c:v>M：宿泊業，飲食サービス業(N=0)</c:v>
                </c:pt>
                <c:pt idx="32">
                  <c:v>N：生活関連ｻｰﾋﾞｽ業,娯楽業(N=3)</c:v>
                </c:pt>
                <c:pt idx="33">
                  <c:v>O：教育，学習支援業(N=0)</c:v>
                </c:pt>
                <c:pt idx="34">
                  <c:v>P：医療，福祉(N=4)</c:v>
                </c:pt>
                <c:pt idx="35">
                  <c:v>Q：複合サービス事業(N=0)</c:v>
                </c:pt>
                <c:pt idx="36">
                  <c:v>R：ｻｰﾋﾞｽ業(他に分類されない)(N=2)</c:v>
                </c:pt>
                <c:pt idx="37">
                  <c:v>S：公務(N=2)</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2.8530000000000002</c:v>
                </c:pt>
                <c:pt idx="1">
                  <c:v>0</c:v>
                </c:pt>
                <c:pt idx="2">
                  <c:v>0</c:v>
                </c:pt>
                <c:pt idx="3">
                  <c:v>0</c:v>
                </c:pt>
                <c:pt idx="4">
                  <c:v>0</c:v>
                </c:pt>
                <c:pt idx="5">
                  <c:v>3.899</c:v>
                </c:pt>
                <c:pt idx="6">
                  <c:v>0</c:v>
                </c:pt>
                <c:pt idx="7">
                  <c:v>0</c:v>
                </c:pt>
                <c:pt idx="8">
                  <c:v>0</c:v>
                </c:pt>
                <c:pt idx="9">
                  <c:v>0</c:v>
                </c:pt>
                <c:pt idx="10">
                  <c:v>0</c:v>
                </c:pt>
                <c:pt idx="11">
                  <c:v>0</c:v>
                </c:pt>
                <c:pt idx="12">
                  <c:v>0</c:v>
                </c:pt>
                <c:pt idx="13">
                  <c:v>0</c:v>
                </c:pt>
                <c:pt idx="14">
                  <c:v>0</c:v>
                </c:pt>
                <c:pt idx="15">
                  <c:v>0</c:v>
                </c:pt>
                <c:pt idx="16">
                  <c:v>0</c:v>
                </c:pt>
                <c:pt idx="17">
                  <c:v>0</c:v>
                </c:pt>
                <c:pt idx="18">
                  <c:v>4.8949999999999996</c:v>
                </c:pt>
                <c:pt idx="19">
                  <c:v>5.24</c:v>
                </c:pt>
                <c:pt idx="20">
                  <c:v>0</c:v>
                </c:pt>
                <c:pt idx="21">
                  <c:v>0</c:v>
                </c:pt>
                <c:pt idx="22">
                  <c:v>0</c:v>
                </c:pt>
                <c:pt idx="23">
                  <c:v>0</c:v>
                </c:pt>
                <c:pt idx="24">
                  <c:v>4.1070000000000002</c:v>
                </c:pt>
                <c:pt idx="25">
                  <c:v>2.2069999999999999</c:v>
                </c:pt>
                <c:pt idx="26">
                  <c:v>0</c:v>
                </c:pt>
                <c:pt idx="27">
                  <c:v>9.0649999999999995</c:v>
                </c:pt>
                <c:pt idx="28">
                  <c:v>0</c:v>
                </c:pt>
                <c:pt idx="29">
                  <c:v>0</c:v>
                </c:pt>
                <c:pt idx="30">
                  <c:v>0</c:v>
                </c:pt>
                <c:pt idx="31">
                  <c:v>0</c:v>
                </c:pt>
                <c:pt idx="32">
                  <c:v>6.01</c:v>
                </c:pt>
                <c:pt idx="33">
                  <c:v>0</c:v>
                </c:pt>
                <c:pt idx="34">
                  <c:v>22.670999999999999</c:v>
                </c:pt>
                <c:pt idx="35">
                  <c:v>0</c:v>
                </c:pt>
                <c:pt idx="36">
                  <c:v>372.92</c:v>
                </c:pt>
                <c:pt idx="37">
                  <c:v>6.1820000000000004</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403.58082156318142</c:v>
                </c:pt>
                <c:pt idx="2">
                  <c:v>38.324498373486421</c:v>
                </c:pt>
                <c:pt idx="3">
                  <c:v>23.932453194956551</c:v>
                </c:pt>
                <c:pt idx="4">
                  <c:v>595.47764224414982</c:v>
                </c:pt>
                <c:pt idx="5">
                  <c:v>849.41579515755052</c:v>
                </c:pt>
                <c:pt idx="7">
                  <c:v>522.75836478001327</c:v>
                </c:pt>
                <c:pt idx="8">
                  <c:v>18.483365396686601</c:v>
                </c:pt>
                <c:pt idx="9">
                  <c:v>171.44112999947879</c:v>
                </c:pt>
                <c:pt idx="10">
                  <c:v>21.113189584018532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465.83777313162443</c:v>
                </c:pt>
                <c:pt idx="4" formatCode="#,##0">
                  <c:v>595.47764224414982</c:v>
                </c:pt>
                <c:pt idx="5" formatCode="#,##0">
                  <c:v>849.41579515755052</c:v>
                </c:pt>
                <c:pt idx="6" formatCode="#,##0">
                  <c:v>712.68286017617868</c:v>
                </c:pt>
                <c:pt idx="10" formatCode="#,##0">
                  <c:v>21.113189584018532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70.02</c:v>
                </c:pt>
                <c:pt idx="2" formatCode="#,##0_);[Red]\(#,##0\)">
                  <c:v>0</c:v>
                </c:pt>
                <c:pt idx="3" formatCode="#,##0_);[Red]\(#,##0\)">
                  <c:v>357.34399999999999</c:v>
                </c:pt>
                <c:pt idx="4" formatCode="#,##0_);[Red]\(#,##0\)">
                  <c:v>0</c:v>
                </c:pt>
                <c:pt idx="5" formatCode="#,##0_);[Red]\(#,##0\)">
                  <c:v>12.685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70.02</c:v>
                </c:pt>
                <c:pt idx="1">
                  <c:v>357.34399999999999</c:v>
                </c:pt>
                <c:pt idx="4" formatCode="#,##0_);[Red]\(#,##0\)">
                  <c:v>0</c:v>
                </c:pt>
                <c:pt idx="5" formatCode="#,##0_);[Red]\(#,##0\)">
                  <c:v>12.685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青森市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3.899</c:v>
                </c:pt>
                <c:pt idx="1">
                  <c:v>0</c:v>
                </c:pt>
                <c:pt idx="2">
                  <c:v>0</c:v>
                </c:pt>
                <c:pt idx="3">
                  <c:v>0</c:v>
                </c:pt>
                <c:pt idx="4">
                  <c:v>0</c:v>
                </c:pt>
                <c:pt idx="5">
                  <c:v>0</c:v>
                </c:pt>
                <c:pt idx="6">
                  <c:v>0</c:v>
                </c:pt>
                <c:pt idx="7">
                  <c:v>0</c:v>
                </c:pt>
                <c:pt idx="8">
                  <c:v>0</c:v>
                </c:pt>
                <c:pt idx="9">
                  <c:v>0</c:v>
                </c:pt>
                <c:pt idx="10">
                  <c:v>0</c:v>
                </c:pt>
                <c:pt idx="11">
                  <c:v>0</c:v>
                </c:pt>
                <c:pt idx="12">
                  <c:v>0</c:v>
                </c:pt>
                <c:pt idx="13">
                  <c:v>4.8949999999999996</c:v>
                </c:pt>
                <c:pt idx="14">
                  <c:v>5.24</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青森市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I：卸売業，小売業(N=3)</c:v>
                </c:pt>
                <c:pt idx="4">
                  <c:v>J：金融業，保険業(N=0)</c:v>
                </c:pt>
                <c:pt idx="5">
                  <c:v>K：不動産業，物品賃貸業(N=0)</c:v>
                </c:pt>
                <c:pt idx="6">
                  <c:v>L：学術研究,専門･技術ｻｰﾋﾞｽ業(N=0)</c:v>
                </c:pt>
                <c:pt idx="7">
                  <c:v>M：宿泊業，飲食サービス業(N=0)</c:v>
                </c:pt>
                <c:pt idx="8">
                  <c:v>N：生活関連ｻｰﾋﾞｽ業,娯楽業(N=3)</c:v>
                </c:pt>
                <c:pt idx="9">
                  <c:v>O：教育，学習支援業(N=0)</c:v>
                </c:pt>
                <c:pt idx="10">
                  <c:v>P：医療，福祉(N=4)</c:v>
                </c:pt>
                <c:pt idx="11">
                  <c:v>Q：複合サービス事業(N=0)</c:v>
                </c:pt>
                <c:pt idx="12">
                  <c:v>R：ｻｰﾋﾞｽ業(他に分類されない)(N=2)</c:v>
                </c:pt>
                <c:pt idx="13">
                  <c:v>S：公務(N=2)</c:v>
                </c:pt>
              </c:strCache>
            </c:strRef>
          </c:cat>
          <c:val>
            <c:numRef>
              <c:f>③特定事業所の現状把握!$BG$40:$BG$53</c:f>
              <c:numCache>
                <c:formatCode>[=0]#,##0;[&lt;1]0.00;#,##0</c:formatCode>
                <c:ptCount val="14"/>
                <c:pt idx="0">
                  <c:v>4.1070000000000002</c:v>
                </c:pt>
                <c:pt idx="1">
                  <c:v>2.2069999999999999</c:v>
                </c:pt>
                <c:pt idx="2">
                  <c:v>0</c:v>
                </c:pt>
                <c:pt idx="3">
                  <c:v>3.0216666666666665</c:v>
                </c:pt>
                <c:pt idx="4">
                  <c:v>0</c:v>
                </c:pt>
                <c:pt idx="5">
                  <c:v>0</c:v>
                </c:pt>
                <c:pt idx="6">
                  <c:v>0</c:v>
                </c:pt>
                <c:pt idx="7">
                  <c:v>0</c:v>
                </c:pt>
                <c:pt idx="8">
                  <c:v>2.0033333333333334</c:v>
                </c:pt>
                <c:pt idx="9">
                  <c:v>0</c:v>
                </c:pt>
                <c:pt idx="10">
                  <c:v>5.6677499999999998</c:v>
                </c:pt>
                <c:pt idx="11">
                  <c:v>0</c:v>
                </c:pt>
                <c:pt idx="12">
                  <c:v>186.46</c:v>
                </c:pt>
                <c:pt idx="13">
                  <c:v>3.0910000000000002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I：卸売業，小売業(N=3)</c:v>
                </c:pt>
                <c:pt idx="4">
                  <c:v>J：金融業，保険業(N=0)</c:v>
                </c:pt>
                <c:pt idx="5">
                  <c:v>K：不動産業，物品賃貸業(N=0)</c:v>
                </c:pt>
                <c:pt idx="6">
                  <c:v>L：学術研究,専門･技術ｻｰﾋﾞｽ業(N=0)</c:v>
                </c:pt>
                <c:pt idx="7">
                  <c:v>M：宿泊業，飲食サービス業(N=0)</c:v>
                </c:pt>
                <c:pt idx="8">
                  <c:v>N：生活関連ｻｰﾋﾞｽ業,娯楽業(N=3)</c:v>
                </c:pt>
                <c:pt idx="9">
                  <c:v>O：教育，学習支援業(N=0)</c:v>
                </c:pt>
                <c:pt idx="10">
                  <c:v>P：医療，福祉(N=4)</c:v>
                </c:pt>
                <c:pt idx="11">
                  <c:v>Q：複合サービス事業(N=0)</c:v>
                </c:pt>
                <c:pt idx="12">
                  <c:v>R：ｻｰﾋﾞｽ業(他に分類されない)(N=2)</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青森市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青森市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2.8530000000000002</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122,417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9618.7999999999611</c:v>
                </c:pt>
                <c:pt idx="1">
                  <c:v>107415.19999999992</c:v>
                </c:pt>
                <c:pt idx="2">
                  <c:v>116.5</c:v>
                </c:pt>
                <c:pt idx="3">
                  <c:v>0</c:v>
                </c:pt>
                <c:pt idx="4">
                  <c:v>0</c:v>
                </c:pt>
                <c:pt idx="5">
                  <c:v>5266.5889999999999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190,790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11543.714255999954</c:v>
                </c:pt>
                <c:pt idx="1">
                  <c:v>142084.5299519999</c:v>
                </c:pt>
                <c:pt idx="2">
                  <c:v>253.09392000000003</c:v>
                </c:pt>
                <c:pt idx="3">
                  <c:v>0</c:v>
                </c:pt>
                <c:pt idx="4">
                  <c:v>0</c:v>
                </c:pt>
                <c:pt idx="5">
                  <c:v>36908.255711999998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青森市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133.85488924800001</c:v>
                </c:pt>
                <c:pt idx="1">
                  <c:v>254.63679386400005</c:v>
                </c:pt>
                <c:pt idx="2">
                  <c:v>2.0784928319999998</c:v>
                </c:pt>
                <c:pt idx="3">
                  <c:v>44.411608944000008</c:v>
                </c:pt>
                <c:pt idx="4">
                  <c:v>24.44772008</c:v>
                </c:pt>
                <c:pt idx="5">
                  <c:v>118.05654479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5,996,288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青森市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3206162</c:v>
                </c:pt>
                <c:pt idx="1">
                  <c:v>2594500</c:v>
                </c:pt>
                <c:pt idx="2">
                  <c:v>17968</c:v>
                </c:pt>
                <c:pt idx="3">
                  <c:v>177658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4494</c:v>
                </c:pt>
                <c:pt idx="1">
                  <c:v>5244</c:v>
                </c:pt>
                <c:pt idx="2">
                  <c:v>5244</c:v>
                </c:pt>
                <c:pt idx="3">
                  <c:v>5267</c:v>
                </c:pt>
                <c:pt idx="4">
                  <c:v>5266.5889999999999</c:v>
                </c:pt>
                <c:pt idx="5">
                  <c:v>5266.5889999999999</c:v>
                </c:pt>
                <c:pt idx="6">
                  <c:v>5266.5889999999999</c:v>
                </c:pt>
                <c:pt idx="7">
                  <c:v>5266.5889999999999</c:v>
                </c:pt>
                <c:pt idx="8">
                  <c:v>5266.5889999999999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9.8000000000000007</c:v>
                </c:pt>
                <c:pt idx="2">
                  <c:v>48.3</c:v>
                </c:pt>
                <c:pt idx="3">
                  <c:v>126</c:v>
                </c:pt>
                <c:pt idx="4">
                  <c:v>126.3</c:v>
                </c:pt>
                <c:pt idx="5">
                  <c:v>126.3</c:v>
                </c:pt>
                <c:pt idx="6">
                  <c:v>116.5</c:v>
                </c:pt>
                <c:pt idx="7">
                  <c:v>116.5</c:v>
                </c:pt>
                <c:pt idx="8">
                  <c:v>116.5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4811.3</c:v>
                </c:pt>
                <c:pt idx="1">
                  <c:v>35473</c:v>
                </c:pt>
                <c:pt idx="2">
                  <c:v>36748.1</c:v>
                </c:pt>
                <c:pt idx="3">
                  <c:v>37137</c:v>
                </c:pt>
                <c:pt idx="4">
                  <c:v>40111</c:v>
                </c:pt>
                <c:pt idx="5">
                  <c:v>40952.000000000022</c:v>
                </c:pt>
                <c:pt idx="6">
                  <c:v>41090.60000000002</c:v>
                </c:pt>
                <c:pt idx="7">
                  <c:v>57415.200000000026</c:v>
                </c:pt>
                <c:pt idx="8">
                  <c:v>107415.19999999992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3342</c:v>
                </c:pt>
                <c:pt idx="1">
                  <c:v>3690.9</c:v>
                </c:pt>
                <c:pt idx="2">
                  <c:v>4188.7</c:v>
                </c:pt>
                <c:pt idx="3">
                  <c:v>4734.3000000000011</c:v>
                </c:pt>
                <c:pt idx="4">
                  <c:v>5638.4000000000042</c:v>
                </c:pt>
                <c:pt idx="5">
                  <c:v>6472.5000000000045</c:v>
                </c:pt>
                <c:pt idx="6">
                  <c:v>7290.099999999994</c:v>
                </c:pt>
                <c:pt idx="7">
                  <c:v>8540.0999999999804</c:v>
                </c:pt>
                <c:pt idx="8">
                  <c:v>9618.7999999999611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2.4967531110425725E-2</c:v>
                </c:pt>
                <c:pt idx="1">
                  <c:v>5.273339321929775E-2</c:v>
                </c:pt>
                <c:pt idx="2">
                  <c:v>5.5306664797943543E-2</c:v>
                </c:pt>
                <c:pt idx="3">
                  <c:v>5.6498918236044748E-2</c:v>
                </c:pt>
                <c:pt idx="4">
                  <c:v>6.0539648799327092E-2</c:v>
                </c:pt>
                <c:pt idx="5">
                  <c:v>6.565014181424611E-2</c:v>
                </c:pt>
                <c:pt idx="6">
                  <c:v>6.1066494910966995E-2</c:v>
                </c:pt>
                <c:pt idx="7">
                  <c:v>7.3614040852204798E-2</c:v>
                </c:pt>
                <c:pt idx="8">
                  <c:v>0.11385482929635847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309.68890159715198</c:v>
                </c:pt>
                <c:pt idx="2">
                  <c:v>34.778756474794058</c:v>
                </c:pt>
                <c:pt idx="3">
                  <c:v>20.319338878292331</c:v>
                </c:pt>
                <c:pt idx="4">
                  <c:v>674.26023953354309</c:v>
                </c:pt>
                <c:pt idx="5">
                  <c:v>854.07455456944888</c:v>
                </c:pt>
                <c:pt idx="7">
                  <c:v>461.07547895766328</c:v>
                </c:pt>
                <c:pt idx="8">
                  <c:v>23.083937987624399</c:v>
                </c:pt>
                <c:pt idx="9">
                  <c:v>147.95093954942271</c:v>
                </c:pt>
                <c:pt idx="10">
                  <c:v>32.255410955547241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364.7869969502384</c:v>
                </c:pt>
                <c:pt idx="4" formatCode="#,##0">
                  <c:v>674.26023953354309</c:v>
                </c:pt>
                <c:pt idx="5" formatCode="#,##0">
                  <c:v>854.07455456944888</c:v>
                </c:pt>
                <c:pt idx="6" formatCode="#,##0">
                  <c:v>632.11035649471035</c:v>
                </c:pt>
                <c:pt idx="10" formatCode="#,##0">
                  <c:v>32.255410955547241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822</c:v>
                </c:pt>
                <c:pt idx="1">
                  <c:v>892</c:v>
                </c:pt>
                <c:pt idx="2">
                  <c:v>985</c:v>
                </c:pt>
                <c:pt idx="3">
                  <c:v>1092</c:v>
                </c:pt>
                <c:pt idx="4">
                  <c:v>1256</c:v>
                </c:pt>
                <c:pt idx="5">
                  <c:v>1408</c:v>
                </c:pt>
                <c:pt idx="6">
                  <c:v>1550</c:v>
                </c:pt>
                <c:pt idx="7">
                  <c:v>1752</c:v>
                </c:pt>
                <c:pt idx="8">
                  <c:v>1940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1675726.8446065122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190789.59383999987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12082827.358000001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3718191.3679999998</c:v>
                </c:pt>
                <c:pt idx="1">
                  <c:v>7073244.2740000011</c:v>
                </c:pt>
                <c:pt idx="2">
                  <c:v>57735.911999999997</c:v>
                </c:pt>
                <c:pt idx="3">
                  <c:v>1233655.8040000002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153628.24420799984</c:v>
                </c:pt>
                <c:pt idx="1">
                  <c:v>253.09392000000003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243.6687547345831</c:v>
                </c:pt>
                <c:pt idx="2">
                  <c:v>32.052707076795123</c:v>
                </c:pt>
                <c:pt idx="3">
                  <c:v>16.789953740355276</c:v>
                </c:pt>
                <c:pt idx="4">
                  <c:v>461.7101006021224</c:v>
                </c:pt>
                <c:pt idx="5">
                  <c:v>667.86529492143541</c:v>
                </c:pt>
                <c:pt idx="7">
                  <c:v>386.74349747494858</c:v>
                </c:pt>
                <c:pt idx="8">
                  <c:v>15.985752513743691</c:v>
                </c:pt>
                <c:pt idx="9">
                  <c:v>190.06316303607159</c:v>
                </c:pt>
                <c:pt idx="10">
                  <c:v>33.116061819197547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292.51141555173348</c:v>
                </c:pt>
                <c:pt idx="4">
                  <c:v>461.7101006021224</c:v>
                </c:pt>
                <c:pt idx="5">
                  <c:v>667.86529492143541</c:v>
                </c:pt>
                <c:pt idx="6">
                  <c:v>592.79241302476385</c:v>
                </c:pt>
                <c:pt idx="10">
                  <c:v>33.116061819197547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青森市</c:v>
                </c:pt>
              </c:strCache>
            </c:strRef>
          </c:cat>
          <c:val>
            <c:numRef>
              <c:f>①CO2排出量の現状把握!$AX$43:$AX$45</c:f>
              <c:numCache>
                <c:formatCode>0%</c:formatCode>
                <c:ptCount val="3"/>
                <c:pt idx="0">
                  <c:v>0.42072759503743129</c:v>
                </c:pt>
                <c:pt idx="1">
                  <c:v>0.32635128036300232</c:v>
                </c:pt>
                <c:pt idx="2">
                  <c:v>0.14282816838635365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青森市</c:v>
                </c:pt>
              </c:strCache>
            </c:strRef>
          </c:cat>
          <c:val>
            <c:numRef>
              <c:f>①CO2排出量の現状把握!$AY$43:$AY$45</c:f>
              <c:numCache>
                <c:formatCode>0%</c:formatCode>
                <c:ptCount val="3"/>
                <c:pt idx="0">
                  <c:v>0.19118662390594171</c:v>
                </c:pt>
                <c:pt idx="1">
                  <c:v>0.16084132312637589</c:v>
                </c:pt>
                <c:pt idx="2">
                  <c:v>0.22544490398808784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青森市</c:v>
                </c:pt>
              </c:strCache>
            </c:strRef>
          </c:cat>
          <c:val>
            <c:numRef>
              <c:f>①CO2排出量の現状把握!$AZ$43:$AZ$45</c:f>
              <c:numCache>
                <c:formatCode>0%</c:formatCode>
                <c:ptCount val="3"/>
                <c:pt idx="0">
                  <c:v>0.18034974026133399</c:v>
                </c:pt>
                <c:pt idx="1">
                  <c:v>0.26369554835262538</c:v>
                </c:pt>
                <c:pt idx="2">
                  <c:v>0.3261068516677082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青森市</c:v>
                </c:pt>
              </c:strCache>
            </c:strRef>
          </c:cat>
          <c:val>
            <c:numRef>
              <c:f>①CO2排出量の現状把握!$BA$43:$BA$45</c:f>
              <c:numCache>
                <c:formatCode>0%</c:formatCode>
                <c:ptCount val="3"/>
                <c:pt idx="0">
                  <c:v>0.19226168778726088</c:v>
                </c:pt>
                <c:pt idx="1">
                  <c:v>0.23477317848577101</c:v>
                </c:pt>
                <c:pt idx="2">
                  <c:v>0.28945008667765859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青森市</c:v>
                </c:pt>
              </c:strCache>
            </c:strRef>
          </c:cat>
          <c:val>
            <c:numRef>
              <c:f>①CO2排出量の現状把握!$BB$43:$BB$45</c:f>
              <c:numCache>
                <c:formatCode>0%</c:formatCode>
                <c:ptCount val="3"/>
                <c:pt idx="0">
                  <c:v>1.5474353008032191E-2</c:v>
                </c:pt>
                <c:pt idx="1">
                  <c:v>1.4338669672225354E-2</c:v>
                </c:pt>
                <c:pt idx="2">
                  <c:v>1.6169989280191747E-2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125165</c:v>
                </c:pt>
                <c:pt idx="1">
                  <c:v>125165</c:v>
                </c:pt>
                <c:pt idx="2">
                  <c:v>125165</c:v>
                </c:pt>
                <c:pt idx="3">
                  <c:v>125165</c:v>
                </c:pt>
                <c:pt idx="4">
                  <c:v>125165</c:v>
                </c:pt>
                <c:pt idx="5">
                  <c:v>119377</c:v>
                </c:pt>
                <c:pt idx="6">
                  <c:v>119377</c:v>
                </c:pt>
                <c:pt idx="7">
                  <c:v>119377</c:v>
                </c:pt>
                <c:pt idx="8">
                  <c:v>119377</c:v>
                </c:pt>
                <c:pt idx="9">
                  <c:v>119377</c:v>
                </c:pt>
                <c:pt idx="10">
                  <c:v>119377</c:v>
                </c:pt>
                <c:pt idx="11">
                  <c:v>114889</c:v>
                </c:pt>
                <c:pt idx="12">
                  <c:v>114889</c:v>
                </c:pt>
                <c:pt idx="13">
                  <c:v>114889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36.349284915024242</c:v>
                </c:pt>
                <c:pt idx="1">
                  <c:v>37.775617986197418</c:v>
                </c:pt>
                <c:pt idx="2">
                  <c:v>36.100913865218068</c:v>
                </c:pt>
                <c:pt idx="3">
                  <c:v>37.021022125830903</c:v>
                </c:pt>
                <c:pt idx="4">
                  <c:v>32.255410955547241</c:v>
                </c:pt>
                <c:pt idx="5">
                  <c:v>34.680235443868277</c:v>
                </c:pt>
                <c:pt idx="6">
                  <c:v>40.318947046426302</c:v>
                </c:pt>
                <c:pt idx="7">
                  <c:v>34.836570588510561</c:v>
                </c:pt>
                <c:pt idx="8">
                  <c:v>30.26702012142183</c:v>
                </c:pt>
                <c:pt idx="9">
                  <c:v>29.868866009506132</c:v>
                </c:pt>
                <c:pt idx="10">
                  <c:v>23.893289828519549</c:v>
                </c:pt>
                <c:pt idx="11">
                  <c:v>33.407975357181208</c:v>
                </c:pt>
                <c:pt idx="12">
                  <c:v>32.789341217358754</c:v>
                </c:pt>
                <c:pt idx="13">
                  <c:v>33.116061819197547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22119078</c:v>
                </c:pt>
                <c:pt idx="1">
                  <c:v>22786335</c:v>
                </c:pt>
                <c:pt idx="2">
                  <c:v>27553475</c:v>
                </c:pt>
                <c:pt idx="3">
                  <c:v>24835262</c:v>
                </c:pt>
                <c:pt idx="4">
                  <c:v>24526095</c:v>
                </c:pt>
                <c:pt idx="5">
                  <c:v>25679414</c:v>
                </c:pt>
                <c:pt idx="6">
                  <c:v>26638414</c:v>
                </c:pt>
                <c:pt idx="7">
                  <c:v>27071072.47896938</c:v>
                </c:pt>
                <c:pt idx="8">
                  <c:v>31947091.999999989</c:v>
                </c:pt>
                <c:pt idx="9">
                  <c:v>32054296</c:v>
                </c:pt>
                <c:pt idx="10">
                  <c:v>32038153</c:v>
                </c:pt>
                <c:pt idx="11">
                  <c:v>32599378.999999996</c:v>
                </c:pt>
                <c:pt idx="12">
                  <c:v>32879462.999999993</c:v>
                </c:pt>
                <c:pt idx="13">
                  <c:v>33096143.999999989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304321</c:v>
                </c:pt>
                <c:pt idx="1">
                  <c:v>302957</c:v>
                </c:pt>
                <c:pt idx="2">
                  <c:v>300778</c:v>
                </c:pt>
                <c:pt idx="3">
                  <c:v>298462</c:v>
                </c:pt>
                <c:pt idx="4">
                  <c:v>298416</c:v>
                </c:pt>
                <c:pt idx="5">
                  <c:v>295898</c:v>
                </c:pt>
                <c:pt idx="6">
                  <c:v>293066</c:v>
                </c:pt>
                <c:pt idx="7">
                  <c:v>290137</c:v>
                </c:pt>
                <c:pt idx="8">
                  <c:v>287574</c:v>
                </c:pt>
                <c:pt idx="9">
                  <c:v>284531</c:v>
                </c:pt>
                <c:pt idx="10">
                  <c:v>281232</c:v>
                </c:pt>
                <c:pt idx="11">
                  <c:v>278446</c:v>
                </c:pt>
                <c:pt idx="12">
                  <c:v>275099</c:v>
                </c:pt>
                <c:pt idx="13">
                  <c:v>271544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青森市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1789</v>
      </c>
      <c r="B9" s="70">
        <v>1</v>
      </c>
      <c r="C9" s="70">
        <v>1</v>
      </c>
      <c r="D9" s="70">
        <v>1</v>
      </c>
      <c r="E9" s="70">
        <v>1990</v>
      </c>
      <c r="F9" s="70" t="s">
        <v>787</v>
      </c>
      <c r="G9" s="1073" t="s">
        <v>1790</v>
      </c>
      <c r="H9" s="70" t="s">
        <v>1791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1792</v>
      </c>
      <c r="B10" s="70">
        <v>2</v>
      </c>
      <c r="C10" s="70">
        <v>2</v>
      </c>
      <c r="D10" s="70">
        <v>1</v>
      </c>
      <c r="E10" s="70">
        <v>2005</v>
      </c>
      <c r="F10" s="70" t="s">
        <v>789</v>
      </c>
      <c r="G10" s="1073" t="s">
        <v>1790</v>
      </c>
      <c r="H10" s="70" t="s">
        <v>1791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1793</v>
      </c>
      <c r="B11" s="70">
        <v>3</v>
      </c>
      <c r="C11" s="70">
        <v>3</v>
      </c>
      <c r="D11" s="70">
        <v>1</v>
      </c>
      <c r="E11" s="70">
        <v>2006</v>
      </c>
      <c r="F11" s="70" t="s">
        <v>790</v>
      </c>
      <c r="G11" s="1073" t="s">
        <v>1790</v>
      </c>
      <c r="H11" s="70" t="s">
        <v>1791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1794</v>
      </c>
      <c r="B12" s="70">
        <v>4</v>
      </c>
      <c r="C12" s="70">
        <v>4</v>
      </c>
      <c r="D12" s="70">
        <v>1</v>
      </c>
      <c r="E12" s="70">
        <v>2007</v>
      </c>
      <c r="F12" s="70" t="s">
        <v>791</v>
      </c>
      <c r="G12" s="1073" t="s">
        <v>1790</v>
      </c>
      <c r="H12" s="70" t="s">
        <v>1791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1795</v>
      </c>
      <c r="B13" s="70">
        <v>5</v>
      </c>
      <c r="C13" s="70">
        <v>5</v>
      </c>
      <c r="D13" s="70">
        <v>1</v>
      </c>
      <c r="E13" s="70">
        <v>2008</v>
      </c>
      <c r="F13" s="70" t="s">
        <v>792</v>
      </c>
      <c r="G13" s="1073" t="s">
        <v>1790</v>
      </c>
      <c r="H13" s="70" t="s">
        <v>1791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1796</v>
      </c>
      <c r="B14" s="70">
        <v>6</v>
      </c>
      <c r="C14" s="70">
        <v>6</v>
      </c>
      <c r="D14" s="70">
        <v>1</v>
      </c>
      <c r="E14" s="70">
        <v>2009</v>
      </c>
      <c r="F14" s="70" t="s">
        <v>176</v>
      </c>
      <c r="G14" s="1073" t="s">
        <v>1790</v>
      </c>
      <c r="H14" s="70" t="s">
        <v>1791</v>
      </c>
      <c r="I14" s="1066"/>
      <c r="J14" s="73">
        <v>0</v>
      </c>
      <c r="K14" s="73">
        <v>0</v>
      </c>
      <c r="L14" s="73">
        <v>0</v>
      </c>
      <c r="M14" s="73">
        <v>0</v>
      </c>
      <c r="N14" s="73">
        <v>0</v>
      </c>
      <c r="O14" s="73">
        <v>0</v>
      </c>
      <c r="P14" s="73">
        <v>0</v>
      </c>
      <c r="Q14" s="73">
        <v>0</v>
      </c>
      <c r="R14" s="73">
        <v>4.3550000000000004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5.29</v>
      </c>
      <c r="AK14" s="73">
        <v>4.08</v>
      </c>
      <c r="AL14" s="73">
        <v>0</v>
      </c>
      <c r="AM14" s="73">
        <v>0</v>
      </c>
      <c r="AN14" s="73">
        <v>0</v>
      </c>
      <c r="AO14" s="73">
        <v>0</v>
      </c>
      <c r="AP14" s="73">
        <v>0</v>
      </c>
      <c r="AQ14" s="73">
        <v>0</v>
      </c>
      <c r="AR14" s="73">
        <v>0</v>
      </c>
      <c r="AS14" s="73">
        <v>4.4000000000000004</v>
      </c>
      <c r="AT14" s="73">
        <v>0</v>
      </c>
      <c r="AU14" s="73">
        <v>0</v>
      </c>
      <c r="AV14" s="73">
        <v>0</v>
      </c>
      <c r="AW14" s="73">
        <v>0</v>
      </c>
      <c r="AX14" s="73">
        <v>3.2519999999999998</v>
      </c>
      <c r="AY14" s="73">
        <v>0</v>
      </c>
      <c r="AZ14" s="73">
        <v>0</v>
      </c>
      <c r="BA14" s="73">
        <v>0</v>
      </c>
      <c r="BB14" s="73">
        <v>0</v>
      </c>
      <c r="BC14" s="73">
        <v>0</v>
      </c>
      <c r="BD14" s="73">
        <v>0</v>
      </c>
      <c r="BE14" s="73">
        <v>0</v>
      </c>
      <c r="BF14" s="73">
        <v>0</v>
      </c>
      <c r="BG14" s="73">
        <v>0</v>
      </c>
      <c r="BH14" s="73">
        <v>0</v>
      </c>
      <c r="BI14" s="73">
        <v>0</v>
      </c>
      <c r="BJ14" s="73">
        <v>0</v>
      </c>
      <c r="BK14" s="73">
        <v>0</v>
      </c>
      <c r="BL14" s="73">
        <v>0</v>
      </c>
      <c r="BM14" s="73">
        <v>14.53</v>
      </c>
      <c r="BN14" s="73">
        <v>0</v>
      </c>
      <c r="BO14" s="73">
        <v>4.5739999999999998</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9.4809999999999999</v>
      </c>
      <c r="CJ14" s="73">
        <v>0</v>
      </c>
      <c r="CK14" s="73">
        <v>4.101</v>
      </c>
      <c r="CL14" s="73">
        <v>0</v>
      </c>
      <c r="CM14" s="73">
        <v>0</v>
      </c>
      <c r="CN14" s="73">
        <v>16.16</v>
      </c>
      <c r="CO14" s="73">
        <v>0</v>
      </c>
      <c r="CP14" s="73">
        <v>0</v>
      </c>
      <c r="CQ14" s="73">
        <v>0</v>
      </c>
      <c r="CR14" s="73">
        <v>0</v>
      </c>
      <c r="CS14" s="73">
        <v>432.52</v>
      </c>
      <c r="CT14" s="73">
        <v>0</v>
      </c>
      <c r="CU14" s="73">
        <v>0</v>
      </c>
      <c r="CV14" s="73">
        <v>0</v>
      </c>
      <c r="CW14" s="73">
        <v>0</v>
      </c>
      <c r="CX14" s="73">
        <v>0</v>
      </c>
      <c r="CY14" s="73">
        <v>0</v>
      </c>
      <c r="CZ14" s="73">
        <v>0</v>
      </c>
      <c r="DA14" s="73">
        <v>0</v>
      </c>
      <c r="DB14" s="73">
        <v>5.24</v>
      </c>
      <c r="DC14" s="73">
        <v>4.5640000000000001</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4.3550000000000004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5.29</v>
      </c>
      <c r="EL14" s="73">
        <v>4.08</v>
      </c>
      <c r="EM14" s="73">
        <v>0</v>
      </c>
      <c r="EN14" s="73">
        <v>0</v>
      </c>
      <c r="EO14" s="73">
        <v>0</v>
      </c>
      <c r="EP14" s="73">
        <v>0</v>
      </c>
      <c r="EQ14" s="73">
        <v>0</v>
      </c>
      <c r="ER14" s="73">
        <v>0</v>
      </c>
      <c r="ES14" s="73">
        <v>0</v>
      </c>
      <c r="ET14" s="73">
        <v>4.4000000000000004</v>
      </c>
      <c r="EU14" s="73">
        <v>0</v>
      </c>
      <c r="EV14" s="73">
        <v>0</v>
      </c>
      <c r="EW14" s="73">
        <v>0</v>
      </c>
      <c r="EX14" s="73">
        <v>0</v>
      </c>
      <c r="EY14" s="73">
        <v>3.2519999999999998</v>
      </c>
      <c r="EZ14" s="73">
        <v>0</v>
      </c>
      <c r="FA14" s="73">
        <v>0</v>
      </c>
      <c r="FB14" s="73">
        <v>0</v>
      </c>
      <c r="FC14" s="73">
        <v>0</v>
      </c>
      <c r="FD14" s="73">
        <v>0</v>
      </c>
      <c r="FE14" s="73">
        <v>0</v>
      </c>
      <c r="FF14" s="73">
        <v>0</v>
      </c>
      <c r="FG14" s="73">
        <v>0</v>
      </c>
      <c r="FH14" s="73">
        <v>0</v>
      </c>
      <c r="FI14" s="73">
        <v>0</v>
      </c>
      <c r="FJ14" s="73">
        <v>0</v>
      </c>
      <c r="FK14" s="73">
        <v>0</v>
      </c>
      <c r="FL14" s="73">
        <v>0</v>
      </c>
      <c r="FM14" s="73">
        <v>0</v>
      </c>
      <c r="FN14" s="73">
        <v>14.53</v>
      </c>
      <c r="FO14" s="73">
        <v>0</v>
      </c>
      <c r="FP14" s="73">
        <v>4.5739999999999998</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9.4809999999999999</v>
      </c>
      <c r="GK14" s="73">
        <v>0</v>
      </c>
      <c r="GL14" s="73">
        <v>4.101</v>
      </c>
      <c r="GM14" s="73">
        <v>0</v>
      </c>
      <c r="GN14" s="73">
        <v>0</v>
      </c>
      <c r="GO14" s="73">
        <v>16.16</v>
      </c>
      <c r="GP14" s="73">
        <v>0</v>
      </c>
      <c r="GQ14" s="73">
        <v>0</v>
      </c>
      <c r="GR14" s="73">
        <v>0</v>
      </c>
      <c r="GS14" s="73">
        <v>0</v>
      </c>
      <c r="GT14" s="73">
        <v>432.52</v>
      </c>
      <c r="GU14" s="73">
        <v>0</v>
      </c>
      <c r="GV14" s="73">
        <v>0</v>
      </c>
      <c r="GW14" s="73">
        <v>0</v>
      </c>
      <c r="GX14" s="73">
        <v>0</v>
      </c>
      <c r="GY14" s="73">
        <v>0</v>
      </c>
      <c r="GZ14" s="73">
        <v>0</v>
      </c>
      <c r="HA14" s="73">
        <v>0</v>
      </c>
      <c r="HB14" s="73">
        <v>0</v>
      </c>
      <c r="HC14" s="73">
        <v>5.24</v>
      </c>
      <c r="HD14" s="73">
        <v>4.5640000000000001</v>
      </c>
      <c r="HE14" s="73">
        <v>0</v>
      </c>
      <c r="HF14" s="73">
        <v>0</v>
      </c>
      <c r="HG14" s="73">
        <v>0</v>
      </c>
      <c r="HH14" s="73">
        <v>0</v>
      </c>
      <c r="HI14" s="73">
        <v>0</v>
      </c>
      <c r="HJ14" s="73">
        <v>0</v>
      </c>
      <c r="HK14" s="73">
        <v>13.725</v>
      </c>
      <c r="HL14" s="73">
        <v>4.4000000000000004</v>
      </c>
      <c r="HM14" s="73">
        <v>3.2519999999999998</v>
      </c>
      <c r="HN14" s="73">
        <v>0</v>
      </c>
      <c r="HO14" s="73">
        <v>19.103999999999999</v>
      </c>
      <c r="HP14" s="73">
        <v>0</v>
      </c>
      <c r="HQ14" s="73">
        <v>0</v>
      </c>
      <c r="HR14" s="73">
        <v>0</v>
      </c>
      <c r="HS14" s="73">
        <v>0</v>
      </c>
      <c r="HT14" s="73">
        <v>13.582000000000001</v>
      </c>
      <c r="HU14" s="73">
        <v>0</v>
      </c>
      <c r="HV14" s="73">
        <v>16.16</v>
      </c>
      <c r="HW14" s="73">
        <v>0</v>
      </c>
      <c r="HX14" s="73">
        <v>432.52</v>
      </c>
      <c r="HY14" s="73">
        <v>9.8040000000000003</v>
      </c>
      <c r="HZ14" s="73">
        <v>0</v>
      </c>
      <c r="IA14" s="73">
        <v>0</v>
      </c>
      <c r="IB14" s="73">
        <v>0</v>
      </c>
      <c r="IC14" s="73">
        <v>0</v>
      </c>
      <c r="ID14" s="73">
        <v>0</v>
      </c>
      <c r="IE14" s="73">
        <v>0</v>
      </c>
      <c r="IF14" s="73">
        <v>13.725</v>
      </c>
      <c r="IG14" s="73">
        <v>4.4000000000000004</v>
      </c>
      <c r="IH14" s="73">
        <v>3.2519999999999998</v>
      </c>
      <c r="II14" s="73">
        <v>0</v>
      </c>
      <c r="IJ14" s="73">
        <v>19.103999999999999</v>
      </c>
      <c r="IK14" s="73">
        <v>0</v>
      </c>
      <c r="IL14" s="73">
        <v>0</v>
      </c>
      <c r="IM14" s="73">
        <v>0</v>
      </c>
      <c r="IN14" s="73">
        <v>0</v>
      </c>
      <c r="IO14" s="73">
        <v>13.582000000000001</v>
      </c>
      <c r="IP14" s="73">
        <v>0</v>
      </c>
      <c r="IQ14" s="73">
        <v>16.16</v>
      </c>
      <c r="IR14" s="73">
        <v>0</v>
      </c>
      <c r="IS14" s="73">
        <v>432.52</v>
      </c>
      <c r="IT14" s="73">
        <v>9.8040000000000003</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1</v>
      </c>
      <c r="JX14" s="71">
        <v>1</v>
      </c>
      <c r="JY14" s="71">
        <v>0</v>
      </c>
      <c r="JZ14" s="71">
        <v>0</v>
      </c>
      <c r="KA14" s="71">
        <v>0</v>
      </c>
      <c r="KB14" s="71">
        <v>0</v>
      </c>
      <c r="KC14" s="71">
        <v>0</v>
      </c>
      <c r="KD14" s="71">
        <v>0</v>
      </c>
      <c r="KE14" s="71">
        <v>0</v>
      </c>
      <c r="KF14" s="71">
        <v>1</v>
      </c>
      <c r="KG14" s="71">
        <v>0</v>
      </c>
      <c r="KH14" s="71">
        <v>0</v>
      </c>
      <c r="KI14" s="71">
        <v>0</v>
      </c>
      <c r="KJ14" s="71">
        <v>0</v>
      </c>
      <c r="KK14" s="71">
        <v>1</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1</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2</v>
      </c>
      <c r="LW14" s="71">
        <v>0</v>
      </c>
      <c r="LX14" s="71">
        <v>1</v>
      </c>
      <c r="LY14" s="71">
        <v>0</v>
      </c>
      <c r="LZ14" s="71">
        <v>0</v>
      </c>
      <c r="MA14" s="71">
        <v>2</v>
      </c>
      <c r="MB14" s="71">
        <v>0</v>
      </c>
      <c r="MC14" s="71">
        <v>0</v>
      </c>
      <c r="MD14" s="71">
        <v>0</v>
      </c>
      <c r="ME14" s="71">
        <v>0</v>
      </c>
      <c r="MF14" s="71">
        <v>2</v>
      </c>
      <c r="MG14" s="71">
        <v>0</v>
      </c>
      <c r="MH14" s="71">
        <v>0</v>
      </c>
      <c r="MI14" s="71">
        <v>0</v>
      </c>
      <c r="MJ14" s="71">
        <v>0</v>
      </c>
      <c r="MK14" s="71">
        <v>0</v>
      </c>
      <c r="ML14" s="71">
        <v>0</v>
      </c>
      <c r="MM14" s="71">
        <v>0</v>
      </c>
      <c r="MN14" s="71">
        <v>0</v>
      </c>
      <c r="MO14" s="71">
        <v>1</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1</v>
      </c>
      <c r="NY14" s="71">
        <v>1</v>
      </c>
      <c r="NZ14" s="71">
        <v>0</v>
      </c>
      <c r="OA14" s="71">
        <v>0</v>
      </c>
      <c r="OB14" s="71">
        <v>0</v>
      </c>
      <c r="OC14" s="71">
        <v>0</v>
      </c>
      <c r="OD14" s="71">
        <v>0</v>
      </c>
      <c r="OE14" s="71">
        <v>0</v>
      </c>
      <c r="OF14" s="71">
        <v>0</v>
      </c>
      <c r="OG14" s="71">
        <v>1</v>
      </c>
      <c r="OH14" s="71">
        <v>0</v>
      </c>
      <c r="OI14" s="71">
        <v>0</v>
      </c>
      <c r="OJ14" s="71">
        <v>0</v>
      </c>
      <c r="OK14" s="71">
        <v>0</v>
      </c>
      <c r="OL14" s="71">
        <v>1</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1</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2</v>
      </c>
      <c r="PX14" s="71">
        <v>0</v>
      </c>
      <c r="PY14" s="71">
        <v>1</v>
      </c>
      <c r="PZ14" s="71">
        <v>0</v>
      </c>
      <c r="QA14" s="71">
        <v>0</v>
      </c>
      <c r="QB14" s="71">
        <v>2</v>
      </c>
      <c r="QC14" s="71">
        <v>0</v>
      </c>
      <c r="QD14" s="71">
        <v>0</v>
      </c>
      <c r="QE14" s="71">
        <v>0</v>
      </c>
      <c r="QF14" s="71">
        <v>0</v>
      </c>
      <c r="QG14" s="71">
        <v>2</v>
      </c>
      <c r="QH14" s="71">
        <v>0</v>
      </c>
      <c r="QI14" s="71">
        <v>0</v>
      </c>
      <c r="QJ14" s="71">
        <v>0</v>
      </c>
      <c r="QK14" s="71">
        <v>0</v>
      </c>
      <c r="QL14" s="71">
        <v>0</v>
      </c>
      <c r="QM14" s="71">
        <v>0</v>
      </c>
      <c r="QN14" s="71">
        <v>0</v>
      </c>
      <c r="QO14" s="71">
        <v>0</v>
      </c>
      <c r="QP14" s="71">
        <v>1</v>
      </c>
      <c r="QQ14" s="71">
        <v>1</v>
      </c>
      <c r="QR14" s="71">
        <v>0</v>
      </c>
      <c r="QS14" s="71">
        <v>0</v>
      </c>
      <c r="QT14" s="71">
        <v>0</v>
      </c>
      <c r="QU14" s="71">
        <v>0</v>
      </c>
      <c r="QV14" s="71">
        <v>0</v>
      </c>
      <c r="QW14" s="71">
        <v>0</v>
      </c>
      <c r="QX14" s="71">
        <v>3</v>
      </c>
      <c r="QY14" s="71">
        <v>1</v>
      </c>
      <c r="QZ14" s="71">
        <v>1</v>
      </c>
      <c r="RA14" s="71">
        <v>0</v>
      </c>
      <c r="RB14" s="71">
        <v>5</v>
      </c>
      <c r="RC14" s="71">
        <v>0</v>
      </c>
      <c r="RD14" s="71">
        <v>0</v>
      </c>
      <c r="RE14" s="71">
        <v>0</v>
      </c>
      <c r="RF14" s="71">
        <v>0</v>
      </c>
      <c r="RG14" s="71">
        <v>3</v>
      </c>
      <c r="RH14" s="71">
        <v>0</v>
      </c>
      <c r="RI14" s="71">
        <v>2</v>
      </c>
      <c r="RJ14" s="71">
        <v>0</v>
      </c>
      <c r="RK14" s="71">
        <v>2</v>
      </c>
      <c r="RL14" s="71">
        <v>2</v>
      </c>
      <c r="RM14" s="71">
        <v>0</v>
      </c>
      <c r="RN14" s="71">
        <v>0</v>
      </c>
      <c r="RO14" s="71">
        <v>0</v>
      </c>
      <c r="RP14" s="71">
        <v>0</v>
      </c>
      <c r="RQ14" s="71">
        <v>0</v>
      </c>
      <c r="RR14" s="71">
        <v>0</v>
      </c>
      <c r="RS14" s="71">
        <v>3</v>
      </c>
      <c r="RT14" s="71">
        <v>1</v>
      </c>
      <c r="RU14" s="71">
        <v>1</v>
      </c>
      <c r="RV14" s="71">
        <v>0</v>
      </c>
      <c r="RW14" s="71">
        <v>5</v>
      </c>
      <c r="RX14" s="71">
        <v>0</v>
      </c>
      <c r="RY14" s="71">
        <v>0</v>
      </c>
      <c r="RZ14" s="71">
        <v>0</v>
      </c>
      <c r="SA14" s="71">
        <v>0</v>
      </c>
      <c r="SB14" s="71">
        <v>3</v>
      </c>
      <c r="SC14" s="71">
        <v>0</v>
      </c>
      <c r="SD14" s="71">
        <v>2</v>
      </c>
      <c r="SE14" s="71">
        <v>0</v>
      </c>
      <c r="SF14" s="71">
        <v>2</v>
      </c>
      <c r="SG14" s="71">
        <v>2</v>
      </c>
      <c r="SH14" s="71">
        <v>0</v>
      </c>
    </row>
    <row r="15" spans="1:503">
      <c r="A15" s="16" t="s">
        <v>1797</v>
      </c>
      <c r="B15" s="70">
        <v>7</v>
      </c>
      <c r="C15" s="70">
        <v>7</v>
      </c>
      <c r="D15" s="70">
        <v>1</v>
      </c>
      <c r="E15" s="70">
        <v>2010</v>
      </c>
      <c r="F15" s="70" t="s">
        <v>177</v>
      </c>
      <c r="G15" s="1073" t="s">
        <v>1790</v>
      </c>
      <c r="H15" s="70" t="s">
        <v>1791</v>
      </c>
      <c r="I15" s="1066"/>
      <c r="J15" s="73">
        <v>0</v>
      </c>
      <c r="K15" s="73">
        <v>0</v>
      </c>
      <c r="L15" s="73">
        <v>0</v>
      </c>
      <c r="M15" s="73">
        <v>0</v>
      </c>
      <c r="N15" s="73">
        <v>0</v>
      </c>
      <c r="O15" s="73">
        <v>0</v>
      </c>
      <c r="P15" s="73">
        <v>0</v>
      </c>
      <c r="Q15" s="73">
        <v>0</v>
      </c>
      <c r="R15" s="73">
        <v>4.3550000000000004</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4.74</v>
      </c>
      <c r="AK15" s="73">
        <v>4.4960000000000004</v>
      </c>
      <c r="AL15" s="73">
        <v>0</v>
      </c>
      <c r="AM15" s="73">
        <v>0</v>
      </c>
      <c r="AN15" s="73">
        <v>0</v>
      </c>
      <c r="AO15" s="73">
        <v>0</v>
      </c>
      <c r="AP15" s="73">
        <v>0</v>
      </c>
      <c r="AQ15" s="73">
        <v>0</v>
      </c>
      <c r="AR15" s="73">
        <v>0</v>
      </c>
      <c r="AS15" s="73">
        <v>4.25</v>
      </c>
      <c r="AT15" s="73">
        <v>0</v>
      </c>
      <c r="AU15" s="73">
        <v>0</v>
      </c>
      <c r="AV15" s="73">
        <v>0</v>
      </c>
      <c r="AW15" s="73">
        <v>0</v>
      </c>
      <c r="AX15" s="73">
        <v>3.2290000000000001</v>
      </c>
      <c r="AY15" s="73">
        <v>0</v>
      </c>
      <c r="AZ15" s="73">
        <v>0</v>
      </c>
      <c r="BA15" s="73">
        <v>0</v>
      </c>
      <c r="BB15" s="73">
        <v>0</v>
      </c>
      <c r="BC15" s="73">
        <v>0</v>
      </c>
      <c r="BD15" s="73">
        <v>0</v>
      </c>
      <c r="BE15" s="73">
        <v>0</v>
      </c>
      <c r="BF15" s="73">
        <v>0</v>
      </c>
      <c r="BG15" s="73">
        <v>0</v>
      </c>
      <c r="BH15" s="73">
        <v>0</v>
      </c>
      <c r="BI15" s="73">
        <v>0</v>
      </c>
      <c r="BJ15" s="73">
        <v>0</v>
      </c>
      <c r="BK15" s="73">
        <v>0</v>
      </c>
      <c r="BL15" s="73">
        <v>0</v>
      </c>
      <c r="BM15" s="73">
        <v>14.628</v>
      </c>
      <c r="BN15" s="73">
        <v>0</v>
      </c>
      <c r="BO15" s="73">
        <v>4.43</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3.7959999999999998</v>
      </c>
      <c r="CG15" s="73">
        <v>0</v>
      </c>
      <c r="CH15" s="73">
        <v>0</v>
      </c>
      <c r="CI15" s="73">
        <v>9.1739999999999995</v>
      </c>
      <c r="CJ15" s="73">
        <v>0</v>
      </c>
      <c r="CK15" s="73">
        <v>0</v>
      </c>
      <c r="CL15" s="73">
        <v>0</v>
      </c>
      <c r="CM15" s="73">
        <v>0</v>
      </c>
      <c r="CN15" s="73">
        <v>16.834</v>
      </c>
      <c r="CO15" s="73">
        <v>0</v>
      </c>
      <c r="CP15" s="73">
        <v>0</v>
      </c>
      <c r="CQ15" s="73">
        <v>0</v>
      </c>
      <c r="CR15" s="73">
        <v>0</v>
      </c>
      <c r="CS15" s="73">
        <v>422.041</v>
      </c>
      <c r="CT15" s="73">
        <v>0</v>
      </c>
      <c r="CU15" s="73">
        <v>0</v>
      </c>
      <c r="CV15" s="73">
        <v>0</v>
      </c>
      <c r="CW15" s="73">
        <v>0</v>
      </c>
      <c r="CX15" s="73">
        <v>0</v>
      </c>
      <c r="CY15" s="73">
        <v>0</v>
      </c>
      <c r="CZ15" s="73">
        <v>0</v>
      </c>
      <c r="DA15" s="73">
        <v>0</v>
      </c>
      <c r="DB15" s="73">
        <v>5.1790000000000003</v>
      </c>
      <c r="DC15" s="73">
        <v>4.6609999999999996</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4.3550000000000004</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4.74</v>
      </c>
      <c r="EL15" s="73">
        <v>4.4960000000000004</v>
      </c>
      <c r="EM15" s="73">
        <v>0</v>
      </c>
      <c r="EN15" s="73">
        <v>0</v>
      </c>
      <c r="EO15" s="73">
        <v>0</v>
      </c>
      <c r="EP15" s="73">
        <v>0</v>
      </c>
      <c r="EQ15" s="73">
        <v>0</v>
      </c>
      <c r="ER15" s="73">
        <v>0</v>
      </c>
      <c r="ES15" s="73">
        <v>0</v>
      </c>
      <c r="ET15" s="73">
        <v>4.25</v>
      </c>
      <c r="EU15" s="73">
        <v>0</v>
      </c>
      <c r="EV15" s="73">
        <v>0</v>
      </c>
      <c r="EW15" s="73">
        <v>0</v>
      </c>
      <c r="EX15" s="73">
        <v>0</v>
      </c>
      <c r="EY15" s="73">
        <v>3.2290000000000001</v>
      </c>
      <c r="EZ15" s="73">
        <v>0</v>
      </c>
      <c r="FA15" s="73">
        <v>0</v>
      </c>
      <c r="FB15" s="73">
        <v>0</v>
      </c>
      <c r="FC15" s="73">
        <v>0</v>
      </c>
      <c r="FD15" s="73">
        <v>0</v>
      </c>
      <c r="FE15" s="73">
        <v>0</v>
      </c>
      <c r="FF15" s="73">
        <v>0</v>
      </c>
      <c r="FG15" s="73">
        <v>0</v>
      </c>
      <c r="FH15" s="73">
        <v>0</v>
      </c>
      <c r="FI15" s="73">
        <v>0</v>
      </c>
      <c r="FJ15" s="73">
        <v>0</v>
      </c>
      <c r="FK15" s="73">
        <v>0</v>
      </c>
      <c r="FL15" s="73">
        <v>0</v>
      </c>
      <c r="FM15" s="73">
        <v>0</v>
      </c>
      <c r="FN15" s="73">
        <v>14.628</v>
      </c>
      <c r="FO15" s="73">
        <v>0</v>
      </c>
      <c r="FP15" s="73">
        <v>4.43</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3.7959999999999998</v>
      </c>
      <c r="GH15" s="73">
        <v>0</v>
      </c>
      <c r="GI15" s="73">
        <v>0</v>
      </c>
      <c r="GJ15" s="73">
        <v>9.1739999999999995</v>
      </c>
      <c r="GK15" s="73">
        <v>0</v>
      </c>
      <c r="GL15" s="73">
        <v>0</v>
      </c>
      <c r="GM15" s="73">
        <v>0</v>
      </c>
      <c r="GN15" s="73">
        <v>0</v>
      </c>
      <c r="GO15" s="73">
        <v>16.834</v>
      </c>
      <c r="GP15" s="73">
        <v>0</v>
      </c>
      <c r="GQ15" s="73">
        <v>0</v>
      </c>
      <c r="GR15" s="73">
        <v>0</v>
      </c>
      <c r="GS15" s="73">
        <v>0</v>
      </c>
      <c r="GT15" s="73">
        <v>422.041</v>
      </c>
      <c r="GU15" s="73">
        <v>0</v>
      </c>
      <c r="GV15" s="73">
        <v>0</v>
      </c>
      <c r="GW15" s="73">
        <v>0</v>
      </c>
      <c r="GX15" s="73">
        <v>0</v>
      </c>
      <c r="GY15" s="73">
        <v>0</v>
      </c>
      <c r="GZ15" s="73">
        <v>0</v>
      </c>
      <c r="HA15" s="73">
        <v>0</v>
      </c>
      <c r="HB15" s="73">
        <v>0</v>
      </c>
      <c r="HC15" s="73">
        <v>5.1790000000000003</v>
      </c>
      <c r="HD15" s="73">
        <v>4.6609999999999996</v>
      </c>
      <c r="HE15" s="73">
        <v>0</v>
      </c>
      <c r="HF15" s="73">
        <v>0</v>
      </c>
      <c r="HG15" s="73">
        <v>0</v>
      </c>
      <c r="HH15" s="73">
        <v>0</v>
      </c>
      <c r="HI15" s="73">
        <v>0</v>
      </c>
      <c r="HJ15" s="73">
        <v>0</v>
      </c>
      <c r="HK15" s="73">
        <v>13.590999999999999</v>
      </c>
      <c r="HL15" s="73">
        <v>4.25</v>
      </c>
      <c r="HM15" s="73">
        <v>3.2290000000000001</v>
      </c>
      <c r="HN15" s="73">
        <v>0</v>
      </c>
      <c r="HO15" s="73">
        <v>19.058</v>
      </c>
      <c r="HP15" s="73">
        <v>0</v>
      </c>
      <c r="HQ15" s="73">
        <v>0</v>
      </c>
      <c r="HR15" s="73">
        <v>0</v>
      </c>
      <c r="HS15" s="73">
        <v>3.7959999999999998</v>
      </c>
      <c r="HT15" s="73">
        <v>9.1739999999999995</v>
      </c>
      <c r="HU15" s="73">
        <v>0</v>
      </c>
      <c r="HV15" s="73">
        <v>16.834</v>
      </c>
      <c r="HW15" s="73">
        <v>0</v>
      </c>
      <c r="HX15" s="73">
        <v>422.041</v>
      </c>
      <c r="HY15" s="73">
        <v>9.84</v>
      </c>
      <c r="HZ15" s="73">
        <v>0</v>
      </c>
      <c r="IA15" s="73">
        <v>0</v>
      </c>
      <c r="IB15" s="73">
        <v>0</v>
      </c>
      <c r="IC15" s="73">
        <v>0</v>
      </c>
      <c r="ID15" s="73">
        <v>0</v>
      </c>
      <c r="IE15" s="73">
        <v>0</v>
      </c>
      <c r="IF15" s="73">
        <v>13.590999999999999</v>
      </c>
      <c r="IG15" s="73">
        <v>4.25</v>
      </c>
      <c r="IH15" s="73">
        <v>3.2290000000000001</v>
      </c>
      <c r="II15" s="73">
        <v>0</v>
      </c>
      <c r="IJ15" s="73">
        <v>19.058</v>
      </c>
      <c r="IK15" s="73">
        <v>0</v>
      </c>
      <c r="IL15" s="73">
        <v>0</v>
      </c>
      <c r="IM15" s="73">
        <v>0</v>
      </c>
      <c r="IN15" s="73">
        <v>3.7959999999999998</v>
      </c>
      <c r="IO15" s="73">
        <v>9.1739999999999995</v>
      </c>
      <c r="IP15" s="73">
        <v>0</v>
      </c>
      <c r="IQ15" s="73">
        <v>16.834</v>
      </c>
      <c r="IR15" s="73">
        <v>0</v>
      </c>
      <c r="IS15" s="73">
        <v>422.041</v>
      </c>
      <c r="IT15" s="73">
        <v>9.84</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1</v>
      </c>
      <c r="JX15" s="71">
        <v>1</v>
      </c>
      <c r="JY15" s="71">
        <v>0</v>
      </c>
      <c r="JZ15" s="71">
        <v>0</v>
      </c>
      <c r="KA15" s="71">
        <v>0</v>
      </c>
      <c r="KB15" s="71">
        <v>0</v>
      </c>
      <c r="KC15" s="71">
        <v>0</v>
      </c>
      <c r="KD15" s="71">
        <v>0</v>
      </c>
      <c r="KE15" s="71">
        <v>0</v>
      </c>
      <c r="KF15" s="71">
        <v>1</v>
      </c>
      <c r="KG15" s="71">
        <v>0</v>
      </c>
      <c r="KH15" s="71">
        <v>0</v>
      </c>
      <c r="KI15" s="71">
        <v>0</v>
      </c>
      <c r="KJ15" s="71">
        <v>0</v>
      </c>
      <c r="KK15" s="71">
        <v>1</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1</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2</v>
      </c>
      <c r="LW15" s="71">
        <v>0</v>
      </c>
      <c r="LX15" s="71">
        <v>0</v>
      </c>
      <c r="LY15" s="71">
        <v>0</v>
      </c>
      <c r="LZ15" s="71">
        <v>0</v>
      </c>
      <c r="MA15" s="71">
        <v>2</v>
      </c>
      <c r="MB15" s="71">
        <v>0</v>
      </c>
      <c r="MC15" s="71">
        <v>0</v>
      </c>
      <c r="MD15" s="71">
        <v>0</v>
      </c>
      <c r="ME15" s="71">
        <v>0</v>
      </c>
      <c r="MF15" s="71">
        <v>3</v>
      </c>
      <c r="MG15" s="71">
        <v>0</v>
      </c>
      <c r="MH15" s="71">
        <v>0</v>
      </c>
      <c r="MI15" s="71">
        <v>0</v>
      </c>
      <c r="MJ15" s="71">
        <v>0</v>
      </c>
      <c r="MK15" s="71">
        <v>0</v>
      </c>
      <c r="ML15" s="71">
        <v>0</v>
      </c>
      <c r="MM15" s="71">
        <v>0</v>
      </c>
      <c r="MN15" s="71">
        <v>0</v>
      </c>
      <c r="MO15" s="71">
        <v>1</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1</v>
      </c>
      <c r="NY15" s="71">
        <v>1</v>
      </c>
      <c r="NZ15" s="71">
        <v>0</v>
      </c>
      <c r="OA15" s="71">
        <v>0</v>
      </c>
      <c r="OB15" s="71">
        <v>0</v>
      </c>
      <c r="OC15" s="71">
        <v>0</v>
      </c>
      <c r="OD15" s="71">
        <v>0</v>
      </c>
      <c r="OE15" s="71">
        <v>0</v>
      </c>
      <c r="OF15" s="71">
        <v>0</v>
      </c>
      <c r="OG15" s="71">
        <v>1</v>
      </c>
      <c r="OH15" s="71">
        <v>0</v>
      </c>
      <c r="OI15" s="71">
        <v>0</v>
      </c>
      <c r="OJ15" s="71">
        <v>0</v>
      </c>
      <c r="OK15" s="71">
        <v>0</v>
      </c>
      <c r="OL15" s="71">
        <v>1</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1</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2</v>
      </c>
      <c r="PX15" s="71">
        <v>0</v>
      </c>
      <c r="PY15" s="71">
        <v>0</v>
      </c>
      <c r="PZ15" s="71">
        <v>0</v>
      </c>
      <c r="QA15" s="71">
        <v>0</v>
      </c>
      <c r="QB15" s="71">
        <v>2</v>
      </c>
      <c r="QC15" s="71">
        <v>0</v>
      </c>
      <c r="QD15" s="71">
        <v>0</v>
      </c>
      <c r="QE15" s="71">
        <v>0</v>
      </c>
      <c r="QF15" s="71">
        <v>0</v>
      </c>
      <c r="QG15" s="71">
        <v>3</v>
      </c>
      <c r="QH15" s="71">
        <v>0</v>
      </c>
      <c r="QI15" s="71">
        <v>0</v>
      </c>
      <c r="QJ15" s="71">
        <v>0</v>
      </c>
      <c r="QK15" s="71">
        <v>0</v>
      </c>
      <c r="QL15" s="71">
        <v>0</v>
      </c>
      <c r="QM15" s="71">
        <v>0</v>
      </c>
      <c r="QN15" s="71">
        <v>0</v>
      </c>
      <c r="QO15" s="71">
        <v>0</v>
      </c>
      <c r="QP15" s="71">
        <v>1</v>
      </c>
      <c r="QQ15" s="71">
        <v>1</v>
      </c>
      <c r="QR15" s="71">
        <v>0</v>
      </c>
      <c r="QS15" s="71">
        <v>0</v>
      </c>
      <c r="QT15" s="71">
        <v>0</v>
      </c>
      <c r="QU15" s="71">
        <v>0</v>
      </c>
      <c r="QV15" s="71">
        <v>0</v>
      </c>
      <c r="QW15" s="71">
        <v>0</v>
      </c>
      <c r="QX15" s="71">
        <v>3</v>
      </c>
      <c r="QY15" s="71">
        <v>1</v>
      </c>
      <c r="QZ15" s="71">
        <v>1</v>
      </c>
      <c r="RA15" s="71">
        <v>0</v>
      </c>
      <c r="RB15" s="71">
        <v>5</v>
      </c>
      <c r="RC15" s="71">
        <v>0</v>
      </c>
      <c r="RD15" s="71">
        <v>0</v>
      </c>
      <c r="RE15" s="71">
        <v>0</v>
      </c>
      <c r="RF15" s="71">
        <v>1</v>
      </c>
      <c r="RG15" s="71">
        <v>2</v>
      </c>
      <c r="RH15" s="71">
        <v>0</v>
      </c>
      <c r="RI15" s="71">
        <v>2</v>
      </c>
      <c r="RJ15" s="71">
        <v>0</v>
      </c>
      <c r="RK15" s="71">
        <v>3</v>
      </c>
      <c r="RL15" s="71">
        <v>2</v>
      </c>
      <c r="RM15" s="71">
        <v>0</v>
      </c>
      <c r="RN15" s="71">
        <v>0</v>
      </c>
      <c r="RO15" s="71">
        <v>0</v>
      </c>
      <c r="RP15" s="71">
        <v>0</v>
      </c>
      <c r="RQ15" s="71">
        <v>0</v>
      </c>
      <c r="RR15" s="71">
        <v>0</v>
      </c>
      <c r="RS15" s="71">
        <v>3</v>
      </c>
      <c r="RT15" s="71">
        <v>1</v>
      </c>
      <c r="RU15" s="71">
        <v>1</v>
      </c>
      <c r="RV15" s="71">
        <v>0</v>
      </c>
      <c r="RW15" s="71">
        <v>5</v>
      </c>
      <c r="RX15" s="71">
        <v>0</v>
      </c>
      <c r="RY15" s="71">
        <v>0</v>
      </c>
      <c r="RZ15" s="71">
        <v>0</v>
      </c>
      <c r="SA15" s="71">
        <v>1</v>
      </c>
      <c r="SB15" s="71">
        <v>2</v>
      </c>
      <c r="SC15" s="71">
        <v>0</v>
      </c>
      <c r="SD15" s="71">
        <v>2</v>
      </c>
      <c r="SE15" s="71">
        <v>0</v>
      </c>
      <c r="SF15" s="71">
        <v>3</v>
      </c>
      <c r="SG15" s="71">
        <v>2</v>
      </c>
      <c r="SH15" s="71">
        <v>0</v>
      </c>
    </row>
    <row r="16" spans="1:503">
      <c r="A16" s="16" t="s">
        <v>1798</v>
      </c>
      <c r="B16" s="70">
        <v>8</v>
      </c>
      <c r="C16" s="70">
        <v>8</v>
      </c>
      <c r="D16" s="70">
        <v>1</v>
      </c>
      <c r="E16" s="70">
        <v>2011</v>
      </c>
      <c r="F16" s="70" t="s">
        <v>178</v>
      </c>
      <c r="G16" s="1073" t="s">
        <v>1790</v>
      </c>
      <c r="H16" s="70" t="s">
        <v>1791</v>
      </c>
      <c r="I16" s="1066"/>
      <c r="J16" s="73">
        <v>0</v>
      </c>
      <c r="K16" s="73">
        <v>0</v>
      </c>
      <c r="L16" s="73">
        <v>0</v>
      </c>
      <c r="M16" s="73">
        <v>0</v>
      </c>
      <c r="N16" s="73">
        <v>0</v>
      </c>
      <c r="O16" s="73">
        <v>0</v>
      </c>
      <c r="P16" s="73">
        <v>0</v>
      </c>
      <c r="Q16" s="73">
        <v>0</v>
      </c>
      <c r="R16" s="73">
        <v>3.7120000000000002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4.4989999999999997</v>
      </c>
      <c r="AK16" s="73">
        <v>4.4640000000000004</v>
      </c>
      <c r="AL16" s="73">
        <v>0</v>
      </c>
      <c r="AM16" s="73">
        <v>0</v>
      </c>
      <c r="AN16" s="73">
        <v>0</v>
      </c>
      <c r="AO16" s="73">
        <v>0</v>
      </c>
      <c r="AP16" s="73">
        <v>0</v>
      </c>
      <c r="AQ16" s="73">
        <v>0</v>
      </c>
      <c r="AR16" s="73">
        <v>0</v>
      </c>
      <c r="AS16" s="73">
        <v>3.7440000000000002</v>
      </c>
      <c r="AT16" s="73">
        <v>0</v>
      </c>
      <c r="AU16" s="73">
        <v>0</v>
      </c>
      <c r="AV16" s="73">
        <v>0</v>
      </c>
      <c r="AW16" s="73">
        <v>0</v>
      </c>
      <c r="AX16" s="73">
        <v>2.673</v>
      </c>
      <c r="AY16" s="73">
        <v>0</v>
      </c>
      <c r="AZ16" s="73">
        <v>0</v>
      </c>
      <c r="BA16" s="73">
        <v>0</v>
      </c>
      <c r="BB16" s="73">
        <v>0</v>
      </c>
      <c r="BC16" s="73">
        <v>0</v>
      </c>
      <c r="BD16" s="73">
        <v>0</v>
      </c>
      <c r="BE16" s="73">
        <v>0</v>
      </c>
      <c r="BF16" s="73">
        <v>0</v>
      </c>
      <c r="BG16" s="73">
        <v>0</v>
      </c>
      <c r="BH16" s="73">
        <v>0</v>
      </c>
      <c r="BI16" s="73">
        <v>0</v>
      </c>
      <c r="BJ16" s="73">
        <v>0</v>
      </c>
      <c r="BK16" s="73">
        <v>0</v>
      </c>
      <c r="BL16" s="73">
        <v>0</v>
      </c>
      <c r="BM16" s="73">
        <v>11.266999999999999</v>
      </c>
      <c r="BN16" s="73">
        <v>0</v>
      </c>
      <c r="BO16" s="73">
        <v>4.1529999999999996</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3.31</v>
      </c>
      <c r="CG16" s="73">
        <v>0</v>
      </c>
      <c r="CH16" s="73">
        <v>0</v>
      </c>
      <c r="CI16" s="73">
        <v>6.4349999999999996</v>
      </c>
      <c r="CJ16" s="73">
        <v>0</v>
      </c>
      <c r="CK16" s="73">
        <v>2.133</v>
      </c>
      <c r="CL16" s="73">
        <v>0</v>
      </c>
      <c r="CM16" s="73">
        <v>0</v>
      </c>
      <c r="CN16" s="73">
        <v>15.305999999999999</v>
      </c>
      <c r="CO16" s="73">
        <v>0</v>
      </c>
      <c r="CP16" s="73">
        <v>4.4249999999999998</v>
      </c>
      <c r="CQ16" s="73">
        <v>0</v>
      </c>
      <c r="CR16" s="73">
        <v>0</v>
      </c>
      <c r="CS16" s="73">
        <v>440.63400000000001</v>
      </c>
      <c r="CT16" s="73">
        <v>0</v>
      </c>
      <c r="CU16" s="73">
        <v>0</v>
      </c>
      <c r="CV16" s="73">
        <v>0</v>
      </c>
      <c r="CW16" s="73">
        <v>0</v>
      </c>
      <c r="CX16" s="73">
        <v>0</v>
      </c>
      <c r="CY16" s="73">
        <v>0</v>
      </c>
      <c r="CZ16" s="73">
        <v>0</v>
      </c>
      <c r="DA16" s="73">
        <v>0</v>
      </c>
      <c r="DB16" s="73">
        <v>5.7140000000000004</v>
      </c>
      <c r="DC16" s="73">
        <v>4.4450000000000003</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3.7120000000000002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4.4989999999999997</v>
      </c>
      <c r="EL16" s="73">
        <v>4.4640000000000004</v>
      </c>
      <c r="EM16" s="73">
        <v>0</v>
      </c>
      <c r="EN16" s="73">
        <v>0</v>
      </c>
      <c r="EO16" s="73">
        <v>0</v>
      </c>
      <c r="EP16" s="73">
        <v>0</v>
      </c>
      <c r="EQ16" s="73">
        <v>0</v>
      </c>
      <c r="ER16" s="73">
        <v>0</v>
      </c>
      <c r="ES16" s="73">
        <v>0</v>
      </c>
      <c r="ET16" s="73">
        <v>3.7440000000000002</v>
      </c>
      <c r="EU16" s="73">
        <v>0</v>
      </c>
      <c r="EV16" s="73">
        <v>0</v>
      </c>
      <c r="EW16" s="73">
        <v>0</v>
      </c>
      <c r="EX16" s="73">
        <v>0</v>
      </c>
      <c r="EY16" s="73">
        <v>2.673</v>
      </c>
      <c r="EZ16" s="73">
        <v>0</v>
      </c>
      <c r="FA16" s="73">
        <v>0</v>
      </c>
      <c r="FB16" s="73">
        <v>0</v>
      </c>
      <c r="FC16" s="73">
        <v>0</v>
      </c>
      <c r="FD16" s="73">
        <v>0</v>
      </c>
      <c r="FE16" s="73">
        <v>0</v>
      </c>
      <c r="FF16" s="73">
        <v>0</v>
      </c>
      <c r="FG16" s="73">
        <v>0</v>
      </c>
      <c r="FH16" s="73">
        <v>0</v>
      </c>
      <c r="FI16" s="73">
        <v>0</v>
      </c>
      <c r="FJ16" s="73">
        <v>0</v>
      </c>
      <c r="FK16" s="73">
        <v>0</v>
      </c>
      <c r="FL16" s="73">
        <v>0</v>
      </c>
      <c r="FM16" s="73">
        <v>0</v>
      </c>
      <c r="FN16" s="73">
        <v>11.266999999999999</v>
      </c>
      <c r="FO16" s="73">
        <v>0</v>
      </c>
      <c r="FP16" s="73">
        <v>4.1529999999999996</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3.31</v>
      </c>
      <c r="GH16" s="73">
        <v>0</v>
      </c>
      <c r="GI16" s="73">
        <v>0</v>
      </c>
      <c r="GJ16" s="73">
        <v>6.4349999999999996</v>
      </c>
      <c r="GK16" s="73">
        <v>0</v>
      </c>
      <c r="GL16" s="73">
        <v>2.133</v>
      </c>
      <c r="GM16" s="73">
        <v>0</v>
      </c>
      <c r="GN16" s="73">
        <v>0</v>
      </c>
      <c r="GO16" s="73">
        <v>15.305999999999999</v>
      </c>
      <c r="GP16" s="73">
        <v>0</v>
      </c>
      <c r="GQ16" s="73">
        <v>4.4249999999999998</v>
      </c>
      <c r="GR16" s="73">
        <v>0</v>
      </c>
      <c r="GS16" s="73">
        <v>0</v>
      </c>
      <c r="GT16" s="73">
        <v>440.63400000000001</v>
      </c>
      <c r="GU16" s="73">
        <v>0</v>
      </c>
      <c r="GV16" s="73">
        <v>0</v>
      </c>
      <c r="GW16" s="73">
        <v>0</v>
      </c>
      <c r="GX16" s="73">
        <v>0</v>
      </c>
      <c r="GY16" s="73">
        <v>0</v>
      </c>
      <c r="GZ16" s="73">
        <v>0</v>
      </c>
      <c r="HA16" s="73">
        <v>0</v>
      </c>
      <c r="HB16" s="73">
        <v>0</v>
      </c>
      <c r="HC16" s="73">
        <v>5.7140000000000004</v>
      </c>
      <c r="HD16" s="73">
        <v>4.4450000000000003</v>
      </c>
      <c r="HE16" s="73">
        <v>0</v>
      </c>
      <c r="HF16" s="73">
        <v>0</v>
      </c>
      <c r="HG16" s="73">
        <v>0</v>
      </c>
      <c r="HH16" s="73">
        <v>0</v>
      </c>
      <c r="HI16" s="73">
        <v>0</v>
      </c>
      <c r="HJ16" s="73">
        <v>0</v>
      </c>
      <c r="HK16" s="73">
        <v>12.675000000000001</v>
      </c>
      <c r="HL16" s="73">
        <v>3.7440000000000002</v>
      </c>
      <c r="HM16" s="73">
        <v>2.673</v>
      </c>
      <c r="HN16" s="73">
        <v>0</v>
      </c>
      <c r="HO16" s="73">
        <v>15.42</v>
      </c>
      <c r="HP16" s="73">
        <v>0</v>
      </c>
      <c r="HQ16" s="73">
        <v>0</v>
      </c>
      <c r="HR16" s="73">
        <v>0</v>
      </c>
      <c r="HS16" s="73">
        <v>3.31</v>
      </c>
      <c r="HT16" s="73">
        <v>8.5679999999999996</v>
      </c>
      <c r="HU16" s="73">
        <v>0</v>
      </c>
      <c r="HV16" s="73">
        <v>19.731000000000002</v>
      </c>
      <c r="HW16" s="73">
        <v>0</v>
      </c>
      <c r="HX16" s="73">
        <v>440.63400000000001</v>
      </c>
      <c r="HY16" s="73">
        <v>10.159000000000001</v>
      </c>
      <c r="HZ16" s="73">
        <v>0</v>
      </c>
      <c r="IA16" s="73">
        <v>0</v>
      </c>
      <c r="IB16" s="73">
        <v>0</v>
      </c>
      <c r="IC16" s="73">
        <v>0</v>
      </c>
      <c r="ID16" s="73">
        <v>0</v>
      </c>
      <c r="IE16" s="73">
        <v>0</v>
      </c>
      <c r="IF16" s="73">
        <v>12.675000000000001</v>
      </c>
      <c r="IG16" s="73">
        <v>3.7440000000000002</v>
      </c>
      <c r="IH16" s="73">
        <v>2.673</v>
      </c>
      <c r="II16" s="73">
        <v>0</v>
      </c>
      <c r="IJ16" s="73">
        <v>15.42</v>
      </c>
      <c r="IK16" s="73">
        <v>0</v>
      </c>
      <c r="IL16" s="73">
        <v>0</v>
      </c>
      <c r="IM16" s="73">
        <v>0</v>
      </c>
      <c r="IN16" s="73">
        <v>3.31</v>
      </c>
      <c r="IO16" s="73">
        <v>8.5679999999999996</v>
      </c>
      <c r="IP16" s="73">
        <v>0</v>
      </c>
      <c r="IQ16" s="73">
        <v>19.731000000000002</v>
      </c>
      <c r="IR16" s="73">
        <v>0</v>
      </c>
      <c r="IS16" s="73">
        <v>440.63400000000001</v>
      </c>
      <c r="IT16" s="73">
        <v>10.159000000000001</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1</v>
      </c>
      <c r="JX16" s="71">
        <v>1</v>
      </c>
      <c r="JY16" s="71">
        <v>0</v>
      </c>
      <c r="JZ16" s="71">
        <v>0</v>
      </c>
      <c r="KA16" s="71">
        <v>0</v>
      </c>
      <c r="KB16" s="71">
        <v>0</v>
      </c>
      <c r="KC16" s="71">
        <v>0</v>
      </c>
      <c r="KD16" s="71">
        <v>0</v>
      </c>
      <c r="KE16" s="71">
        <v>0</v>
      </c>
      <c r="KF16" s="71">
        <v>1</v>
      </c>
      <c r="KG16" s="71">
        <v>0</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1</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2</v>
      </c>
      <c r="LW16" s="71">
        <v>0</v>
      </c>
      <c r="LX16" s="71">
        <v>1</v>
      </c>
      <c r="LY16" s="71">
        <v>0</v>
      </c>
      <c r="LZ16" s="71">
        <v>0</v>
      </c>
      <c r="MA16" s="71">
        <v>2</v>
      </c>
      <c r="MB16" s="71">
        <v>0</v>
      </c>
      <c r="MC16" s="71">
        <v>1</v>
      </c>
      <c r="MD16" s="71">
        <v>0</v>
      </c>
      <c r="ME16" s="71">
        <v>0</v>
      </c>
      <c r="MF16" s="71">
        <v>2</v>
      </c>
      <c r="MG16" s="71">
        <v>0</v>
      </c>
      <c r="MH16" s="71">
        <v>0</v>
      </c>
      <c r="MI16" s="71">
        <v>0</v>
      </c>
      <c r="MJ16" s="71">
        <v>0</v>
      </c>
      <c r="MK16" s="71">
        <v>0</v>
      </c>
      <c r="ML16" s="71">
        <v>0</v>
      </c>
      <c r="MM16" s="71">
        <v>0</v>
      </c>
      <c r="MN16" s="71">
        <v>0</v>
      </c>
      <c r="MO16" s="71">
        <v>1</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1</v>
      </c>
      <c r="NY16" s="71">
        <v>1</v>
      </c>
      <c r="NZ16" s="71">
        <v>0</v>
      </c>
      <c r="OA16" s="71">
        <v>0</v>
      </c>
      <c r="OB16" s="71">
        <v>0</v>
      </c>
      <c r="OC16" s="71">
        <v>0</v>
      </c>
      <c r="OD16" s="71">
        <v>0</v>
      </c>
      <c r="OE16" s="71">
        <v>0</v>
      </c>
      <c r="OF16" s="71">
        <v>0</v>
      </c>
      <c r="OG16" s="71">
        <v>1</v>
      </c>
      <c r="OH16" s="71">
        <v>0</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1</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2</v>
      </c>
      <c r="PX16" s="71">
        <v>0</v>
      </c>
      <c r="PY16" s="71">
        <v>1</v>
      </c>
      <c r="PZ16" s="71">
        <v>0</v>
      </c>
      <c r="QA16" s="71">
        <v>0</v>
      </c>
      <c r="QB16" s="71">
        <v>2</v>
      </c>
      <c r="QC16" s="71">
        <v>0</v>
      </c>
      <c r="QD16" s="71">
        <v>1</v>
      </c>
      <c r="QE16" s="71">
        <v>0</v>
      </c>
      <c r="QF16" s="71">
        <v>0</v>
      </c>
      <c r="QG16" s="71">
        <v>2</v>
      </c>
      <c r="QH16" s="71">
        <v>0</v>
      </c>
      <c r="QI16" s="71">
        <v>0</v>
      </c>
      <c r="QJ16" s="71">
        <v>0</v>
      </c>
      <c r="QK16" s="71">
        <v>0</v>
      </c>
      <c r="QL16" s="71">
        <v>0</v>
      </c>
      <c r="QM16" s="71">
        <v>0</v>
      </c>
      <c r="QN16" s="71">
        <v>0</v>
      </c>
      <c r="QO16" s="71">
        <v>0</v>
      </c>
      <c r="QP16" s="71">
        <v>1</v>
      </c>
      <c r="QQ16" s="71">
        <v>1</v>
      </c>
      <c r="QR16" s="71">
        <v>0</v>
      </c>
      <c r="QS16" s="71">
        <v>0</v>
      </c>
      <c r="QT16" s="71">
        <v>0</v>
      </c>
      <c r="QU16" s="71">
        <v>0</v>
      </c>
      <c r="QV16" s="71">
        <v>0</v>
      </c>
      <c r="QW16" s="71">
        <v>0</v>
      </c>
      <c r="QX16" s="71">
        <v>3</v>
      </c>
      <c r="QY16" s="71">
        <v>1</v>
      </c>
      <c r="QZ16" s="71">
        <v>1</v>
      </c>
      <c r="RA16" s="71">
        <v>0</v>
      </c>
      <c r="RB16" s="71">
        <v>5</v>
      </c>
      <c r="RC16" s="71">
        <v>0</v>
      </c>
      <c r="RD16" s="71">
        <v>0</v>
      </c>
      <c r="RE16" s="71">
        <v>0</v>
      </c>
      <c r="RF16" s="71">
        <v>1</v>
      </c>
      <c r="RG16" s="71">
        <v>3</v>
      </c>
      <c r="RH16" s="71">
        <v>0</v>
      </c>
      <c r="RI16" s="71">
        <v>3</v>
      </c>
      <c r="RJ16" s="71">
        <v>0</v>
      </c>
      <c r="RK16" s="71">
        <v>2</v>
      </c>
      <c r="RL16" s="71">
        <v>2</v>
      </c>
      <c r="RM16" s="71">
        <v>0</v>
      </c>
      <c r="RN16" s="71">
        <v>0</v>
      </c>
      <c r="RO16" s="71">
        <v>0</v>
      </c>
      <c r="RP16" s="71">
        <v>0</v>
      </c>
      <c r="RQ16" s="71">
        <v>0</v>
      </c>
      <c r="RR16" s="71">
        <v>0</v>
      </c>
      <c r="RS16" s="71">
        <v>3</v>
      </c>
      <c r="RT16" s="71">
        <v>1</v>
      </c>
      <c r="RU16" s="71">
        <v>1</v>
      </c>
      <c r="RV16" s="71">
        <v>0</v>
      </c>
      <c r="RW16" s="71">
        <v>5</v>
      </c>
      <c r="RX16" s="71">
        <v>0</v>
      </c>
      <c r="RY16" s="71">
        <v>0</v>
      </c>
      <c r="RZ16" s="71">
        <v>0</v>
      </c>
      <c r="SA16" s="71">
        <v>1</v>
      </c>
      <c r="SB16" s="71">
        <v>3</v>
      </c>
      <c r="SC16" s="71">
        <v>0</v>
      </c>
      <c r="SD16" s="71">
        <v>3</v>
      </c>
      <c r="SE16" s="71">
        <v>0</v>
      </c>
      <c r="SF16" s="71">
        <v>2</v>
      </c>
      <c r="SG16" s="71">
        <v>2</v>
      </c>
      <c r="SH16" s="71">
        <v>0</v>
      </c>
    </row>
    <row r="17" spans="1:502">
      <c r="A17" s="16" t="s">
        <v>1799</v>
      </c>
      <c r="B17" s="70">
        <v>9</v>
      </c>
      <c r="C17" s="70">
        <v>9</v>
      </c>
      <c r="D17" s="70">
        <v>1</v>
      </c>
      <c r="E17" s="70">
        <v>2012</v>
      </c>
      <c r="F17" s="70" t="s">
        <v>179</v>
      </c>
      <c r="G17" s="1073" t="s">
        <v>1790</v>
      </c>
      <c r="H17" s="70" t="s">
        <v>1791</v>
      </c>
      <c r="I17" s="1066"/>
      <c r="J17" s="73">
        <v>0</v>
      </c>
      <c r="K17" s="73">
        <v>0</v>
      </c>
      <c r="L17" s="73">
        <v>0</v>
      </c>
      <c r="M17" s="73">
        <v>0</v>
      </c>
      <c r="N17" s="73">
        <v>0</v>
      </c>
      <c r="O17" s="73">
        <v>0</v>
      </c>
      <c r="P17" s="73">
        <v>0</v>
      </c>
      <c r="Q17" s="73">
        <v>0</v>
      </c>
      <c r="R17" s="73">
        <v>4.3289999999999997</v>
      </c>
      <c r="S17" s="73">
        <v>0</v>
      </c>
      <c r="T17" s="73">
        <v>0</v>
      </c>
      <c r="U17" s="73">
        <v>0</v>
      </c>
      <c r="V17" s="73">
        <v>0</v>
      </c>
      <c r="W17" s="73">
        <v>3.7650000000000001</v>
      </c>
      <c r="X17" s="73">
        <v>0</v>
      </c>
      <c r="Y17" s="73">
        <v>0</v>
      </c>
      <c r="Z17" s="73">
        <v>0</v>
      </c>
      <c r="AA17" s="73">
        <v>0</v>
      </c>
      <c r="AB17" s="73">
        <v>0</v>
      </c>
      <c r="AC17" s="73">
        <v>0</v>
      </c>
      <c r="AD17" s="73">
        <v>0</v>
      </c>
      <c r="AE17" s="73">
        <v>0</v>
      </c>
      <c r="AF17" s="73">
        <v>0</v>
      </c>
      <c r="AG17" s="73">
        <v>0</v>
      </c>
      <c r="AH17" s="73">
        <v>0</v>
      </c>
      <c r="AI17" s="73">
        <v>0</v>
      </c>
      <c r="AJ17" s="73">
        <v>6.3109999999999999</v>
      </c>
      <c r="AK17" s="73">
        <v>5.9660000000000002</v>
      </c>
      <c r="AL17" s="73">
        <v>0</v>
      </c>
      <c r="AM17" s="73">
        <v>0</v>
      </c>
      <c r="AN17" s="73">
        <v>0</v>
      </c>
      <c r="AO17" s="73">
        <v>0</v>
      </c>
      <c r="AP17" s="73">
        <v>0</v>
      </c>
      <c r="AQ17" s="73">
        <v>0</v>
      </c>
      <c r="AR17" s="73">
        <v>0</v>
      </c>
      <c r="AS17" s="73">
        <v>4.9809999999999999</v>
      </c>
      <c r="AT17" s="73">
        <v>0</v>
      </c>
      <c r="AU17" s="73">
        <v>0</v>
      </c>
      <c r="AV17" s="73">
        <v>0</v>
      </c>
      <c r="AW17" s="73">
        <v>0</v>
      </c>
      <c r="AX17" s="73">
        <v>3.16</v>
      </c>
      <c r="AY17" s="73">
        <v>0</v>
      </c>
      <c r="AZ17" s="73">
        <v>0</v>
      </c>
      <c r="BA17" s="73">
        <v>0</v>
      </c>
      <c r="BB17" s="73">
        <v>0</v>
      </c>
      <c r="BC17" s="73">
        <v>0</v>
      </c>
      <c r="BD17" s="73">
        <v>0</v>
      </c>
      <c r="BE17" s="73">
        <v>0</v>
      </c>
      <c r="BF17" s="73">
        <v>0</v>
      </c>
      <c r="BG17" s="73">
        <v>0</v>
      </c>
      <c r="BH17" s="73">
        <v>0</v>
      </c>
      <c r="BI17" s="73">
        <v>0</v>
      </c>
      <c r="BJ17" s="73">
        <v>0</v>
      </c>
      <c r="BK17" s="73">
        <v>0</v>
      </c>
      <c r="BL17" s="73">
        <v>0</v>
      </c>
      <c r="BM17" s="73">
        <v>13.868</v>
      </c>
      <c r="BN17" s="73">
        <v>0</v>
      </c>
      <c r="BO17" s="73">
        <v>3.839</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3.129</v>
      </c>
      <c r="CG17" s="73">
        <v>0</v>
      </c>
      <c r="CH17" s="73">
        <v>0</v>
      </c>
      <c r="CI17" s="73">
        <v>7.0780000000000003</v>
      </c>
      <c r="CJ17" s="73">
        <v>0</v>
      </c>
      <c r="CK17" s="73">
        <v>2.5760000000000001</v>
      </c>
      <c r="CL17" s="73">
        <v>0</v>
      </c>
      <c r="CM17" s="73">
        <v>0</v>
      </c>
      <c r="CN17" s="73">
        <v>17.439</v>
      </c>
      <c r="CO17" s="73">
        <v>0</v>
      </c>
      <c r="CP17" s="73">
        <v>4.8319999999999999</v>
      </c>
      <c r="CQ17" s="73">
        <v>0</v>
      </c>
      <c r="CR17" s="73">
        <v>0</v>
      </c>
      <c r="CS17" s="73">
        <v>445.56099999999998</v>
      </c>
      <c r="CT17" s="73">
        <v>0</v>
      </c>
      <c r="CU17" s="73">
        <v>0</v>
      </c>
      <c r="CV17" s="73">
        <v>0</v>
      </c>
      <c r="CW17" s="73">
        <v>0</v>
      </c>
      <c r="CX17" s="73">
        <v>0</v>
      </c>
      <c r="CY17" s="73">
        <v>0</v>
      </c>
      <c r="CZ17" s="73">
        <v>0</v>
      </c>
      <c r="DA17" s="73">
        <v>0</v>
      </c>
      <c r="DB17" s="73">
        <v>5.875</v>
      </c>
      <c r="DC17" s="73">
        <v>4.4669999999999996</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4.3289999999999997</v>
      </c>
      <c r="DT17" s="73">
        <v>0</v>
      </c>
      <c r="DU17" s="73">
        <v>0</v>
      </c>
      <c r="DV17" s="73">
        <v>0</v>
      </c>
      <c r="DW17" s="73">
        <v>0</v>
      </c>
      <c r="DX17" s="73">
        <v>3.7650000000000001</v>
      </c>
      <c r="DY17" s="73">
        <v>0</v>
      </c>
      <c r="DZ17" s="73">
        <v>0</v>
      </c>
      <c r="EA17" s="73">
        <v>0</v>
      </c>
      <c r="EB17" s="73">
        <v>0</v>
      </c>
      <c r="EC17" s="73">
        <v>0</v>
      </c>
      <c r="ED17" s="73">
        <v>0</v>
      </c>
      <c r="EE17" s="73">
        <v>0</v>
      </c>
      <c r="EF17" s="73">
        <v>0</v>
      </c>
      <c r="EG17" s="73">
        <v>0</v>
      </c>
      <c r="EH17" s="73">
        <v>0</v>
      </c>
      <c r="EI17" s="73">
        <v>0</v>
      </c>
      <c r="EJ17" s="73">
        <v>0</v>
      </c>
      <c r="EK17" s="73">
        <v>6.3109999999999999</v>
      </c>
      <c r="EL17" s="73">
        <v>5.9660000000000002</v>
      </c>
      <c r="EM17" s="73">
        <v>0</v>
      </c>
      <c r="EN17" s="73">
        <v>0</v>
      </c>
      <c r="EO17" s="73">
        <v>0</v>
      </c>
      <c r="EP17" s="73">
        <v>0</v>
      </c>
      <c r="EQ17" s="73">
        <v>0</v>
      </c>
      <c r="ER17" s="73">
        <v>0</v>
      </c>
      <c r="ES17" s="73">
        <v>0</v>
      </c>
      <c r="ET17" s="73">
        <v>4.9809999999999999</v>
      </c>
      <c r="EU17" s="73">
        <v>0</v>
      </c>
      <c r="EV17" s="73">
        <v>0</v>
      </c>
      <c r="EW17" s="73">
        <v>0</v>
      </c>
      <c r="EX17" s="73">
        <v>0</v>
      </c>
      <c r="EY17" s="73">
        <v>3.16</v>
      </c>
      <c r="EZ17" s="73">
        <v>0</v>
      </c>
      <c r="FA17" s="73">
        <v>0</v>
      </c>
      <c r="FB17" s="73">
        <v>0</v>
      </c>
      <c r="FC17" s="73">
        <v>0</v>
      </c>
      <c r="FD17" s="73">
        <v>0</v>
      </c>
      <c r="FE17" s="73">
        <v>0</v>
      </c>
      <c r="FF17" s="73">
        <v>0</v>
      </c>
      <c r="FG17" s="73">
        <v>0</v>
      </c>
      <c r="FH17" s="73">
        <v>0</v>
      </c>
      <c r="FI17" s="73">
        <v>0</v>
      </c>
      <c r="FJ17" s="73">
        <v>0</v>
      </c>
      <c r="FK17" s="73">
        <v>0</v>
      </c>
      <c r="FL17" s="73">
        <v>0</v>
      </c>
      <c r="FM17" s="73">
        <v>0</v>
      </c>
      <c r="FN17" s="73">
        <v>13.868</v>
      </c>
      <c r="FO17" s="73">
        <v>0</v>
      </c>
      <c r="FP17" s="73">
        <v>3.839</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3.129</v>
      </c>
      <c r="GH17" s="73">
        <v>0</v>
      </c>
      <c r="GI17" s="73">
        <v>0</v>
      </c>
      <c r="GJ17" s="73">
        <v>7.0780000000000003</v>
      </c>
      <c r="GK17" s="73">
        <v>0</v>
      </c>
      <c r="GL17" s="73">
        <v>2.5760000000000001</v>
      </c>
      <c r="GM17" s="73">
        <v>0</v>
      </c>
      <c r="GN17" s="73">
        <v>0</v>
      </c>
      <c r="GO17" s="73">
        <v>17.439</v>
      </c>
      <c r="GP17" s="73">
        <v>0</v>
      </c>
      <c r="GQ17" s="73">
        <v>4.8319999999999999</v>
      </c>
      <c r="GR17" s="73">
        <v>0</v>
      </c>
      <c r="GS17" s="73">
        <v>0</v>
      </c>
      <c r="GT17" s="73">
        <v>445.56099999999998</v>
      </c>
      <c r="GU17" s="73">
        <v>0</v>
      </c>
      <c r="GV17" s="73">
        <v>0</v>
      </c>
      <c r="GW17" s="73">
        <v>0</v>
      </c>
      <c r="GX17" s="73">
        <v>0</v>
      </c>
      <c r="GY17" s="73">
        <v>0</v>
      </c>
      <c r="GZ17" s="73">
        <v>0</v>
      </c>
      <c r="HA17" s="73">
        <v>0</v>
      </c>
      <c r="HB17" s="73">
        <v>0</v>
      </c>
      <c r="HC17" s="73">
        <v>5.875</v>
      </c>
      <c r="HD17" s="73">
        <v>4.4669999999999996</v>
      </c>
      <c r="HE17" s="73">
        <v>0</v>
      </c>
      <c r="HF17" s="73">
        <v>0</v>
      </c>
      <c r="HG17" s="73">
        <v>0</v>
      </c>
      <c r="HH17" s="73">
        <v>0</v>
      </c>
      <c r="HI17" s="73">
        <v>0</v>
      </c>
      <c r="HJ17" s="73">
        <v>0</v>
      </c>
      <c r="HK17" s="73">
        <v>20.370999999999999</v>
      </c>
      <c r="HL17" s="73">
        <v>4.9809999999999999</v>
      </c>
      <c r="HM17" s="73">
        <v>3.16</v>
      </c>
      <c r="HN17" s="73">
        <v>0</v>
      </c>
      <c r="HO17" s="73">
        <v>17.707000000000001</v>
      </c>
      <c r="HP17" s="73">
        <v>0</v>
      </c>
      <c r="HQ17" s="73">
        <v>0</v>
      </c>
      <c r="HR17" s="73">
        <v>0</v>
      </c>
      <c r="HS17" s="73">
        <v>3.129</v>
      </c>
      <c r="HT17" s="73">
        <v>9.6539999999999999</v>
      </c>
      <c r="HU17" s="73">
        <v>0</v>
      </c>
      <c r="HV17" s="73">
        <v>22.271000000000001</v>
      </c>
      <c r="HW17" s="73">
        <v>0</v>
      </c>
      <c r="HX17" s="73">
        <v>445.56099999999998</v>
      </c>
      <c r="HY17" s="73">
        <v>10.342000000000001</v>
      </c>
      <c r="HZ17" s="73">
        <v>0</v>
      </c>
      <c r="IA17" s="73">
        <v>0</v>
      </c>
      <c r="IB17" s="73">
        <v>0</v>
      </c>
      <c r="IC17" s="73">
        <v>0</v>
      </c>
      <c r="ID17" s="73">
        <v>0</v>
      </c>
      <c r="IE17" s="73">
        <v>0</v>
      </c>
      <c r="IF17" s="73">
        <v>20.370999999999999</v>
      </c>
      <c r="IG17" s="73">
        <v>4.9809999999999999</v>
      </c>
      <c r="IH17" s="73">
        <v>3.16</v>
      </c>
      <c r="II17" s="73">
        <v>0</v>
      </c>
      <c r="IJ17" s="73">
        <v>17.707000000000001</v>
      </c>
      <c r="IK17" s="73">
        <v>0</v>
      </c>
      <c r="IL17" s="73">
        <v>0</v>
      </c>
      <c r="IM17" s="73">
        <v>0</v>
      </c>
      <c r="IN17" s="73">
        <v>3.129</v>
      </c>
      <c r="IO17" s="73">
        <v>9.6539999999999999</v>
      </c>
      <c r="IP17" s="73">
        <v>0</v>
      </c>
      <c r="IQ17" s="73">
        <v>22.271000000000001</v>
      </c>
      <c r="IR17" s="73">
        <v>0</v>
      </c>
      <c r="IS17" s="73">
        <v>445.56099999999998</v>
      </c>
      <c r="IT17" s="73">
        <v>10.342000000000001</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1</v>
      </c>
      <c r="JX17" s="71">
        <v>1</v>
      </c>
      <c r="JY17" s="71">
        <v>0</v>
      </c>
      <c r="JZ17" s="71">
        <v>0</v>
      </c>
      <c r="KA17" s="71">
        <v>0</v>
      </c>
      <c r="KB17" s="71">
        <v>0</v>
      </c>
      <c r="KC17" s="71">
        <v>0</v>
      </c>
      <c r="KD17" s="71">
        <v>0</v>
      </c>
      <c r="KE17" s="71">
        <v>0</v>
      </c>
      <c r="KF17" s="71">
        <v>1</v>
      </c>
      <c r="KG17" s="71">
        <v>0</v>
      </c>
      <c r="KH17" s="71">
        <v>0</v>
      </c>
      <c r="KI17" s="71">
        <v>0</v>
      </c>
      <c r="KJ17" s="71">
        <v>0</v>
      </c>
      <c r="KK17" s="71">
        <v>1</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1</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2</v>
      </c>
      <c r="LW17" s="71">
        <v>0</v>
      </c>
      <c r="LX17" s="71">
        <v>1</v>
      </c>
      <c r="LY17" s="71">
        <v>0</v>
      </c>
      <c r="LZ17" s="71">
        <v>0</v>
      </c>
      <c r="MA17" s="71">
        <v>2</v>
      </c>
      <c r="MB17" s="71">
        <v>0</v>
      </c>
      <c r="MC17" s="71">
        <v>1</v>
      </c>
      <c r="MD17" s="71">
        <v>0</v>
      </c>
      <c r="ME17" s="71">
        <v>0</v>
      </c>
      <c r="MF17" s="71">
        <v>2</v>
      </c>
      <c r="MG17" s="71">
        <v>0</v>
      </c>
      <c r="MH17" s="71">
        <v>0</v>
      </c>
      <c r="MI17" s="71">
        <v>0</v>
      </c>
      <c r="MJ17" s="71">
        <v>0</v>
      </c>
      <c r="MK17" s="71">
        <v>0</v>
      </c>
      <c r="ML17" s="71">
        <v>0</v>
      </c>
      <c r="MM17" s="71">
        <v>0</v>
      </c>
      <c r="MN17" s="71">
        <v>0</v>
      </c>
      <c r="MO17" s="71">
        <v>1</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1</v>
      </c>
      <c r="NY17" s="71">
        <v>1</v>
      </c>
      <c r="NZ17" s="71">
        <v>0</v>
      </c>
      <c r="OA17" s="71">
        <v>0</v>
      </c>
      <c r="OB17" s="71">
        <v>0</v>
      </c>
      <c r="OC17" s="71">
        <v>0</v>
      </c>
      <c r="OD17" s="71">
        <v>0</v>
      </c>
      <c r="OE17" s="71">
        <v>0</v>
      </c>
      <c r="OF17" s="71">
        <v>0</v>
      </c>
      <c r="OG17" s="71">
        <v>1</v>
      </c>
      <c r="OH17" s="71">
        <v>0</v>
      </c>
      <c r="OI17" s="71">
        <v>0</v>
      </c>
      <c r="OJ17" s="71">
        <v>0</v>
      </c>
      <c r="OK17" s="71">
        <v>0</v>
      </c>
      <c r="OL17" s="71">
        <v>1</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1</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2</v>
      </c>
      <c r="PX17" s="71">
        <v>0</v>
      </c>
      <c r="PY17" s="71">
        <v>1</v>
      </c>
      <c r="PZ17" s="71">
        <v>0</v>
      </c>
      <c r="QA17" s="71">
        <v>0</v>
      </c>
      <c r="QB17" s="71">
        <v>2</v>
      </c>
      <c r="QC17" s="71">
        <v>0</v>
      </c>
      <c r="QD17" s="71">
        <v>1</v>
      </c>
      <c r="QE17" s="71">
        <v>0</v>
      </c>
      <c r="QF17" s="71">
        <v>0</v>
      </c>
      <c r="QG17" s="71">
        <v>2</v>
      </c>
      <c r="QH17" s="71">
        <v>0</v>
      </c>
      <c r="QI17" s="71">
        <v>0</v>
      </c>
      <c r="QJ17" s="71">
        <v>0</v>
      </c>
      <c r="QK17" s="71">
        <v>0</v>
      </c>
      <c r="QL17" s="71">
        <v>0</v>
      </c>
      <c r="QM17" s="71">
        <v>0</v>
      </c>
      <c r="QN17" s="71">
        <v>0</v>
      </c>
      <c r="QO17" s="71">
        <v>0</v>
      </c>
      <c r="QP17" s="71">
        <v>1</v>
      </c>
      <c r="QQ17" s="71">
        <v>1</v>
      </c>
      <c r="QR17" s="71">
        <v>0</v>
      </c>
      <c r="QS17" s="71">
        <v>0</v>
      </c>
      <c r="QT17" s="71">
        <v>0</v>
      </c>
      <c r="QU17" s="71">
        <v>0</v>
      </c>
      <c r="QV17" s="71">
        <v>0</v>
      </c>
      <c r="QW17" s="71">
        <v>0</v>
      </c>
      <c r="QX17" s="71">
        <v>4</v>
      </c>
      <c r="QY17" s="71">
        <v>1</v>
      </c>
      <c r="QZ17" s="71">
        <v>1</v>
      </c>
      <c r="RA17" s="71">
        <v>0</v>
      </c>
      <c r="RB17" s="71">
        <v>5</v>
      </c>
      <c r="RC17" s="71">
        <v>0</v>
      </c>
      <c r="RD17" s="71">
        <v>0</v>
      </c>
      <c r="RE17" s="71">
        <v>0</v>
      </c>
      <c r="RF17" s="71">
        <v>1</v>
      </c>
      <c r="RG17" s="71">
        <v>3</v>
      </c>
      <c r="RH17" s="71">
        <v>0</v>
      </c>
      <c r="RI17" s="71">
        <v>3</v>
      </c>
      <c r="RJ17" s="71">
        <v>0</v>
      </c>
      <c r="RK17" s="71">
        <v>2</v>
      </c>
      <c r="RL17" s="71">
        <v>2</v>
      </c>
      <c r="RM17" s="71">
        <v>0</v>
      </c>
      <c r="RN17" s="71">
        <v>0</v>
      </c>
      <c r="RO17" s="71">
        <v>0</v>
      </c>
      <c r="RP17" s="71">
        <v>0</v>
      </c>
      <c r="RQ17" s="71">
        <v>0</v>
      </c>
      <c r="RR17" s="71">
        <v>0</v>
      </c>
      <c r="RS17" s="71">
        <v>4</v>
      </c>
      <c r="RT17" s="71">
        <v>1</v>
      </c>
      <c r="RU17" s="71">
        <v>1</v>
      </c>
      <c r="RV17" s="71">
        <v>0</v>
      </c>
      <c r="RW17" s="71">
        <v>5</v>
      </c>
      <c r="RX17" s="71">
        <v>0</v>
      </c>
      <c r="RY17" s="71">
        <v>0</v>
      </c>
      <c r="RZ17" s="71">
        <v>0</v>
      </c>
      <c r="SA17" s="71">
        <v>1</v>
      </c>
      <c r="SB17" s="71">
        <v>3</v>
      </c>
      <c r="SC17" s="71">
        <v>0</v>
      </c>
      <c r="SD17" s="71">
        <v>3</v>
      </c>
      <c r="SE17" s="71">
        <v>0</v>
      </c>
      <c r="SF17" s="71">
        <v>2</v>
      </c>
      <c r="SG17" s="71">
        <v>2</v>
      </c>
      <c r="SH17" s="71">
        <v>0</v>
      </c>
    </row>
    <row r="18" spans="1:502">
      <c r="A18" s="16" t="s">
        <v>1800</v>
      </c>
      <c r="B18" s="70">
        <v>10</v>
      </c>
      <c r="C18" s="70">
        <v>10</v>
      </c>
      <c r="D18" s="70">
        <v>1</v>
      </c>
      <c r="E18" s="70">
        <v>2013</v>
      </c>
      <c r="F18" s="70" t="s">
        <v>180</v>
      </c>
      <c r="G18" s="1073" t="s">
        <v>1790</v>
      </c>
      <c r="H18" s="70" t="s">
        <v>1791</v>
      </c>
      <c r="I18" s="1066"/>
      <c r="J18" s="73">
        <v>0</v>
      </c>
      <c r="K18" s="73">
        <v>0</v>
      </c>
      <c r="L18" s="73">
        <v>0</v>
      </c>
      <c r="M18" s="73">
        <v>0</v>
      </c>
      <c r="N18" s="73">
        <v>0</v>
      </c>
      <c r="O18" s="73">
        <v>0</v>
      </c>
      <c r="P18" s="73">
        <v>0</v>
      </c>
      <c r="Q18" s="73">
        <v>0</v>
      </c>
      <c r="R18" s="73">
        <v>4.5979999999999999</v>
      </c>
      <c r="S18" s="73">
        <v>0</v>
      </c>
      <c r="T18" s="73">
        <v>0</v>
      </c>
      <c r="U18" s="73">
        <v>0</v>
      </c>
      <c r="V18" s="73">
        <v>0</v>
      </c>
      <c r="W18" s="73">
        <v>3.9460000000000002</v>
      </c>
      <c r="X18" s="73">
        <v>0</v>
      </c>
      <c r="Y18" s="73">
        <v>0</v>
      </c>
      <c r="Z18" s="73">
        <v>0</v>
      </c>
      <c r="AA18" s="73">
        <v>0</v>
      </c>
      <c r="AB18" s="73">
        <v>0</v>
      </c>
      <c r="AC18" s="73">
        <v>0</v>
      </c>
      <c r="AD18" s="73">
        <v>0</v>
      </c>
      <c r="AE18" s="73">
        <v>0</v>
      </c>
      <c r="AF18" s="73">
        <v>0</v>
      </c>
      <c r="AG18" s="73">
        <v>0</v>
      </c>
      <c r="AH18" s="73">
        <v>0</v>
      </c>
      <c r="AI18" s="73">
        <v>0</v>
      </c>
      <c r="AJ18" s="73">
        <v>5.4180000000000001</v>
      </c>
      <c r="AK18" s="73">
        <v>6.0490000000000004</v>
      </c>
      <c r="AL18" s="73">
        <v>0</v>
      </c>
      <c r="AM18" s="73">
        <v>0</v>
      </c>
      <c r="AN18" s="73">
        <v>0</v>
      </c>
      <c r="AO18" s="73">
        <v>0</v>
      </c>
      <c r="AP18" s="73">
        <v>0</v>
      </c>
      <c r="AQ18" s="73">
        <v>0</v>
      </c>
      <c r="AR18" s="73">
        <v>0</v>
      </c>
      <c r="AS18" s="73">
        <v>5.3310000000000004</v>
      </c>
      <c r="AT18" s="73">
        <v>0</v>
      </c>
      <c r="AU18" s="73">
        <v>0</v>
      </c>
      <c r="AV18" s="73">
        <v>0</v>
      </c>
      <c r="AW18" s="73">
        <v>0</v>
      </c>
      <c r="AX18" s="73">
        <v>3.371</v>
      </c>
      <c r="AY18" s="73">
        <v>0</v>
      </c>
      <c r="AZ18" s="73">
        <v>0</v>
      </c>
      <c r="BA18" s="73">
        <v>0</v>
      </c>
      <c r="BB18" s="73">
        <v>0</v>
      </c>
      <c r="BC18" s="73">
        <v>0</v>
      </c>
      <c r="BD18" s="73">
        <v>0</v>
      </c>
      <c r="BE18" s="73">
        <v>0</v>
      </c>
      <c r="BF18" s="73">
        <v>0</v>
      </c>
      <c r="BG18" s="73">
        <v>0</v>
      </c>
      <c r="BH18" s="73">
        <v>0</v>
      </c>
      <c r="BI18" s="73">
        <v>0</v>
      </c>
      <c r="BJ18" s="73">
        <v>0</v>
      </c>
      <c r="BK18" s="73">
        <v>0</v>
      </c>
      <c r="BL18" s="73">
        <v>0</v>
      </c>
      <c r="BM18" s="73">
        <v>14.257999999999999</v>
      </c>
      <c r="BN18" s="73">
        <v>0</v>
      </c>
      <c r="BO18" s="73">
        <v>3.8180000000000001</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6.5510000000000002</v>
      </c>
      <c r="CJ18" s="73">
        <v>0</v>
      </c>
      <c r="CK18" s="73">
        <v>2.7189999999999999</v>
      </c>
      <c r="CL18" s="73">
        <v>0</v>
      </c>
      <c r="CM18" s="73">
        <v>0</v>
      </c>
      <c r="CN18" s="73">
        <v>18.506</v>
      </c>
      <c r="CO18" s="73">
        <v>0</v>
      </c>
      <c r="CP18" s="73">
        <v>4.9489999999999998</v>
      </c>
      <c r="CQ18" s="73">
        <v>0</v>
      </c>
      <c r="CR18" s="73">
        <v>0</v>
      </c>
      <c r="CS18" s="73">
        <v>430.67899999999997</v>
      </c>
      <c r="CT18" s="73">
        <v>0</v>
      </c>
      <c r="CU18" s="73">
        <v>0</v>
      </c>
      <c r="CV18" s="73">
        <v>0</v>
      </c>
      <c r="CW18" s="73">
        <v>0</v>
      </c>
      <c r="CX18" s="73">
        <v>0</v>
      </c>
      <c r="CY18" s="73">
        <v>0</v>
      </c>
      <c r="CZ18" s="73">
        <v>0</v>
      </c>
      <c r="DA18" s="73">
        <v>0</v>
      </c>
      <c r="DB18" s="73">
        <v>5.7969999999999997</v>
      </c>
      <c r="DC18" s="73">
        <v>4.532</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4.5979999999999999</v>
      </c>
      <c r="DT18" s="73">
        <v>0</v>
      </c>
      <c r="DU18" s="73">
        <v>0</v>
      </c>
      <c r="DV18" s="73">
        <v>0</v>
      </c>
      <c r="DW18" s="73">
        <v>0</v>
      </c>
      <c r="DX18" s="73">
        <v>3.9460000000000002</v>
      </c>
      <c r="DY18" s="73">
        <v>0</v>
      </c>
      <c r="DZ18" s="73">
        <v>0</v>
      </c>
      <c r="EA18" s="73">
        <v>0</v>
      </c>
      <c r="EB18" s="73">
        <v>0</v>
      </c>
      <c r="EC18" s="73">
        <v>0</v>
      </c>
      <c r="ED18" s="73">
        <v>0</v>
      </c>
      <c r="EE18" s="73">
        <v>0</v>
      </c>
      <c r="EF18" s="73">
        <v>0</v>
      </c>
      <c r="EG18" s="73">
        <v>0</v>
      </c>
      <c r="EH18" s="73">
        <v>0</v>
      </c>
      <c r="EI18" s="73">
        <v>0</v>
      </c>
      <c r="EJ18" s="73">
        <v>0</v>
      </c>
      <c r="EK18" s="73">
        <v>5.4180000000000001</v>
      </c>
      <c r="EL18" s="73">
        <v>6.0490000000000004</v>
      </c>
      <c r="EM18" s="73">
        <v>0</v>
      </c>
      <c r="EN18" s="73">
        <v>0</v>
      </c>
      <c r="EO18" s="73">
        <v>0</v>
      </c>
      <c r="EP18" s="73">
        <v>0</v>
      </c>
      <c r="EQ18" s="73">
        <v>0</v>
      </c>
      <c r="ER18" s="73">
        <v>0</v>
      </c>
      <c r="ES18" s="73">
        <v>0</v>
      </c>
      <c r="ET18" s="73">
        <v>5.3310000000000004</v>
      </c>
      <c r="EU18" s="73">
        <v>0</v>
      </c>
      <c r="EV18" s="73">
        <v>0</v>
      </c>
      <c r="EW18" s="73">
        <v>0</v>
      </c>
      <c r="EX18" s="73">
        <v>0</v>
      </c>
      <c r="EY18" s="73">
        <v>3.371</v>
      </c>
      <c r="EZ18" s="73">
        <v>0</v>
      </c>
      <c r="FA18" s="73">
        <v>0</v>
      </c>
      <c r="FB18" s="73">
        <v>0</v>
      </c>
      <c r="FC18" s="73">
        <v>0</v>
      </c>
      <c r="FD18" s="73">
        <v>0</v>
      </c>
      <c r="FE18" s="73">
        <v>0</v>
      </c>
      <c r="FF18" s="73">
        <v>0</v>
      </c>
      <c r="FG18" s="73">
        <v>0</v>
      </c>
      <c r="FH18" s="73">
        <v>0</v>
      </c>
      <c r="FI18" s="73">
        <v>0</v>
      </c>
      <c r="FJ18" s="73">
        <v>0</v>
      </c>
      <c r="FK18" s="73">
        <v>0</v>
      </c>
      <c r="FL18" s="73">
        <v>0</v>
      </c>
      <c r="FM18" s="73">
        <v>0</v>
      </c>
      <c r="FN18" s="73">
        <v>14.257999999999999</v>
      </c>
      <c r="FO18" s="73">
        <v>0</v>
      </c>
      <c r="FP18" s="73">
        <v>3.8180000000000001</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6.5510000000000002</v>
      </c>
      <c r="GK18" s="73">
        <v>0</v>
      </c>
      <c r="GL18" s="73">
        <v>2.7189999999999999</v>
      </c>
      <c r="GM18" s="73">
        <v>0</v>
      </c>
      <c r="GN18" s="73">
        <v>0</v>
      </c>
      <c r="GO18" s="73">
        <v>18.506</v>
      </c>
      <c r="GP18" s="73">
        <v>0</v>
      </c>
      <c r="GQ18" s="73">
        <v>4.9489999999999998</v>
      </c>
      <c r="GR18" s="73">
        <v>0</v>
      </c>
      <c r="GS18" s="73">
        <v>0</v>
      </c>
      <c r="GT18" s="73">
        <v>430.67899999999997</v>
      </c>
      <c r="GU18" s="73">
        <v>0</v>
      </c>
      <c r="GV18" s="73">
        <v>0</v>
      </c>
      <c r="GW18" s="73">
        <v>0</v>
      </c>
      <c r="GX18" s="73">
        <v>0</v>
      </c>
      <c r="GY18" s="73">
        <v>0</v>
      </c>
      <c r="GZ18" s="73">
        <v>0</v>
      </c>
      <c r="HA18" s="73">
        <v>0</v>
      </c>
      <c r="HB18" s="73">
        <v>0</v>
      </c>
      <c r="HC18" s="73">
        <v>5.7969999999999997</v>
      </c>
      <c r="HD18" s="73">
        <v>4.532</v>
      </c>
      <c r="HE18" s="73">
        <v>0</v>
      </c>
      <c r="HF18" s="73">
        <v>0</v>
      </c>
      <c r="HG18" s="73">
        <v>0</v>
      </c>
      <c r="HH18" s="73">
        <v>0</v>
      </c>
      <c r="HI18" s="73">
        <v>0</v>
      </c>
      <c r="HJ18" s="73">
        <v>0</v>
      </c>
      <c r="HK18" s="73">
        <v>20.010999999999999</v>
      </c>
      <c r="HL18" s="73">
        <v>5.3310000000000004</v>
      </c>
      <c r="HM18" s="73">
        <v>3.371</v>
      </c>
      <c r="HN18" s="73">
        <v>0</v>
      </c>
      <c r="HO18" s="73">
        <v>18.076000000000001</v>
      </c>
      <c r="HP18" s="73">
        <v>0</v>
      </c>
      <c r="HQ18" s="73">
        <v>0</v>
      </c>
      <c r="HR18" s="73">
        <v>0</v>
      </c>
      <c r="HS18" s="73">
        <v>0</v>
      </c>
      <c r="HT18" s="73">
        <v>9.27</v>
      </c>
      <c r="HU18" s="73">
        <v>0</v>
      </c>
      <c r="HV18" s="73">
        <v>23.454999999999998</v>
      </c>
      <c r="HW18" s="73">
        <v>0</v>
      </c>
      <c r="HX18" s="73">
        <v>430.67899999999997</v>
      </c>
      <c r="HY18" s="73">
        <v>10.329000000000001</v>
      </c>
      <c r="HZ18" s="73">
        <v>0</v>
      </c>
      <c r="IA18" s="73">
        <v>0</v>
      </c>
      <c r="IB18" s="73">
        <v>0</v>
      </c>
      <c r="IC18" s="73">
        <v>0</v>
      </c>
      <c r="ID18" s="73">
        <v>0</v>
      </c>
      <c r="IE18" s="73">
        <v>0</v>
      </c>
      <c r="IF18" s="73">
        <v>20.010999999999999</v>
      </c>
      <c r="IG18" s="73">
        <v>5.3310000000000004</v>
      </c>
      <c r="IH18" s="73">
        <v>3.371</v>
      </c>
      <c r="II18" s="73">
        <v>0</v>
      </c>
      <c r="IJ18" s="73">
        <v>18.076000000000001</v>
      </c>
      <c r="IK18" s="73">
        <v>0</v>
      </c>
      <c r="IL18" s="73">
        <v>0</v>
      </c>
      <c r="IM18" s="73">
        <v>0</v>
      </c>
      <c r="IN18" s="73">
        <v>0</v>
      </c>
      <c r="IO18" s="73">
        <v>9.27</v>
      </c>
      <c r="IP18" s="73">
        <v>0</v>
      </c>
      <c r="IQ18" s="73">
        <v>23.454999999999998</v>
      </c>
      <c r="IR18" s="73">
        <v>0</v>
      </c>
      <c r="IS18" s="73">
        <v>430.67899999999997</v>
      </c>
      <c r="IT18" s="73">
        <v>10.329000000000001</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1</v>
      </c>
      <c r="JX18" s="71">
        <v>1</v>
      </c>
      <c r="JY18" s="71">
        <v>0</v>
      </c>
      <c r="JZ18" s="71">
        <v>0</v>
      </c>
      <c r="KA18" s="71">
        <v>0</v>
      </c>
      <c r="KB18" s="71">
        <v>0</v>
      </c>
      <c r="KC18" s="71">
        <v>0</v>
      </c>
      <c r="KD18" s="71">
        <v>0</v>
      </c>
      <c r="KE18" s="71">
        <v>0</v>
      </c>
      <c r="KF18" s="71">
        <v>1</v>
      </c>
      <c r="KG18" s="71">
        <v>0</v>
      </c>
      <c r="KH18" s="71">
        <v>0</v>
      </c>
      <c r="KI18" s="71">
        <v>0</v>
      </c>
      <c r="KJ18" s="71">
        <v>0</v>
      </c>
      <c r="KK18" s="71">
        <v>1</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1</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2</v>
      </c>
      <c r="LW18" s="71">
        <v>0</v>
      </c>
      <c r="LX18" s="71">
        <v>1</v>
      </c>
      <c r="LY18" s="71">
        <v>0</v>
      </c>
      <c r="LZ18" s="71">
        <v>0</v>
      </c>
      <c r="MA18" s="71">
        <v>2</v>
      </c>
      <c r="MB18" s="71">
        <v>0</v>
      </c>
      <c r="MC18" s="71">
        <v>1</v>
      </c>
      <c r="MD18" s="71">
        <v>0</v>
      </c>
      <c r="ME18" s="71">
        <v>0</v>
      </c>
      <c r="MF18" s="71">
        <v>2</v>
      </c>
      <c r="MG18" s="71">
        <v>0</v>
      </c>
      <c r="MH18" s="71">
        <v>0</v>
      </c>
      <c r="MI18" s="71">
        <v>0</v>
      </c>
      <c r="MJ18" s="71">
        <v>0</v>
      </c>
      <c r="MK18" s="71">
        <v>0</v>
      </c>
      <c r="ML18" s="71">
        <v>0</v>
      </c>
      <c r="MM18" s="71">
        <v>0</v>
      </c>
      <c r="MN18" s="71">
        <v>0</v>
      </c>
      <c r="MO18" s="71">
        <v>1</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1</v>
      </c>
      <c r="NY18" s="71">
        <v>1</v>
      </c>
      <c r="NZ18" s="71">
        <v>0</v>
      </c>
      <c r="OA18" s="71">
        <v>0</v>
      </c>
      <c r="OB18" s="71">
        <v>0</v>
      </c>
      <c r="OC18" s="71">
        <v>0</v>
      </c>
      <c r="OD18" s="71">
        <v>0</v>
      </c>
      <c r="OE18" s="71">
        <v>0</v>
      </c>
      <c r="OF18" s="71">
        <v>0</v>
      </c>
      <c r="OG18" s="71">
        <v>1</v>
      </c>
      <c r="OH18" s="71">
        <v>0</v>
      </c>
      <c r="OI18" s="71">
        <v>0</v>
      </c>
      <c r="OJ18" s="71">
        <v>0</v>
      </c>
      <c r="OK18" s="71">
        <v>0</v>
      </c>
      <c r="OL18" s="71">
        <v>1</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1</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2</v>
      </c>
      <c r="PX18" s="71">
        <v>0</v>
      </c>
      <c r="PY18" s="71">
        <v>1</v>
      </c>
      <c r="PZ18" s="71">
        <v>0</v>
      </c>
      <c r="QA18" s="71">
        <v>0</v>
      </c>
      <c r="QB18" s="71">
        <v>2</v>
      </c>
      <c r="QC18" s="71">
        <v>0</v>
      </c>
      <c r="QD18" s="71">
        <v>1</v>
      </c>
      <c r="QE18" s="71">
        <v>0</v>
      </c>
      <c r="QF18" s="71">
        <v>0</v>
      </c>
      <c r="QG18" s="71">
        <v>2</v>
      </c>
      <c r="QH18" s="71">
        <v>0</v>
      </c>
      <c r="QI18" s="71">
        <v>0</v>
      </c>
      <c r="QJ18" s="71">
        <v>0</v>
      </c>
      <c r="QK18" s="71">
        <v>0</v>
      </c>
      <c r="QL18" s="71">
        <v>0</v>
      </c>
      <c r="QM18" s="71">
        <v>0</v>
      </c>
      <c r="QN18" s="71">
        <v>0</v>
      </c>
      <c r="QO18" s="71">
        <v>0</v>
      </c>
      <c r="QP18" s="71">
        <v>1</v>
      </c>
      <c r="QQ18" s="71">
        <v>1</v>
      </c>
      <c r="QR18" s="71">
        <v>0</v>
      </c>
      <c r="QS18" s="71">
        <v>0</v>
      </c>
      <c r="QT18" s="71">
        <v>0</v>
      </c>
      <c r="QU18" s="71">
        <v>0</v>
      </c>
      <c r="QV18" s="71">
        <v>0</v>
      </c>
      <c r="QW18" s="71">
        <v>0</v>
      </c>
      <c r="QX18" s="71">
        <v>4</v>
      </c>
      <c r="QY18" s="71">
        <v>1</v>
      </c>
      <c r="QZ18" s="71">
        <v>1</v>
      </c>
      <c r="RA18" s="71">
        <v>0</v>
      </c>
      <c r="RB18" s="71">
        <v>5</v>
      </c>
      <c r="RC18" s="71">
        <v>0</v>
      </c>
      <c r="RD18" s="71">
        <v>0</v>
      </c>
      <c r="RE18" s="71">
        <v>0</v>
      </c>
      <c r="RF18" s="71">
        <v>0</v>
      </c>
      <c r="RG18" s="71">
        <v>3</v>
      </c>
      <c r="RH18" s="71">
        <v>0</v>
      </c>
      <c r="RI18" s="71">
        <v>3</v>
      </c>
      <c r="RJ18" s="71">
        <v>0</v>
      </c>
      <c r="RK18" s="71">
        <v>2</v>
      </c>
      <c r="RL18" s="71">
        <v>2</v>
      </c>
      <c r="RM18" s="71">
        <v>0</v>
      </c>
      <c r="RN18" s="71">
        <v>0</v>
      </c>
      <c r="RO18" s="71">
        <v>0</v>
      </c>
      <c r="RP18" s="71">
        <v>0</v>
      </c>
      <c r="RQ18" s="71">
        <v>0</v>
      </c>
      <c r="RR18" s="71">
        <v>0</v>
      </c>
      <c r="RS18" s="71">
        <v>4</v>
      </c>
      <c r="RT18" s="71">
        <v>1</v>
      </c>
      <c r="RU18" s="71">
        <v>1</v>
      </c>
      <c r="RV18" s="71">
        <v>0</v>
      </c>
      <c r="RW18" s="71">
        <v>5</v>
      </c>
      <c r="RX18" s="71">
        <v>0</v>
      </c>
      <c r="RY18" s="71">
        <v>0</v>
      </c>
      <c r="RZ18" s="71">
        <v>0</v>
      </c>
      <c r="SA18" s="71">
        <v>0</v>
      </c>
      <c r="SB18" s="71">
        <v>3</v>
      </c>
      <c r="SC18" s="71">
        <v>0</v>
      </c>
      <c r="SD18" s="71">
        <v>3</v>
      </c>
      <c r="SE18" s="71">
        <v>0</v>
      </c>
      <c r="SF18" s="71">
        <v>2</v>
      </c>
      <c r="SG18" s="71">
        <v>2</v>
      </c>
      <c r="SH18" s="71">
        <v>0</v>
      </c>
    </row>
    <row r="19" spans="1:502">
      <c r="A19" s="16" t="s">
        <v>1801</v>
      </c>
      <c r="B19" s="70">
        <v>11</v>
      </c>
      <c r="C19" s="70">
        <v>11</v>
      </c>
      <c r="D19" s="70">
        <v>1</v>
      </c>
      <c r="E19" s="70">
        <v>2014</v>
      </c>
      <c r="F19" s="70" t="s">
        <v>181</v>
      </c>
      <c r="G19" s="1073" t="s">
        <v>1790</v>
      </c>
      <c r="H19" s="70" t="s">
        <v>1791</v>
      </c>
      <c r="I19" s="1066"/>
      <c r="J19" s="73">
        <v>0</v>
      </c>
      <c r="K19" s="73">
        <v>0</v>
      </c>
      <c r="L19" s="73">
        <v>0</v>
      </c>
      <c r="M19" s="73">
        <v>0</v>
      </c>
      <c r="N19" s="73">
        <v>0</v>
      </c>
      <c r="O19" s="73">
        <v>0</v>
      </c>
      <c r="P19" s="73">
        <v>0</v>
      </c>
      <c r="Q19" s="73">
        <v>0</v>
      </c>
      <c r="R19" s="73">
        <v>4.5030000000000001</v>
      </c>
      <c r="S19" s="73">
        <v>0</v>
      </c>
      <c r="T19" s="73">
        <v>0</v>
      </c>
      <c r="U19" s="73">
        <v>0</v>
      </c>
      <c r="V19" s="73">
        <v>0</v>
      </c>
      <c r="W19" s="73">
        <v>3.8959999999999999</v>
      </c>
      <c r="X19" s="73">
        <v>0</v>
      </c>
      <c r="Y19" s="73">
        <v>0</v>
      </c>
      <c r="Z19" s="73">
        <v>0</v>
      </c>
      <c r="AA19" s="73">
        <v>0</v>
      </c>
      <c r="AB19" s="73">
        <v>0</v>
      </c>
      <c r="AC19" s="73">
        <v>0</v>
      </c>
      <c r="AD19" s="73">
        <v>0</v>
      </c>
      <c r="AE19" s="73">
        <v>0</v>
      </c>
      <c r="AF19" s="73">
        <v>0</v>
      </c>
      <c r="AG19" s="73">
        <v>0</v>
      </c>
      <c r="AH19" s="73">
        <v>0</v>
      </c>
      <c r="AI19" s="73">
        <v>0</v>
      </c>
      <c r="AJ19" s="73">
        <v>6.0190000000000001</v>
      </c>
      <c r="AK19" s="73">
        <v>6.0679999999999996</v>
      </c>
      <c r="AL19" s="73">
        <v>0</v>
      </c>
      <c r="AM19" s="73">
        <v>0</v>
      </c>
      <c r="AN19" s="73">
        <v>0</v>
      </c>
      <c r="AO19" s="73">
        <v>0</v>
      </c>
      <c r="AP19" s="73">
        <v>0</v>
      </c>
      <c r="AQ19" s="73">
        <v>0</v>
      </c>
      <c r="AR19" s="73">
        <v>0</v>
      </c>
      <c r="AS19" s="73">
        <v>5.2850000000000001</v>
      </c>
      <c r="AT19" s="73">
        <v>0</v>
      </c>
      <c r="AU19" s="73">
        <v>0</v>
      </c>
      <c r="AV19" s="73">
        <v>0</v>
      </c>
      <c r="AW19" s="73">
        <v>0</v>
      </c>
      <c r="AX19" s="73">
        <v>3.3149999999999999</v>
      </c>
      <c r="AY19" s="73">
        <v>0</v>
      </c>
      <c r="AZ19" s="73">
        <v>0</v>
      </c>
      <c r="BA19" s="73">
        <v>0</v>
      </c>
      <c r="BB19" s="73">
        <v>0</v>
      </c>
      <c r="BC19" s="73">
        <v>0</v>
      </c>
      <c r="BD19" s="73">
        <v>0</v>
      </c>
      <c r="BE19" s="73">
        <v>0</v>
      </c>
      <c r="BF19" s="73">
        <v>0</v>
      </c>
      <c r="BG19" s="73">
        <v>0</v>
      </c>
      <c r="BH19" s="73">
        <v>0</v>
      </c>
      <c r="BI19" s="73">
        <v>0</v>
      </c>
      <c r="BJ19" s="73">
        <v>0</v>
      </c>
      <c r="BK19" s="73">
        <v>0</v>
      </c>
      <c r="BL19" s="73">
        <v>0</v>
      </c>
      <c r="BM19" s="73">
        <v>13.428000000000001</v>
      </c>
      <c r="BN19" s="73">
        <v>0</v>
      </c>
      <c r="BO19" s="73">
        <v>3.5030000000000001</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3.72</v>
      </c>
      <c r="CG19" s="73">
        <v>0</v>
      </c>
      <c r="CH19" s="73">
        <v>0</v>
      </c>
      <c r="CI19" s="73">
        <v>6.6310000000000002</v>
      </c>
      <c r="CJ19" s="73">
        <v>0</v>
      </c>
      <c r="CK19" s="73">
        <v>2.5230000000000001</v>
      </c>
      <c r="CL19" s="73">
        <v>0</v>
      </c>
      <c r="CM19" s="73">
        <v>0</v>
      </c>
      <c r="CN19" s="73">
        <v>18.094000000000001</v>
      </c>
      <c r="CO19" s="73">
        <v>0</v>
      </c>
      <c r="CP19" s="73">
        <v>4.6779999999999999</v>
      </c>
      <c r="CQ19" s="73">
        <v>0</v>
      </c>
      <c r="CR19" s="73">
        <v>0</v>
      </c>
      <c r="CS19" s="73">
        <v>367.06</v>
      </c>
      <c r="CT19" s="73">
        <v>0</v>
      </c>
      <c r="CU19" s="73">
        <v>0</v>
      </c>
      <c r="CV19" s="73">
        <v>0</v>
      </c>
      <c r="CW19" s="73">
        <v>0</v>
      </c>
      <c r="CX19" s="73">
        <v>0</v>
      </c>
      <c r="CY19" s="73">
        <v>0</v>
      </c>
      <c r="CZ19" s="73">
        <v>0</v>
      </c>
      <c r="DA19" s="73">
        <v>0</v>
      </c>
      <c r="DB19" s="73">
        <v>6.01</v>
      </c>
      <c r="DC19" s="73">
        <v>4.33</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4.5030000000000001</v>
      </c>
      <c r="DT19" s="73">
        <v>0</v>
      </c>
      <c r="DU19" s="73">
        <v>0</v>
      </c>
      <c r="DV19" s="73">
        <v>0</v>
      </c>
      <c r="DW19" s="73">
        <v>0</v>
      </c>
      <c r="DX19" s="73">
        <v>3.8959999999999999</v>
      </c>
      <c r="DY19" s="73">
        <v>0</v>
      </c>
      <c r="DZ19" s="73">
        <v>0</v>
      </c>
      <c r="EA19" s="73">
        <v>0</v>
      </c>
      <c r="EB19" s="73">
        <v>0</v>
      </c>
      <c r="EC19" s="73">
        <v>0</v>
      </c>
      <c r="ED19" s="73">
        <v>0</v>
      </c>
      <c r="EE19" s="73">
        <v>0</v>
      </c>
      <c r="EF19" s="73">
        <v>0</v>
      </c>
      <c r="EG19" s="73">
        <v>0</v>
      </c>
      <c r="EH19" s="73">
        <v>0</v>
      </c>
      <c r="EI19" s="73">
        <v>0</v>
      </c>
      <c r="EJ19" s="73">
        <v>0</v>
      </c>
      <c r="EK19" s="73">
        <v>6.0190000000000001</v>
      </c>
      <c r="EL19" s="73">
        <v>6.0679999999999996</v>
      </c>
      <c r="EM19" s="73">
        <v>0</v>
      </c>
      <c r="EN19" s="73">
        <v>0</v>
      </c>
      <c r="EO19" s="73">
        <v>0</v>
      </c>
      <c r="EP19" s="73">
        <v>0</v>
      </c>
      <c r="EQ19" s="73">
        <v>0</v>
      </c>
      <c r="ER19" s="73">
        <v>0</v>
      </c>
      <c r="ES19" s="73">
        <v>0</v>
      </c>
      <c r="ET19" s="73">
        <v>5.2850000000000001</v>
      </c>
      <c r="EU19" s="73">
        <v>0</v>
      </c>
      <c r="EV19" s="73">
        <v>0</v>
      </c>
      <c r="EW19" s="73">
        <v>0</v>
      </c>
      <c r="EX19" s="73">
        <v>0</v>
      </c>
      <c r="EY19" s="73">
        <v>3.3149999999999999</v>
      </c>
      <c r="EZ19" s="73">
        <v>0</v>
      </c>
      <c r="FA19" s="73">
        <v>0</v>
      </c>
      <c r="FB19" s="73">
        <v>0</v>
      </c>
      <c r="FC19" s="73">
        <v>0</v>
      </c>
      <c r="FD19" s="73">
        <v>0</v>
      </c>
      <c r="FE19" s="73">
        <v>0</v>
      </c>
      <c r="FF19" s="73">
        <v>0</v>
      </c>
      <c r="FG19" s="73">
        <v>0</v>
      </c>
      <c r="FH19" s="73">
        <v>0</v>
      </c>
      <c r="FI19" s="73">
        <v>0</v>
      </c>
      <c r="FJ19" s="73">
        <v>0</v>
      </c>
      <c r="FK19" s="73">
        <v>0</v>
      </c>
      <c r="FL19" s="73">
        <v>0</v>
      </c>
      <c r="FM19" s="73">
        <v>0</v>
      </c>
      <c r="FN19" s="73">
        <v>13.428000000000001</v>
      </c>
      <c r="FO19" s="73">
        <v>0</v>
      </c>
      <c r="FP19" s="73">
        <v>3.5030000000000001</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3.72</v>
      </c>
      <c r="GH19" s="73">
        <v>0</v>
      </c>
      <c r="GI19" s="73">
        <v>0</v>
      </c>
      <c r="GJ19" s="73">
        <v>6.6310000000000002</v>
      </c>
      <c r="GK19" s="73">
        <v>0</v>
      </c>
      <c r="GL19" s="73">
        <v>2.5230000000000001</v>
      </c>
      <c r="GM19" s="73">
        <v>0</v>
      </c>
      <c r="GN19" s="73">
        <v>0</v>
      </c>
      <c r="GO19" s="73">
        <v>18.094000000000001</v>
      </c>
      <c r="GP19" s="73">
        <v>0</v>
      </c>
      <c r="GQ19" s="73">
        <v>4.6779999999999999</v>
      </c>
      <c r="GR19" s="73">
        <v>0</v>
      </c>
      <c r="GS19" s="73">
        <v>0</v>
      </c>
      <c r="GT19" s="73">
        <v>367.06</v>
      </c>
      <c r="GU19" s="73">
        <v>0</v>
      </c>
      <c r="GV19" s="73">
        <v>0</v>
      </c>
      <c r="GW19" s="73">
        <v>0</v>
      </c>
      <c r="GX19" s="73">
        <v>0</v>
      </c>
      <c r="GY19" s="73">
        <v>0</v>
      </c>
      <c r="GZ19" s="73">
        <v>0</v>
      </c>
      <c r="HA19" s="73">
        <v>0</v>
      </c>
      <c r="HB19" s="73">
        <v>0</v>
      </c>
      <c r="HC19" s="73">
        <v>6.01</v>
      </c>
      <c r="HD19" s="73">
        <v>4.33</v>
      </c>
      <c r="HE19" s="73">
        <v>0</v>
      </c>
      <c r="HF19" s="73">
        <v>0</v>
      </c>
      <c r="HG19" s="73">
        <v>0</v>
      </c>
      <c r="HH19" s="73">
        <v>0</v>
      </c>
      <c r="HI19" s="73">
        <v>0</v>
      </c>
      <c r="HJ19" s="73">
        <v>0</v>
      </c>
      <c r="HK19" s="73">
        <v>20.486000000000001</v>
      </c>
      <c r="HL19" s="73">
        <v>5.2850000000000001</v>
      </c>
      <c r="HM19" s="73">
        <v>3.3149999999999999</v>
      </c>
      <c r="HN19" s="73">
        <v>0</v>
      </c>
      <c r="HO19" s="73">
        <v>16.931000000000001</v>
      </c>
      <c r="HP19" s="73">
        <v>0</v>
      </c>
      <c r="HQ19" s="73">
        <v>0</v>
      </c>
      <c r="HR19" s="73">
        <v>0</v>
      </c>
      <c r="HS19" s="73">
        <v>3.72</v>
      </c>
      <c r="HT19" s="73">
        <v>9.1539999999999999</v>
      </c>
      <c r="HU19" s="73">
        <v>0</v>
      </c>
      <c r="HV19" s="73">
        <v>22.771999999999998</v>
      </c>
      <c r="HW19" s="73">
        <v>0</v>
      </c>
      <c r="HX19" s="73">
        <v>367.06</v>
      </c>
      <c r="HY19" s="73">
        <v>10.34</v>
      </c>
      <c r="HZ19" s="73">
        <v>0</v>
      </c>
      <c r="IA19" s="73">
        <v>0</v>
      </c>
      <c r="IB19" s="73">
        <v>0</v>
      </c>
      <c r="IC19" s="73">
        <v>0</v>
      </c>
      <c r="ID19" s="73">
        <v>0</v>
      </c>
      <c r="IE19" s="73">
        <v>0</v>
      </c>
      <c r="IF19" s="73">
        <v>20.486000000000001</v>
      </c>
      <c r="IG19" s="73">
        <v>5.2850000000000001</v>
      </c>
      <c r="IH19" s="73">
        <v>3.3149999999999999</v>
      </c>
      <c r="II19" s="73">
        <v>0</v>
      </c>
      <c r="IJ19" s="73">
        <v>16.931000000000001</v>
      </c>
      <c r="IK19" s="73">
        <v>0</v>
      </c>
      <c r="IL19" s="73">
        <v>0</v>
      </c>
      <c r="IM19" s="73">
        <v>0</v>
      </c>
      <c r="IN19" s="73">
        <v>3.72</v>
      </c>
      <c r="IO19" s="73">
        <v>9.1539999999999999</v>
      </c>
      <c r="IP19" s="73">
        <v>0</v>
      </c>
      <c r="IQ19" s="73">
        <v>22.771999999999998</v>
      </c>
      <c r="IR19" s="73">
        <v>0</v>
      </c>
      <c r="IS19" s="73">
        <v>367.06</v>
      </c>
      <c r="IT19" s="73">
        <v>10.34</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1</v>
      </c>
      <c r="JX19" s="71">
        <v>1</v>
      </c>
      <c r="JY19" s="71">
        <v>0</v>
      </c>
      <c r="JZ19" s="71">
        <v>0</v>
      </c>
      <c r="KA19" s="71">
        <v>0</v>
      </c>
      <c r="KB19" s="71">
        <v>0</v>
      </c>
      <c r="KC19" s="71">
        <v>0</v>
      </c>
      <c r="KD19" s="71">
        <v>0</v>
      </c>
      <c r="KE19" s="71">
        <v>0</v>
      </c>
      <c r="KF19" s="71">
        <v>1</v>
      </c>
      <c r="KG19" s="71">
        <v>0</v>
      </c>
      <c r="KH19" s="71">
        <v>0</v>
      </c>
      <c r="KI19" s="71">
        <v>0</v>
      </c>
      <c r="KJ19" s="71">
        <v>0</v>
      </c>
      <c r="KK19" s="71">
        <v>1</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1</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2</v>
      </c>
      <c r="LW19" s="71">
        <v>0</v>
      </c>
      <c r="LX19" s="71">
        <v>1</v>
      </c>
      <c r="LY19" s="71">
        <v>0</v>
      </c>
      <c r="LZ19" s="71">
        <v>0</v>
      </c>
      <c r="MA19" s="71">
        <v>2</v>
      </c>
      <c r="MB19" s="71">
        <v>0</v>
      </c>
      <c r="MC19" s="71">
        <v>1</v>
      </c>
      <c r="MD19" s="71">
        <v>0</v>
      </c>
      <c r="ME19" s="71">
        <v>0</v>
      </c>
      <c r="MF19" s="71">
        <v>2</v>
      </c>
      <c r="MG19" s="71">
        <v>0</v>
      </c>
      <c r="MH19" s="71">
        <v>0</v>
      </c>
      <c r="MI19" s="71">
        <v>0</v>
      </c>
      <c r="MJ19" s="71">
        <v>0</v>
      </c>
      <c r="MK19" s="71">
        <v>0</v>
      </c>
      <c r="ML19" s="71">
        <v>0</v>
      </c>
      <c r="MM19" s="71">
        <v>0</v>
      </c>
      <c r="MN19" s="71">
        <v>0</v>
      </c>
      <c r="MO19" s="71">
        <v>1</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1</v>
      </c>
      <c r="NY19" s="71">
        <v>1</v>
      </c>
      <c r="NZ19" s="71">
        <v>0</v>
      </c>
      <c r="OA19" s="71">
        <v>0</v>
      </c>
      <c r="OB19" s="71">
        <v>0</v>
      </c>
      <c r="OC19" s="71">
        <v>0</v>
      </c>
      <c r="OD19" s="71">
        <v>0</v>
      </c>
      <c r="OE19" s="71">
        <v>0</v>
      </c>
      <c r="OF19" s="71">
        <v>0</v>
      </c>
      <c r="OG19" s="71">
        <v>1</v>
      </c>
      <c r="OH19" s="71">
        <v>0</v>
      </c>
      <c r="OI19" s="71">
        <v>0</v>
      </c>
      <c r="OJ19" s="71">
        <v>0</v>
      </c>
      <c r="OK19" s="71">
        <v>0</v>
      </c>
      <c r="OL19" s="71">
        <v>1</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1</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2</v>
      </c>
      <c r="PX19" s="71">
        <v>0</v>
      </c>
      <c r="PY19" s="71">
        <v>1</v>
      </c>
      <c r="PZ19" s="71">
        <v>0</v>
      </c>
      <c r="QA19" s="71">
        <v>0</v>
      </c>
      <c r="QB19" s="71">
        <v>2</v>
      </c>
      <c r="QC19" s="71">
        <v>0</v>
      </c>
      <c r="QD19" s="71">
        <v>1</v>
      </c>
      <c r="QE19" s="71">
        <v>0</v>
      </c>
      <c r="QF19" s="71">
        <v>0</v>
      </c>
      <c r="QG19" s="71">
        <v>2</v>
      </c>
      <c r="QH19" s="71">
        <v>0</v>
      </c>
      <c r="QI19" s="71">
        <v>0</v>
      </c>
      <c r="QJ19" s="71">
        <v>0</v>
      </c>
      <c r="QK19" s="71">
        <v>0</v>
      </c>
      <c r="QL19" s="71">
        <v>0</v>
      </c>
      <c r="QM19" s="71">
        <v>0</v>
      </c>
      <c r="QN19" s="71">
        <v>0</v>
      </c>
      <c r="QO19" s="71">
        <v>0</v>
      </c>
      <c r="QP19" s="71">
        <v>1</v>
      </c>
      <c r="QQ19" s="71">
        <v>1</v>
      </c>
      <c r="QR19" s="71">
        <v>0</v>
      </c>
      <c r="QS19" s="71">
        <v>0</v>
      </c>
      <c r="QT19" s="71">
        <v>0</v>
      </c>
      <c r="QU19" s="71">
        <v>0</v>
      </c>
      <c r="QV19" s="71">
        <v>0</v>
      </c>
      <c r="QW19" s="71">
        <v>0</v>
      </c>
      <c r="QX19" s="71">
        <v>4</v>
      </c>
      <c r="QY19" s="71">
        <v>1</v>
      </c>
      <c r="QZ19" s="71">
        <v>1</v>
      </c>
      <c r="RA19" s="71">
        <v>0</v>
      </c>
      <c r="RB19" s="71">
        <v>5</v>
      </c>
      <c r="RC19" s="71">
        <v>0</v>
      </c>
      <c r="RD19" s="71">
        <v>0</v>
      </c>
      <c r="RE19" s="71">
        <v>0</v>
      </c>
      <c r="RF19" s="71">
        <v>1</v>
      </c>
      <c r="RG19" s="71">
        <v>3</v>
      </c>
      <c r="RH19" s="71">
        <v>0</v>
      </c>
      <c r="RI19" s="71">
        <v>3</v>
      </c>
      <c r="RJ19" s="71">
        <v>0</v>
      </c>
      <c r="RK19" s="71">
        <v>2</v>
      </c>
      <c r="RL19" s="71">
        <v>2</v>
      </c>
      <c r="RM19" s="71">
        <v>0</v>
      </c>
      <c r="RN19" s="71">
        <v>0</v>
      </c>
      <c r="RO19" s="71">
        <v>0</v>
      </c>
      <c r="RP19" s="71">
        <v>0</v>
      </c>
      <c r="RQ19" s="71">
        <v>0</v>
      </c>
      <c r="RR19" s="71">
        <v>0</v>
      </c>
      <c r="RS19" s="71">
        <v>4</v>
      </c>
      <c r="RT19" s="71">
        <v>1</v>
      </c>
      <c r="RU19" s="71">
        <v>1</v>
      </c>
      <c r="RV19" s="71">
        <v>0</v>
      </c>
      <c r="RW19" s="71">
        <v>5</v>
      </c>
      <c r="RX19" s="71">
        <v>0</v>
      </c>
      <c r="RY19" s="71">
        <v>0</v>
      </c>
      <c r="RZ19" s="71">
        <v>0</v>
      </c>
      <c r="SA19" s="71">
        <v>1</v>
      </c>
      <c r="SB19" s="71">
        <v>3</v>
      </c>
      <c r="SC19" s="71">
        <v>0</v>
      </c>
      <c r="SD19" s="71">
        <v>3</v>
      </c>
      <c r="SE19" s="71">
        <v>0</v>
      </c>
      <c r="SF19" s="71">
        <v>2</v>
      </c>
      <c r="SG19" s="71">
        <v>2</v>
      </c>
      <c r="SH19" s="71">
        <v>0</v>
      </c>
    </row>
    <row r="20" spans="1:502">
      <c r="A20" s="16" t="s">
        <v>1802</v>
      </c>
      <c r="B20" s="70">
        <v>12</v>
      </c>
      <c r="C20" s="70">
        <v>12</v>
      </c>
      <c r="D20" s="70">
        <v>1</v>
      </c>
      <c r="E20" s="70">
        <v>2015</v>
      </c>
      <c r="F20" s="70" t="s">
        <v>182</v>
      </c>
      <c r="G20" s="1073" t="s">
        <v>1790</v>
      </c>
      <c r="H20" s="70" t="s">
        <v>1791</v>
      </c>
      <c r="I20" s="1066"/>
      <c r="J20" s="73">
        <v>0</v>
      </c>
      <c r="K20" s="73">
        <v>0</v>
      </c>
      <c r="L20" s="73">
        <v>0</v>
      </c>
      <c r="M20" s="73">
        <v>0</v>
      </c>
      <c r="N20" s="73">
        <v>0</v>
      </c>
      <c r="O20" s="73">
        <v>0</v>
      </c>
      <c r="P20" s="73">
        <v>0</v>
      </c>
      <c r="Q20" s="73">
        <v>0</v>
      </c>
      <c r="R20" s="73">
        <v>4.3460000000000001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6.42</v>
      </c>
      <c r="AK20" s="73">
        <v>6.06</v>
      </c>
      <c r="AL20" s="73">
        <v>0</v>
      </c>
      <c r="AM20" s="73">
        <v>0</v>
      </c>
      <c r="AN20" s="73">
        <v>0</v>
      </c>
      <c r="AO20" s="73">
        <v>0</v>
      </c>
      <c r="AP20" s="73">
        <v>0</v>
      </c>
      <c r="AQ20" s="73">
        <v>0</v>
      </c>
      <c r="AR20" s="73">
        <v>0</v>
      </c>
      <c r="AS20" s="73">
        <v>4.8869999999999996</v>
      </c>
      <c r="AT20" s="73">
        <v>0</v>
      </c>
      <c r="AU20" s="73">
        <v>0</v>
      </c>
      <c r="AV20" s="73">
        <v>0</v>
      </c>
      <c r="AW20" s="73">
        <v>0</v>
      </c>
      <c r="AX20" s="73">
        <v>2.895</v>
      </c>
      <c r="AY20" s="73">
        <v>0</v>
      </c>
      <c r="AZ20" s="73">
        <v>0</v>
      </c>
      <c r="BA20" s="73">
        <v>0</v>
      </c>
      <c r="BB20" s="73">
        <v>0</v>
      </c>
      <c r="BC20" s="73">
        <v>0</v>
      </c>
      <c r="BD20" s="73">
        <v>0</v>
      </c>
      <c r="BE20" s="73">
        <v>0</v>
      </c>
      <c r="BF20" s="73">
        <v>0</v>
      </c>
      <c r="BG20" s="73">
        <v>0</v>
      </c>
      <c r="BH20" s="73">
        <v>0</v>
      </c>
      <c r="BI20" s="73">
        <v>0</v>
      </c>
      <c r="BJ20" s="73">
        <v>0</v>
      </c>
      <c r="BK20" s="73">
        <v>0</v>
      </c>
      <c r="BL20" s="73">
        <v>0</v>
      </c>
      <c r="BM20" s="73">
        <v>12.898999999999999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3.423</v>
      </c>
      <c r="CG20" s="73">
        <v>0</v>
      </c>
      <c r="CH20" s="73">
        <v>0</v>
      </c>
      <c r="CI20" s="73">
        <v>6.9619999999999997</v>
      </c>
      <c r="CJ20" s="73">
        <v>0</v>
      </c>
      <c r="CK20" s="73">
        <v>2.0779999999999998</v>
      </c>
      <c r="CL20" s="73">
        <v>0</v>
      </c>
      <c r="CM20" s="73">
        <v>0</v>
      </c>
      <c r="CN20" s="73">
        <v>20.855</v>
      </c>
      <c r="CO20" s="73">
        <v>0</v>
      </c>
      <c r="CP20" s="73">
        <v>4.4710000000000001</v>
      </c>
      <c r="CQ20" s="73">
        <v>0</v>
      </c>
      <c r="CR20" s="73">
        <v>0</v>
      </c>
      <c r="CS20" s="73">
        <v>353.04</v>
      </c>
      <c r="CT20" s="73">
        <v>0</v>
      </c>
      <c r="CU20" s="73">
        <v>0</v>
      </c>
      <c r="CV20" s="73">
        <v>0</v>
      </c>
      <c r="CW20" s="73">
        <v>0</v>
      </c>
      <c r="CX20" s="73">
        <v>0</v>
      </c>
      <c r="CY20" s="73">
        <v>0</v>
      </c>
      <c r="CZ20" s="73">
        <v>0</v>
      </c>
      <c r="DA20" s="73">
        <v>0</v>
      </c>
      <c r="DB20" s="73">
        <v>5.96</v>
      </c>
      <c r="DC20" s="73">
        <v>3.9510000000000001</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4.3460000000000001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6.42</v>
      </c>
      <c r="EL20" s="73">
        <v>6.06</v>
      </c>
      <c r="EM20" s="73">
        <v>0</v>
      </c>
      <c r="EN20" s="73">
        <v>0</v>
      </c>
      <c r="EO20" s="73">
        <v>0</v>
      </c>
      <c r="EP20" s="73">
        <v>0</v>
      </c>
      <c r="EQ20" s="73">
        <v>0</v>
      </c>
      <c r="ER20" s="73">
        <v>0</v>
      </c>
      <c r="ES20" s="73">
        <v>0</v>
      </c>
      <c r="ET20" s="73">
        <v>4.8869999999999996</v>
      </c>
      <c r="EU20" s="73">
        <v>0</v>
      </c>
      <c r="EV20" s="73">
        <v>0</v>
      </c>
      <c r="EW20" s="73">
        <v>0</v>
      </c>
      <c r="EX20" s="73">
        <v>0</v>
      </c>
      <c r="EY20" s="73">
        <v>2.895</v>
      </c>
      <c r="EZ20" s="73">
        <v>0</v>
      </c>
      <c r="FA20" s="73">
        <v>0</v>
      </c>
      <c r="FB20" s="73">
        <v>0</v>
      </c>
      <c r="FC20" s="73">
        <v>0</v>
      </c>
      <c r="FD20" s="73">
        <v>0</v>
      </c>
      <c r="FE20" s="73">
        <v>0</v>
      </c>
      <c r="FF20" s="73">
        <v>0</v>
      </c>
      <c r="FG20" s="73">
        <v>0</v>
      </c>
      <c r="FH20" s="73">
        <v>0</v>
      </c>
      <c r="FI20" s="73">
        <v>0</v>
      </c>
      <c r="FJ20" s="73">
        <v>0</v>
      </c>
      <c r="FK20" s="73">
        <v>0</v>
      </c>
      <c r="FL20" s="73">
        <v>0</v>
      </c>
      <c r="FM20" s="73">
        <v>0</v>
      </c>
      <c r="FN20" s="73">
        <v>12.898999999999999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3.423</v>
      </c>
      <c r="GH20" s="73">
        <v>0</v>
      </c>
      <c r="GI20" s="73">
        <v>0</v>
      </c>
      <c r="GJ20" s="73">
        <v>6.9619999999999997</v>
      </c>
      <c r="GK20" s="73">
        <v>0</v>
      </c>
      <c r="GL20" s="73">
        <v>2.0779999999999998</v>
      </c>
      <c r="GM20" s="73">
        <v>0</v>
      </c>
      <c r="GN20" s="73">
        <v>0</v>
      </c>
      <c r="GO20" s="73">
        <v>20.855</v>
      </c>
      <c r="GP20" s="73">
        <v>0</v>
      </c>
      <c r="GQ20" s="73">
        <v>4.4710000000000001</v>
      </c>
      <c r="GR20" s="73">
        <v>0</v>
      </c>
      <c r="GS20" s="73">
        <v>0</v>
      </c>
      <c r="GT20" s="73">
        <v>353.04</v>
      </c>
      <c r="GU20" s="73">
        <v>0</v>
      </c>
      <c r="GV20" s="73">
        <v>0</v>
      </c>
      <c r="GW20" s="73">
        <v>0</v>
      </c>
      <c r="GX20" s="73">
        <v>0</v>
      </c>
      <c r="GY20" s="73">
        <v>0</v>
      </c>
      <c r="GZ20" s="73">
        <v>0</v>
      </c>
      <c r="HA20" s="73">
        <v>0</v>
      </c>
      <c r="HB20" s="73">
        <v>0</v>
      </c>
      <c r="HC20" s="73">
        <v>5.96</v>
      </c>
      <c r="HD20" s="73">
        <v>3.9510000000000001</v>
      </c>
      <c r="HE20" s="73">
        <v>0</v>
      </c>
      <c r="HF20" s="73">
        <v>0</v>
      </c>
      <c r="HG20" s="73">
        <v>0</v>
      </c>
      <c r="HH20" s="73">
        <v>0</v>
      </c>
      <c r="HI20" s="73">
        <v>0</v>
      </c>
      <c r="HJ20" s="73">
        <v>0</v>
      </c>
      <c r="HK20" s="73">
        <v>16.826000000000001</v>
      </c>
      <c r="HL20" s="73">
        <v>4.8869999999999996</v>
      </c>
      <c r="HM20" s="73">
        <v>2.895</v>
      </c>
      <c r="HN20" s="73">
        <v>0</v>
      </c>
      <c r="HO20" s="73">
        <v>12.898999999999999</v>
      </c>
      <c r="HP20" s="73">
        <v>0</v>
      </c>
      <c r="HQ20" s="73">
        <v>0</v>
      </c>
      <c r="HR20" s="73">
        <v>0</v>
      </c>
      <c r="HS20" s="73">
        <v>3.423</v>
      </c>
      <c r="HT20" s="73">
        <v>9.0399999999999991</v>
      </c>
      <c r="HU20" s="73">
        <v>0</v>
      </c>
      <c r="HV20" s="73">
        <v>25.326000000000001</v>
      </c>
      <c r="HW20" s="73">
        <v>0</v>
      </c>
      <c r="HX20" s="73">
        <v>353.04</v>
      </c>
      <c r="HY20" s="73">
        <v>9.9109999999999996</v>
      </c>
      <c r="HZ20" s="73">
        <v>0</v>
      </c>
      <c r="IA20" s="73">
        <v>0</v>
      </c>
      <c r="IB20" s="73">
        <v>0</v>
      </c>
      <c r="IC20" s="73">
        <v>0</v>
      </c>
      <c r="ID20" s="73">
        <v>0</v>
      </c>
      <c r="IE20" s="73">
        <v>0</v>
      </c>
      <c r="IF20" s="73">
        <v>16.826000000000001</v>
      </c>
      <c r="IG20" s="73">
        <v>4.8869999999999996</v>
      </c>
      <c r="IH20" s="73">
        <v>2.895</v>
      </c>
      <c r="II20" s="73">
        <v>0</v>
      </c>
      <c r="IJ20" s="73">
        <v>12.898999999999999</v>
      </c>
      <c r="IK20" s="73">
        <v>0</v>
      </c>
      <c r="IL20" s="73">
        <v>0</v>
      </c>
      <c r="IM20" s="73">
        <v>0</v>
      </c>
      <c r="IN20" s="73">
        <v>3.423</v>
      </c>
      <c r="IO20" s="73">
        <v>9.0399999999999991</v>
      </c>
      <c r="IP20" s="73">
        <v>0</v>
      </c>
      <c r="IQ20" s="73">
        <v>25.326000000000001</v>
      </c>
      <c r="IR20" s="73">
        <v>0</v>
      </c>
      <c r="IS20" s="73">
        <v>353.04</v>
      </c>
      <c r="IT20" s="73">
        <v>9.9109999999999996</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1</v>
      </c>
      <c r="JX20" s="71">
        <v>1</v>
      </c>
      <c r="JY20" s="71">
        <v>0</v>
      </c>
      <c r="JZ20" s="71">
        <v>0</v>
      </c>
      <c r="KA20" s="71">
        <v>0</v>
      </c>
      <c r="KB20" s="71">
        <v>0</v>
      </c>
      <c r="KC20" s="71">
        <v>0</v>
      </c>
      <c r="KD20" s="71">
        <v>0</v>
      </c>
      <c r="KE20" s="71">
        <v>0</v>
      </c>
      <c r="KF20" s="71">
        <v>1</v>
      </c>
      <c r="KG20" s="71">
        <v>0</v>
      </c>
      <c r="KH20" s="71">
        <v>0</v>
      </c>
      <c r="KI20" s="71">
        <v>0</v>
      </c>
      <c r="KJ20" s="71">
        <v>0</v>
      </c>
      <c r="KK20" s="71">
        <v>1</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2</v>
      </c>
      <c r="LW20" s="71">
        <v>0</v>
      </c>
      <c r="LX20" s="71">
        <v>1</v>
      </c>
      <c r="LY20" s="71">
        <v>0</v>
      </c>
      <c r="LZ20" s="71">
        <v>0</v>
      </c>
      <c r="MA20" s="71">
        <v>3</v>
      </c>
      <c r="MB20" s="71">
        <v>0</v>
      </c>
      <c r="MC20" s="71">
        <v>1</v>
      </c>
      <c r="MD20" s="71">
        <v>0</v>
      </c>
      <c r="ME20" s="71">
        <v>0</v>
      </c>
      <c r="MF20" s="71">
        <v>2</v>
      </c>
      <c r="MG20" s="71">
        <v>0</v>
      </c>
      <c r="MH20" s="71">
        <v>0</v>
      </c>
      <c r="MI20" s="71">
        <v>0</v>
      </c>
      <c r="MJ20" s="71">
        <v>0</v>
      </c>
      <c r="MK20" s="71">
        <v>0</v>
      </c>
      <c r="ML20" s="71">
        <v>0</v>
      </c>
      <c r="MM20" s="71">
        <v>0</v>
      </c>
      <c r="MN20" s="71">
        <v>0</v>
      </c>
      <c r="MO20" s="71">
        <v>1</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1</v>
      </c>
      <c r="NY20" s="71">
        <v>1</v>
      </c>
      <c r="NZ20" s="71">
        <v>0</v>
      </c>
      <c r="OA20" s="71">
        <v>0</v>
      </c>
      <c r="OB20" s="71">
        <v>0</v>
      </c>
      <c r="OC20" s="71">
        <v>0</v>
      </c>
      <c r="OD20" s="71">
        <v>0</v>
      </c>
      <c r="OE20" s="71">
        <v>0</v>
      </c>
      <c r="OF20" s="71">
        <v>0</v>
      </c>
      <c r="OG20" s="71">
        <v>1</v>
      </c>
      <c r="OH20" s="71">
        <v>0</v>
      </c>
      <c r="OI20" s="71">
        <v>0</v>
      </c>
      <c r="OJ20" s="71">
        <v>0</v>
      </c>
      <c r="OK20" s="71">
        <v>0</v>
      </c>
      <c r="OL20" s="71">
        <v>1</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2</v>
      </c>
      <c r="PX20" s="71">
        <v>0</v>
      </c>
      <c r="PY20" s="71">
        <v>1</v>
      </c>
      <c r="PZ20" s="71">
        <v>0</v>
      </c>
      <c r="QA20" s="71">
        <v>0</v>
      </c>
      <c r="QB20" s="71">
        <v>3</v>
      </c>
      <c r="QC20" s="71">
        <v>0</v>
      </c>
      <c r="QD20" s="71">
        <v>1</v>
      </c>
      <c r="QE20" s="71">
        <v>0</v>
      </c>
      <c r="QF20" s="71">
        <v>0</v>
      </c>
      <c r="QG20" s="71">
        <v>2</v>
      </c>
      <c r="QH20" s="71">
        <v>0</v>
      </c>
      <c r="QI20" s="71">
        <v>0</v>
      </c>
      <c r="QJ20" s="71">
        <v>0</v>
      </c>
      <c r="QK20" s="71">
        <v>0</v>
      </c>
      <c r="QL20" s="71">
        <v>0</v>
      </c>
      <c r="QM20" s="71">
        <v>0</v>
      </c>
      <c r="QN20" s="71">
        <v>0</v>
      </c>
      <c r="QO20" s="71">
        <v>0</v>
      </c>
      <c r="QP20" s="71">
        <v>1</v>
      </c>
      <c r="QQ20" s="71">
        <v>1</v>
      </c>
      <c r="QR20" s="71">
        <v>0</v>
      </c>
      <c r="QS20" s="71">
        <v>0</v>
      </c>
      <c r="QT20" s="71">
        <v>0</v>
      </c>
      <c r="QU20" s="71">
        <v>0</v>
      </c>
      <c r="QV20" s="71">
        <v>0</v>
      </c>
      <c r="QW20" s="71">
        <v>0</v>
      </c>
      <c r="QX20" s="71">
        <v>3</v>
      </c>
      <c r="QY20" s="71">
        <v>1</v>
      </c>
      <c r="QZ20" s="71">
        <v>1</v>
      </c>
      <c r="RA20" s="71">
        <v>0</v>
      </c>
      <c r="RB20" s="71">
        <v>4</v>
      </c>
      <c r="RC20" s="71">
        <v>0</v>
      </c>
      <c r="RD20" s="71">
        <v>0</v>
      </c>
      <c r="RE20" s="71">
        <v>0</v>
      </c>
      <c r="RF20" s="71">
        <v>1</v>
      </c>
      <c r="RG20" s="71">
        <v>3</v>
      </c>
      <c r="RH20" s="71">
        <v>0</v>
      </c>
      <c r="RI20" s="71">
        <v>4</v>
      </c>
      <c r="RJ20" s="71">
        <v>0</v>
      </c>
      <c r="RK20" s="71">
        <v>2</v>
      </c>
      <c r="RL20" s="71">
        <v>2</v>
      </c>
      <c r="RM20" s="71">
        <v>0</v>
      </c>
      <c r="RN20" s="71">
        <v>0</v>
      </c>
      <c r="RO20" s="71">
        <v>0</v>
      </c>
      <c r="RP20" s="71">
        <v>0</v>
      </c>
      <c r="RQ20" s="71">
        <v>0</v>
      </c>
      <c r="RR20" s="71">
        <v>0</v>
      </c>
      <c r="RS20" s="71">
        <v>3</v>
      </c>
      <c r="RT20" s="71">
        <v>1</v>
      </c>
      <c r="RU20" s="71">
        <v>1</v>
      </c>
      <c r="RV20" s="71">
        <v>0</v>
      </c>
      <c r="RW20" s="71">
        <v>4</v>
      </c>
      <c r="RX20" s="71">
        <v>0</v>
      </c>
      <c r="RY20" s="71">
        <v>0</v>
      </c>
      <c r="RZ20" s="71">
        <v>0</v>
      </c>
      <c r="SA20" s="71">
        <v>1</v>
      </c>
      <c r="SB20" s="71">
        <v>3</v>
      </c>
      <c r="SC20" s="71">
        <v>0</v>
      </c>
      <c r="SD20" s="71">
        <v>4</v>
      </c>
      <c r="SE20" s="71">
        <v>0</v>
      </c>
      <c r="SF20" s="71">
        <v>2</v>
      </c>
      <c r="SG20" s="71">
        <v>2</v>
      </c>
      <c r="SH20" s="71">
        <v>0</v>
      </c>
    </row>
    <row r="21" spans="1:502">
      <c r="A21" s="16" t="s">
        <v>1803</v>
      </c>
      <c r="B21" s="70">
        <v>13</v>
      </c>
      <c r="C21" s="70">
        <v>13</v>
      </c>
      <c r="D21" s="70">
        <v>1</v>
      </c>
      <c r="E21" s="70">
        <v>2016</v>
      </c>
      <c r="F21" s="70" t="s">
        <v>155</v>
      </c>
      <c r="G21" s="1073" t="s">
        <v>1790</v>
      </c>
      <c r="H21" s="70" t="s">
        <v>1791</v>
      </c>
      <c r="I21" s="1066"/>
      <c r="J21" s="73">
        <v>0</v>
      </c>
      <c r="K21" s="73">
        <v>0</v>
      </c>
      <c r="L21" s="73">
        <v>0</v>
      </c>
      <c r="M21" s="73">
        <v>0</v>
      </c>
      <c r="N21" s="73">
        <v>0</v>
      </c>
      <c r="O21" s="73">
        <v>0</v>
      </c>
      <c r="P21" s="73">
        <v>0</v>
      </c>
      <c r="Q21" s="73">
        <v>0</v>
      </c>
      <c r="R21" s="73">
        <v>4.4109999999999996</v>
      </c>
      <c r="S21" s="73">
        <v>0</v>
      </c>
      <c r="T21" s="73">
        <v>0</v>
      </c>
      <c r="U21" s="73">
        <v>0</v>
      </c>
      <c r="V21" s="73">
        <v>0</v>
      </c>
      <c r="W21" s="73">
        <v>3.9940000000000002</v>
      </c>
      <c r="X21" s="73">
        <v>0</v>
      </c>
      <c r="Y21" s="73">
        <v>0</v>
      </c>
      <c r="Z21" s="73">
        <v>0</v>
      </c>
      <c r="AA21" s="73">
        <v>0</v>
      </c>
      <c r="AB21" s="73">
        <v>0</v>
      </c>
      <c r="AC21" s="73">
        <v>0</v>
      </c>
      <c r="AD21" s="73">
        <v>0</v>
      </c>
      <c r="AE21" s="73">
        <v>0</v>
      </c>
      <c r="AF21" s="73">
        <v>0</v>
      </c>
      <c r="AG21" s="73">
        <v>0</v>
      </c>
      <c r="AH21" s="73">
        <v>0</v>
      </c>
      <c r="AI21" s="73">
        <v>0</v>
      </c>
      <c r="AJ21" s="73">
        <v>6.0679999999999996</v>
      </c>
      <c r="AK21" s="73">
        <v>6.0979999999999999</v>
      </c>
      <c r="AL21" s="73">
        <v>0</v>
      </c>
      <c r="AM21" s="73">
        <v>0</v>
      </c>
      <c r="AN21" s="73">
        <v>0</v>
      </c>
      <c r="AO21" s="73">
        <v>0</v>
      </c>
      <c r="AP21" s="73">
        <v>0</v>
      </c>
      <c r="AQ21" s="73">
        <v>0</v>
      </c>
      <c r="AR21" s="73">
        <v>0</v>
      </c>
      <c r="AS21" s="73">
        <v>4.6310000000000002</v>
      </c>
      <c r="AT21" s="73">
        <v>0</v>
      </c>
      <c r="AU21" s="73">
        <v>0</v>
      </c>
      <c r="AV21" s="73">
        <v>0</v>
      </c>
      <c r="AW21" s="73">
        <v>0</v>
      </c>
      <c r="AX21" s="73">
        <v>3.319</v>
      </c>
      <c r="AY21" s="73">
        <v>0</v>
      </c>
      <c r="AZ21" s="73">
        <v>0</v>
      </c>
      <c r="BA21" s="73">
        <v>0</v>
      </c>
      <c r="BB21" s="73">
        <v>0</v>
      </c>
      <c r="BC21" s="73">
        <v>0</v>
      </c>
      <c r="BD21" s="73">
        <v>0</v>
      </c>
      <c r="BE21" s="73">
        <v>0</v>
      </c>
      <c r="BF21" s="73">
        <v>0</v>
      </c>
      <c r="BG21" s="73">
        <v>0</v>
      </c>
      <c r="BH21" s="73">
        <v>0</v>
      </c>
      <c r="BI21" s="73">
        <v>0</v>
      </c>
      <c r="BJ21" s="73">
        <v>0</v>
      </c>
      <c r="BK21" s="73">
        <v>0</v>
      </c>
      <c r="BL21" s="73">
        <v>0</v>
      </c>
      <c r="BM21" s="73">
        <v>12.436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3.4470000000000001</v>
      </c>
      <c r="CG21" s="73">
        <v>0</v>
      </c>
      <c r="CH21" s="73">
        <v>0</v>
      </c>
      <c r="CI21" s="73">
        <v>6.6920000000000002</v>
      </c>
      <c r="CJ21" s="73">
        <v>0</v>
      </c>
      <c r="CK21" s="73">
        <v>2.4140000000000001</v>
      </c>
      <c r="CL21" s="73">
        <v>0</v>
      </c>
      <c r="CM21" s="73">
        <v>0</v>
      </c>
      <c r="CN21" s="73">
        <v>25.087</v>
      </c>
      <c r="CO21" s="73">
        <v>0</v>
      </c>
      <c r="CP21" s="73">
        <v>0</v>
      </c>
      <c r="CQ21" s="73">
        <v>0</v>
      </c>
      <c r="CR21" s="73">
        <v>0</v>
      </c>
      <c r="CS21" s="73">
        <v>369.25700000000001</v>
      </c>
      <c r="CT21" s="73">
        <v>0</v>
      </c>
      <c r="CU21" s="73">
        <v>0</v>
      </c>
      <c r="CV21" s="73">
        <v>0</v>
      </c>
      <c r="CW21" s="73">
        <v>0</v>
      </c>
      <c r="CX21" s="73">
        <v>0</v>
      </c>
      <c r="CY21" s="73">
        <v>0</v>
      </c>
      <c r="CZ21" s="73">
        <v>0</v>
      </c>
      <c r="DA21" s="73">
        <v>0</v>
      </c>
      <c r="DB21" s="73">
        <v>5.6050000000000004</v>
      </c>
      <c r="DC21" s="73">
        <v>4.1689999999999996</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4.4109999999999996</v>
      </c>
      <c r="DT21" s="73">
        <v>0</v>
      </c>
      <c r="DU21" s="73">
        <v>0</v>
      </c>
      <c r="DV21" s="73">
        <v>0</v>
      </c>
      <c r="DW21" s="73">
        <v>0</v>
      </c>
      <c r="DX21" s="73">
        <v>3.9940000000000002</v>
      </c>
      <c r="DY21" s="73">
        <v>0</v>
      </c>
      <c r="DZ21" s="73">
        <v>0</v>
      </c>
      <c r="EA21" s="73">
        <v>0</v>
      </c>
      <c r="EB21" s="73">
        <v>0</v>
      </c>
      <c r="EC21" s="73">
        <v>0</v>
      </c>
      <c r="ED21" s="73">
        <v>0</v>
      </c>
      <c r="EE21" s="73">
        <v>0</v>
      </c>
      <c r="EF21" s="73">
        <v>0</v>
      </c>
      <c r="EG21" s="73">
        <v>0</v>
      </c>
      <c r="EH21" s="73">
        <v>0</v>
      </c>
      <c r="EI21" s="73">
        <v>0</v>
      </c>
      <c r="EJ21" s="73">
        <v>0</v>
      </c>
      <c r="EK21" s="73">
        <v>6.0679999999999996</v>
      </c>
      <c r="EL21" s="73">
        <v>6.0979999999999999</v>
      </c>
      <c r="EM21" s="73">
        <v>0</v>
      </c>
      <c r="EN21" s="73">
        <v>0</v>
      </c>
      <c r="EO21" s="73">
        <v>0</v>
      </c>
      <c r="EP21" s="73">
        <v>0</v>
      </c>
      <c r="EQ21" s="73">
        <v>0</v>
      </c>
      <c r="ER21" s="73">
        <v>0</v>
      </c>
      <c r="ES21" s="73">
        <v>0</v>
      </c>
      <c r="ET21" s="73">
        <v>4.6310000000000002</v>
      </c>
      <c r="EU21" s="73">
        <v>0</v>
      </c>
      <c r="EV21" s="73">
        <v>0</v>
      </c>
      <c r="EW21" s="73">
        <v>0</v>
      </c>
      <c r="EX21" s="73">
        <v>0</v>
      </c>
      <c r="EY21" s="73">
        <v>3.319</v>
      </c>
      <c r="EZ21" s="73">
        <v>0</v>
      </c>
      <c r="FA21" s="73">
        <v>0</v>
      </c>
      <c r="FB21" s="73">
        <v>0</v>
      </c>
      <c r="FC21" s="73">
        <v>0</v>
      </c>
      <c r="FD21" s="73">
        <v>0</v>
      </c>
      <c r="FE21" s="73">
        <v>0</v>
      </c>
      <c r="FF21" s="73">
        <v>0</v>
      </c>
      <c r="FG21" s="73">
        <v>0</v>
      </c>
      <c r="FH21" s="73">
        <v>0</v>
      </c>
      <c r="FI21" s="73">
        <v>0</v>
      </c>
      <c r="FJ21" s="73">
        <v>0</v>
      </c>
      <c r="FK21" s="73">
        <v>0</v>
      </c>
      <c r="FL21" s="73">
        <v>0</v>
      </c>
      <c r="FM21" s="73">
        <v>0</v>
      </c>
      <c r="FN21" s="73">
        <v>12.436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3.4470000000000001</v>
      </c>
      <c r="GH21" s="73">
        <v>0</v>
      </c>
      <c r="GI21" s="73">
        <v>0</v>
      </c>
      <c r="GJ21" s="73">
        <v>6.6920000000000002</v>
      </c>
      <c r="GK21" s="73">
        <v>0</v>
      </c>
      <c r="GL21" s="73">
        <v>2.4140000000000001</v>
      </c>
      <c r="GM21" s="73">
        <v>0</v>
      </c>
      <c r="GN21" s="73">
        <v>0</v>
      </c>
      <c r="GO21" s="73">
        <v>25.087</v>
      </c>
      <c r="GP21" s="73">
        <v>0</v>
      </c>
      <c r="GQ21" s="73">
        <v>0</v>
      </c>
      <c r="GR21" s="73">
        <v>0</v>
      </c>
      <c r="GS21" s="73">
        <v>0</v>
      </c>
      <c r="GT21" s="73">
        <v>369.25700000000001</v>
      </c>
      <c r="GU21" s="73">
        <v>0</v>
      </c>
      <c r="GV21" s="73">
        <v>0</v>
      </c>
      <c r="GW21" s="73">
        <v>0</v>
      </c>
      <c r="GX21" s="73">
        <v>0</v>
      </c>
      <c r="GY21" s="73">
        <v>0</v>
      </c>
      <c r="GZ21" s="73">
        <v>0</v>
      </c>
      <c r="HA21" s="73">
        <v>0</v>
      </c>
      <c r="HB21" s="73">
        <v>0</v>
      </c>
      <c r="HC21" s="73">
        <v>5.6050000000000004</v>
      </c>
      <c r="HD21" s="73">
        <v>4.1689999999999996</v>
      </c>
      <c r="HE21" s="73">
        <v>0</v>
      </c>
      <c r="HF21" s="73">
        <v>0</v>
      </c>
      <c r="HG21" s="73">
        <v>0</v>
      </c>
      <c r="HH21" s="73">
        <v>0</v>
      </c>
      <c r="HI21" s="73">
        <v>0</v>
      </c>
      <c r="HJ21" s="73">
        <v>0</v>
      </c>
      <c r="HK21" s="73">
        <v>20.571000000000002</v>
      </c>
      <c r="HL21" s="73">
        <v>4.6310000000000002</v>
      </c>
      <c r="HM21" s="73">
        <v>3.319</v>
      </c>
      <c r="HN21" s="73">
        <v>0</v>
      </c>
      <c r="HO21" s="73">
        <v>12.436</v>
      </c>
      <c r="HP21" s="73">
        <v>0</v>
      </c>
      <c r="HQ21" s="73">
        <v>0</v>
      </c>
      <c r="HR21" s="73">
        <v>0</v>
      </c>
      <c r="HS21" s="73">
        <v>3.4470000000000001</v>
      </c>
      <c r="HT21" s="73">
        <v>9.1059999999999999</v>
      </c>
      <c r="HU21" s="73">
        <v>0</v>
      </c>
      <c r="HV21" s="73">
        <v>25.087</v>
      </c>
      <c r="HW21" s="73">
        <v>0</v>
      </c>
      <c r="HX21" s="73">
        <v>369.25700000000001</v>
      </c>
      <c r="HY21" s="73">
        <v>9.7739999999999991</v>
      </c>
      <c r="HZ21" s="73">
        <v>0</v>
      </c>
      <c r="IA21" s="73">
        <v>0</v>
      </c>
      <c r="IB21" s="73">
        <v>0</v>
      </c>
      <c r="IC21" s="73">
        <v>0</v>
      </c>
      <c r="ID21" s="73">
        <v>0</v>
      </c>
      <c r="IE21" s="73">
        <v>0</v>
      </c>
      <c r="IF21" s="73">
        <v>20.571000000000002</v>
      </c>
      <c r="IG21" s="73">
        <v>4.6310000000000002</v>
      </c>
      <c r="IH21" s="73">
        <v>3.319</v>
      </c>
      <c r="II21" s="73">
        <v>0</v>
      </c>
      <c r="IJ21" s="73">
        <v>12.436</v>
      </c>
      <c r="IK21" s="73">
        <v>0</v>
      </c>
      <c r="IL21" s="73">
        <v>0</v>
      </c>
      <c r="IM21" s="73">
        <v>0</v>
      </c>
      <c r="IN21" s="73">
        <v>3.4470000000000001</v>
      </c>
      <c r="IO21" s="73">
        <v>9.1059999999999999</v>
      </c>
      <c r="IP21" s="73">
        <v>0</v>
      </c>
      <c r="IQ21" s="73">
        <v>25.087</v>
      </c>
      <c r="IR21" s="73">
        <v>0</v>
      </c>
      <c r="IS21" s="73">
        <v>369.25700000000001</v>
      </c>
      <c r="IT21" s="73">
        <v>9.7739999999999991</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1</v>
      </c>
      <c r="JX21" s="71">
        <v>1</v>
      </c>
      <c r="JY21" s="71">
        <v>0</v>
      </c>
      <c r="JZ21" s="71">
        <v>0</v>
      </c>
      <c r="KA21" s="71">
        <v>0</v>
      </c>
      <c r="KB21" s="71">
        <v>0</v>
      </c>
      <c r="KC21" s="71">
        <v>0</v>
      </c>
      <c r="KD21" s="71">
        <v>0</v>
      </c>
      <c r="KE21" s="71">
        <v>0</v>
      </c>
      <c r="KF21" s="71">
        <v>1</v>
      </c>
      <c r="KG21" s="71">
        <v>0</v>
      </c>
      <c r="KH21" s="71">
        <v>0</v>
      </c>
      <c r="KI21" s="71">
        <v>0</v>
      </c>
      <c r="KJ21" s="71">
        <v>0</v>
      </c>
      <c r="KK21" s="71">
        <v>1</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2</v>
      </c>
      <c r="LW21" s="71">
        <v>0</v>
      </c>
      <c r="LX21" s="71">
        <v>1</v>
      </c>
      <c r="LY21" s="71">
        <v>0</v>
      </c>
      <c r="LZ21" s="71">
        <v>0</v>
      </c>
      <c r="MA21" s="71">
        <v>4</v>
      </c>
      <c r="MB21" s="71">
        <v>0</v>
      </c>
      <c r="MC21" s="71">
        <v>0</v>
      </c>
      <c r="MD21" s="71">
        <v>0</v>
      </c>
      <c r="ME21" s="71">
        <v>0</v>
      </c>
      <c r="MF21" s="71">
        <v>2</v>
      </c>
      <c r="MG21" s="71">
        <v>0</v>
      </c>
      <c r="MH21" s="71">
        <v>0</v>
      </c>
      <c r="MI21" s="71">
        <v>0</v>
      </c>
      <c r="MJ21" s="71">
        <v>0</v>
      </c>
      <c r="MK21" s="71">
        <v>0</v>
      </c>
      <c r="ML21" s="71">
        <v>0</v>
      </c>
      <c r="MM21" s="71">
        <v>0</v>
      </c>
      <c r="MN21" s="71">
        <v>0</v>
      </c>
      <c r="MO21" s="71">
        <v>1</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1</v>
      </c>
      <c r="NY21" s="71">
        <v>1</v>
      </c>
      <c r="NZ21" s="71">
        <v>0</v>
      </c>
      <c r="OA21" s="71">
        <v>0</v>
      </c>
      <c r="OB21" s="71">
        <v>0</v>
      </c>
      <c r="OC21" s="71">
        <v>0</v>
      </c>
      <c r="OD21" s="71">
        <v>0</v>
      </c>
      <c r="OE21" s="71">
        <v>0</v>
      </c>
      <c r="OF21" s="71">
        <v>0</v>
      </c>
      <c r="OG21" s="71">
        <v>1</v>
      </c>
      <c r="OH21" s="71">
        <v>0</v>
      </c>
      <c r="OI21" s="71">
        <v>0</v>
      </c>
      <c r="OJ21" s="71">
        <v>0</v>
      </c>
      <c r="OK21" s="71">
        <v>0</v>
      </c>
      <c r="OL21" s="71">
        <v>1</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2</v>
      </c>
      <c r="PX21" s="71">
        <v>0</v>
      </c>
      <c r="PY21" s="71">
        <v>1</v>
      </c>
      <c r="PZ21" s="71">
        <v>0</v>
      </c>
      <c r="QA21" s="71">
        <v>0</v>
      </c>
      <c r="QB21" s="71">
        <v>4</v>
      </c>
      <c r="QC21" s="71">
        <v>0</v>
      </c>
      <c r="QD21" s="71">
        <v>0</v>
      </c>
      <c r="QE21" s="71">
        <v>0</v>
      </c>
      <c r="QF21" s="71">
        <v>0</v>
      </c>
      <c r="QG21" s="71">
        <v>2</v>
      </c>
      <c r="QH21" s="71">
        <v>0</v>
      </c>
      <c r="QI21" s="71">
        <v>0</v>
      </c>
      <c r="QJ21" s="71">
        <v>0</v>
      </c>
      <c r="QK21" s="71">
        <v>0</v>
      </c>
      <c r="QL21" s="71">
        <v>0</v>
      </c>
      <c r="QM21" s="71">
        <v>0</v>
      </c>
      <c r="QN21" s="71">
        <v>0</v>
      </c>
      <c r="QO21" s="71">
        <v>0</v>
      </c>
      <c r="QP21" s="71">
        <v>1</v>
      </c>
      <c r="QQ21" s="71">
        <v>1</v>
      </c>
      <c r="QR21" s="71">
        <v>0</v>
      </c>
      <c r="QS21" s="71">
        <v>0</v>
      </c>
      <c r="QT21" s="71">
        <v>0</v>
      </c>
      <c r="QU21" s="71">
        <v>0</v>
      </c>
      <c r="QV21" s="71">
        <v>0</v>
      </c>
      <c r="QW21" s="71">
        <v>0</v>
      </c>
      <c r="QX21" s="71">
        <v>4</v>
      </c>
      <c r="QY21" s="71">
        <v>1</v>
      </c>
      <c r="QZ21" s="71">
        <v>1</v>
      </c>
      <c r="RA21" s="71">
        <v>0</v>
      </c>
      <c r="RB21" s="71">
        <v>4</v>
      </c>
      <c r="RC21" s="71">
        <v>0</v>
      </c>
      <c r="RD21" s="71">
        <v>0</v>
      </c>
      <c r="RE21" s="71">
        <v>0</v>
      </c>
      <c r="RF21" s="71">
        <v>1</v>
      </c>
      <c r="RG21" s="71">
        <v>3</v>
      </c>
      <c r="RH21" s="71">
        <v>0</v>
      </c>
      <c r="RI21" s="71">
        <v>4</v>
      </c>
      <c r="RJ21" s="71">
        <v>0</v>
      </c>
      <c r="RK21" s="71">
        <v>2</v>
      </c>
      <c r="RL21" s="71">
        <v>2</v>
      </c>
      <c r="RM21" s="71">
        <v>0</v>
      </c>
      <c r="RN21" s="71">
        <v>0</v>
      </c>
      <c r="RO21" s="71">
        <v>0</v>
      </c>
      <c r="RP21" s="71">
        <v>0</v>
      </c>
      <c r="RQ21" s="71">
        <v>0</v>
      </c>
      <c r="RR21" s="71">
        <v>0</v>
      </c>
      <c r="RS21" s="71">
        <v>4</v>
      </c>
      <c r="RT21" s="71">
        <v>1</v>
      </c>
      <c r="RU21" s="71">
        <v>1</v>
      </c>
      <c r="RV21" s="71">
        <v>0</v>
      </c>
      <c r="RW21" s="71">
        <v>4</v>
      </c>
      <c r="RX21" s="71">
        <v>0</v>
      </c>
      <c r="RY21" s="71">
        <v>0</v>
      </c>
      <c r="RZ21" s="71">
        <v>0</v>
      </c>
      <c r="SA21" s="71">
        <v>1</v>
      </c>
      <c r="SB21" s="71">
        <v>3</v>
      </c>
      <c r="SC21" s="71">
        <v>0</v>
      </c>
      <c r="SD21" s="71">
        <v>4</v>
      </c>
      <c r="SE21" s="71">
        <v>0</v>
      </c>
      <c r="SF21" s="71">
        <v>2</v>
      </c>
      <c r="SG21" s="71">
        <v>2</v>
      </c>
      <c r="SH21" s="71">
        <v>0</v>
      </c>
    </row>
    <row r="22" spans="1:502">
      <c r="A22" s="16" t="s">
        <v>1804</v>
      </c>
      <c r="B22" s="70">
        <v>14</v>
      </c>
      <c r="C22" s="70">
        <v>14</v>
      </c>
      <c r="D22" s="70">
        <v>1</v>
      </c>
      <c r="E22" s="70">
        <v>2017</v>
      </c>
      <c r="F22" s="70" t="s">
        <v>156</v>
      </c>
      <c r="G22" s="1073" t="s">
        <v>1790</v>
      </c>
      <c r="H22" s="70" t="s">
        <v>1791</v>
      </c>
      <c r="I22" s="1066"/>
      <c r="J22" s="73">
        <v>0</v>
      </c>
      <c r="K22" s="73">
        <v>0</v>
      </c>
      <c r="L22" s="73">
        <v>0</v>
      </c>
      <c r="M22" s="73">
        <v>0</v>
      </c>
      <c r="N22" s="73">
        <v>0</v>
      </c>
      <c r="O22" s="73">
        <v>0</v>
      </c>
      <c r="P22" s="73">
        <v>0</v>
      </c>
      <c r="Q22" s="73">
        <v>0</v>
      </c>
      <c r="R22" s="73">
        <v>4.274</v>
      </c>
      <c r="S22" s="73">
        <v>0</v>
      </c>
      <c r="T22" s="73">
        <v>0</v>
      </c>
      <c r="U22" s="73">
        <v>0</v>
      </c>
      <c r="V22" s="73">
        <v>0</v>
      </c>
      <c r="W22" s="73">
        <v>4.085</v>
      </c>
      <c r="X22" s="73">
        <v>0</v>
      </c>
      <c r="Y22" s="73">
        <v>0</v>
      </c>
      <c r="Z22" s="73">
        <v>0</v>
      </c>
      <c r="AA22" s="73">
        <v>0</v>
      </c>
      <c r="AB22" s="73">
        <v>0</v>
      </c>
      <c r="AC22" s="73">
        <v>0</v>
      </c>
      <c r="AD22" s="73">
        <v>0</v>
      </c>
      <c r="AE22" s="73">
        <v>0</v>
      </c>
      <c r="AF22" s="73">
        <v>0</v>
      </c>
      <c r="AG22" s="73">
        <v>0</v>
      </c>
      <c r="AH22" s="73">
        <v>0</v>
      </c>
      <c r="AI22" s="73">
        <v>0</v>
      </c>
      <c r="AJ22" s="73">
        <v>5.8150000000000004</v>
      </c>
      <c r="AK22" s="73">
        <v>5.5439999999999996</v>
      </c>
      <c r="AL22" s="73">
        <v>0</v>
      </c>
      <c r="AM22" s="73">
        <v>0</v>
      </c>
      <c r="AN22" s="73">
        <v>0</v>
      </c>
      <c r="AO22" s="73">
        <v>0</v>
      </c>
      <c r="AP22" s="73">
        <v>0</v>
      </c>
      <c r="AQ22" s="73">
        <v>0</v>
      </c>
      <c r="AR22" s="73">
        <v>0</v>
      </c>
      <c r="AS22" s="73">
        <v>4.6529999999999996</v>
      </c>
      <c r="AT22" s="73">
        <v>0</v>
      </c>
      <c r="AU22" s="73">
        <v>0</v>
      </c>
      <c r="AV22" s="73">
        <v>0</v>
      </c>
      <c r="AW22" s="73">
        <v>0</v>
      </c>
      <c r="AX22" s="73">
        <v>3.0670000000000002</v>
      </c>
      <c r="AY22" s="73">
        <v>0</v>
      </c>
      <c r="AZ22" s="73">
        <v>0</v>
      </c>
      <c r="BA22" s="73">
        <v>0</v>
      </c>
      <c r="BB22" s="73">
        <v>0</v>
      </c>
      <c r="BC22" s="73">
        <v>0</v>
      </c>
      <c r="BD22" s="73">
        <v>0</v>
      </c>
      <c r="BE22" s="73">
        <v>0</v>
      </c>
      <c r="BF22" s="73">
        <v>0</v>
      </c>
      <c r="BG22" s="73">
        <v>0</v>
      </c>
      <c r="BH22" s="73">
        <v>0</v>
      </c>
      <c r="BI22" s="73">
        <v>0</v>
      </c>
      <c r="BJ22" s="73">
        <v>0</v>
      </c>
      <c r="BK22" s="73">
        <v>0</v>
      </c>
      <c r="BL22" s="73">
        <v>0</v>
      </c>
      <c r="BM22" s="73">
        <v>12.047000000000001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3.1579999999999999</v>
      </c>
      <c r="CG22" s="73">
        <v>0</v>
      </c>
      <c r="CH22" s="73">
        <v>0</v>
      </c>
      <c r="CI22" s="73">
        <v>6.165</v>
      </c>
      <c r="CJ22" s="73">
        <v>0</v>
      </c>
      <c r="CK22" s="73">
        <v>2.3889999999999998</v>
      </c>
      <c r="CL22" s="73">
        <v>0</v>
      </c>
      <c r="CM22" s="73">
        <v>0</v>
      </c>
      <c r="CN22" s="73">
        <v>24.225000000000001</v>
      </c>
      <c r="CO22" s="73">
        <v>0</v>
      </c>
      <c r="CP22" s="73">
        <v>0</v>
      </c>
      <c r="CQ22" s="73">
        <v>0</v>
      </c>
      <c r="CR22" s="73">
        <v>0</v>
      </c>
      <c r="CS22" s="73">
        <v>354.01499999999999</v>
      </c>
      <c r="CT22" s="73">
        <v>0</v>
      </c>
      <c r="CU22" s="73">
        <v>0</v>
      </c>
      <c r="CV22" s="73">
        <v>0</v>
      </c>
      <c r="CW22" s="73">
        <v>0</v>
      </c>
      <c r="CX22" s="73">
        <v>0</v>
      </c>
      <c r="CY22" s="73">
        <v>0</v>
      </c>
      <c r="CZ22" s="73">
        <v>0</v>
      </c>
      <c r="DA22" s="73">
        <v>0</v>
      </c>
      <c r="DB22" s="73">
        <v>5.2370000000000001</v>
      </c>
      <c r="DC22" s="73">
        <v>3.964</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4.274</v>
      </c>
      <c r="DT22" s="73">
        <v>0</v>
      </c>
      <c r="DU22" s="73">
        <v>0</v>
      </c>
      <c r="DV22" s="73">
        <v>0</v>
      </c>
      <c r="DW22" s="73">
        <v>0</v>
      </c>
      <c r="DX22" s="73">
        <v>4.085</v>
      </c>
      <c r="DY22" s="73">
        <v>0</v>
      </c>
      <c r="DZ22" s="73">
        <v>0</v>
      </c>
      <c r="EA22" s="73">
        <v>0</v>
      </c>
      <c r="EB22" s="73">
        <v>0</v>
      </c>
      <c r="EC22" s="73">
        <v>0</v>
      </c>
      <c r="ED22" s="73">
        <v>0</v>
      </c>
      <c r="EE22" s="73">
        <v>0</v>
      </c>
      <c r="EF22" s="73">
        <v>0</v>
      </c>
      <c r="EG22" s="73">
        <v>0</v>
      </c>
      <c r="EH22" s="73">
        <v>0</v>
      </c>
      <c r="EI22" s="73">
        <v>0</v>
      </c>
      <c r="EJ22" s="73">
        <v>0</v>
      </c>
      <c r="EK22" s="73">
        <v>5.8150000000000004</v>
      </c>
      <c r="EL22" s="73">
        <v>5.5439999999999996</v>
      </c>
      <c r="EM22" s="73">
        <v>0</v>
      </c>
      <c r="EN22" s="73">
        <v>0</v>
      </c>
      <c r="EO22" s="73">
        <v>0</v>
      </c>
      <c r="EP22" s="73">
        <v>0</v>
      </c>
      <c r="EQ22" s="73">
        <v>0</v>
      </c>
      <c r="ER22" s="73">
        <v>0</v>
      </c>
      <c r="ES22" s="73">
        <v>0</v>
      </c>
      <c r="ET22" s="73">
        <v>4.6529999999999996</v>
      </c>
      <c r="EU22" s="73">
        <v>0</v>
      </c>
      <c r="EV22" s="73">
        <v>0</v>
      </c>
      <c r="EW22" s="73">
        <v>0</v>
      </c>
      <c r="EX22" s="73">
        <v>0</v>
      </c>
      <c r="EY22" s="73">
        <v>3.0670000000000002</v>
      </c>
      <c r="EZ22" s="73">
        <v>0</v>
      </c>
      <c r="FA22" s="73">
        <v>0</v>
      </c>
      <c r="FB22" s="73">
        <v>0</v>
      </c>
      <c r="FC22" s="73">
        <v>0</v>
      </c>
      <c r="FD22" s="73">
        <v>0</v>
      </c>
      <c r="FE22" s="73">
        <v>0</v>
      </c>
      <c r="FF22" s="73">
        <v>0</v>
      </c>
      <c r="FG22" s="73">
        <v>0</v>
      </c>
      <c r="FH22" s="73">
        <v>0</v>
      </c>
      <c r="FI22" s="73">
        <v>0</v>
      </c>
      <c r="FJ22" s="73">
        <v>0</v>
      </c>
      <c r="FK22" s="73">
        <v>0</v>
      </c>
      <c r="FL22" s="73">
        <v>0</v>
      </c>
      <c r="FM22" s="73">
        <v>0</v>
      </c>
      <c r="FN22" s="73">
        <v>12.047000000000001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3.1579999999999999</v>
      </c>
      <c r="GH22" s="73">
        <v>0</v>
      </c>
      <c r="GI22" s="73">
        <v>0</v>
      </c>
      <c r="GJ22" s="73">
        <v>6.165</v>
      </c>
      <c r="GK22" s="73">
        <v>0</v>
      </c>
      <c r="GL22" s="73">
        <v>2.3889999999999998</v>
      </c>
      <c r="GM22" s="73">
        <v>0</v>
      </c>
      <c r="GN22" s="73">
        <v>0</v>
      </c>
      <c r="GO22" s="73">
        <v>24.225000000000001</v>
      </c>
      <c r="GP22" s="73">
        <v>0</v>
      </c>
      <c r="GQ22" s="73">
        <v>0</v>
      </c>
      <c r="GR22" s="73">
        <v>0</v>
      </c>
      <c r="GS22" s="73">
        <v>0</v>
      </c>
      <c r="GT22" s="73">
        <v>354.01499999999999</v>
      </c>
      <c r="GU22" s="73">
        <v>0</v>
      </c>
      <c r="GV22" s="73">
        <v>0</v>
      </c>
      <c r="GW22" s="73">
        <v>0</v>
      </c>
      <c r="GX22" s="73">
        <v>0</v>
      </c>
      <c r="GY22" s="73">
        <v>0</v>
      </c>
      <c r="GZ22" s="73">
        <v>0</v>
      </c>
      <c r="HA22" s="73">
        <v>0</v>
      </c>
      <c r="HB22" s="73">
        <v>0</v>
      </c>
      <c r="HC22" s="73">
        <v>5.2370000000000001</v>
      </c>
      <c r="HD22" s="73">
        <v>3.964</v>
      </c>
      <c r="HE22" s="73">
        <v>0</v>
      </c>
      <c r="HF22" s="73">
        <v>0</v>
      </c>
      <c r="HG22" s="73">
        <v>0</v>
      </c>
      <c r="HH22" s="73">
        <v>0</v>
      </c>
      <c r="HI22" s="73">
        <v>0</v>
      </c>
      <c r="HJ22" s="73">
        <v>0</v>
      </c>
      <c r="HK22" s="73">
        <v>19.718</v>
      </c>
      <c r="HL22" s="73">
        <v>4.6529999999999996</v>
      </c>
      <c r="HM22" s="73">
        <v>3.0670000000000002</v>
      </c>
      <c r="HN22" s="73">
        <v>0</v>
      </c>
      <c r="HO22" s="73">
        <v>12.047000000000001</v>
      </c>
      <c r="HP22" s="73">
        <v>0</v>
      </c>
      <c r="HQ22" s="73">
        <v>0</v>
      </c>
      <c r="HR22" s="73">
        <v>0</v>
      </c>
      <c r="HS22" s="73">
        <v>3.1579999999999999</v>
      </c>
      <c r="HT22" s="73">
        <v>8.5540000000000003</v>
      </c>
      <c r="HU22" s="73">
        <v>0</v>
      </c>
      <c r="HV22" s="73">
        <v>24.225000000000001</v>
      </c>
      <c r="HW22" s="73">
        <v>0</v>
      </c>
      <c r="HX22" s="73">
        <v>354.01499999999999</v>
      </c>
      <c r="HY22" s="73">
        <v>9.2010000000000005</v>
      </c>
      <c r="HZ22" s="73">
        <v>0</v>
      </c>
      <c r="IA22" s="73">
        <v>0</v>
      </c>
      <c r="IB22" s="73">
        <v>0</v>
      </c>
      <c r="IC22" s="73">
        <v>0</v>
      </c>
      <c r="ID22" s="73">
        <v>0</v>
      </c>
      <c r="IE22" s="73">
        <v>0</v>
      </c>
      <c r="IF22" s="73">
        <v>19.718</v>
      </c>
      <c r="IG22" s="73">
        <v>4.6529999999999996</v>
      </c>
      <c r="IH22" s="73">
        <v>3.0670000000000002</v>
      </c>
      <c r="II22" s="73">
        <v>0</v>
      </c>
      <c r="IJ22" s="73">
        <v>12.047000000000001</v>
      </c>
      <c r="IK22" s="73">
        <v>0</v>
      </c>
      <c r="IL22" s="73">
        <v>0</v>
      </c>
      <c r="IM22" s="73">
        <v>0</v>
      </c>
      <c r="IN22" s="73">
        <v>3.1579999999999999</v>
      </c>
      <c r="IO22" s="73">
        <v>8.5540000000000003</v>
      </c>
      <c r="IP22" s="73">
        <v>0</v>
      </c>
      <c r="IQ22" s="73">
        <v>24.225000000000001</v>
      </c>
      <c r="IR22" s="73">
        <v>0</v>
      </c>
      <c r="IS22" s="73">
        <v>354.01499999999999</v>
      </c>
      <c r="IT22" s="73">
        <v>9.2010000000000005</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1</v>
      </c>
      <c r="JX22" s="71">
        <v>1</v>
      </c>
      <c r="JY22" s="71">
        <v>0</v>
      </c>
      <c r="JZ22" s="71">
        <v>0</v>
      </c>
      <c r="KA22" s="71">
        <v>0</v>
      </c>
      <c r="KB22" s="71">
        <v>0</v>
      </c>
      <c r="KC22" s="71">
        <v>0</v>
      </c>
      <c r="KD22" s="71">
        <v>0</v>
      </c>
      <c r="KE22" s="71">
        <v>0</v>
      </c>
      <c r="KF22" s="71">
        <v>1</v>
      </c>
      <c r="KG22" s="71">
        <v>0</v>
      </c>
      <c r="KH22" s="71">
        <v>0</v>
      </c>
      <c r="KI22" s="71">
        <v>0</v>
      </c>
      <c r="KJ22" s="71">
        <v>0</v>
      </c>
      <c r="KK22" s="71">
        <v>1</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2</v>
      </c>
      <c r="LW22" s="71">
        <v>0</v>
      </c>
      <c r="LX22" s="71">
        <v>1</v>
      </c>
      <c r="LY22" s="71">
        <v>0</v>
      </c>
      <c r="LZ22" s="71">
        <v>0</v>
      </c>
      <c r="MA22" s="71">
        <v>4</v>
      </c>
      <c r="MB22" s="71">
        <v>0</v>
      </c>
      <c r="MC22" s="71">
        <v>0</v>
      </c>
      <c r="MD22" s="71">
        <v>0</v>
      </c>
      <c r="ME22" s="71">
        <v>0</v>
      </c>
      <c r="MF22" s="71">
        <v>2</v>
      </c>
      <c r="MG22" s="71">
        <v>0</v>
      </c>
      <c r="MH22" s="71">
        <v>0</v>
      </c>
      <c r="MI22" s="71">
        <v>0</v>
      </c>
      <c r="MJ22" s="71">
        <v>0</v>
      </c>
      <c r="MK22" s="71">
        <v>0</v>
      </c>
      <c r="ML22" s="71">
        <v>0</v>
      </c>
      <c r="MM22" s="71">
        <v>0</v>
      </c>
      <c r="MN22" s="71">
        <v>0</v>
      </c>
      <c r="MO22" s="71">
        <v>1</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1</v>
      </c>
      <c r="NY22" s="71">
        <v>1</v>
      </c>
      <c r="NZ22" s="71">
        <v>0</v>
      </c>
      <c r="OA22" s="71">
        <v>0</v>
      </c>
      <c r="OB22" s="71">
        <v>0</v>
      </c>
      <c r="OC22" s="71">
        <v>0</v>
      </c>
      <c r="OD22" s="71">
        <v>0</v>
      </c>
      <c r="OE22" s="71">
        <v>0</v>
      </c>
      <c r="OF22" s="71">
        <v>0</v>
      </c>
      <c r="OG22" s="71">
        <v>1</v>
      </c>
      <c r="OH22" s="71">
        <v>0</v>
      </c>
      <c r="OI22" s="71">
        <v>0</v>
      </c>
      <c r="OJ22" s="71">
        <v>0</v>
      </c>
      <c r="OK22" s="71">
        <v>0</v>
      </c>
      <c r="OL22" s="71">
        <v>1</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2</v>
      </c>
      <c r="PX22" s="71">
        <v>0</v>
      </c>
      <c r="PY22" s="71">
        <v>1</v>
      </c>
      <c r="PZ22" s="71">
        <v>0</v>
      </c>
      <c r="QA22" s="71">
        <v>0</v>
      </c>
      <c r="QB22" s="71">
        <v>4</v>
      </c>
      <c r="QC22" s="71">
        <v>0</v>
      </c>
      <c r="QD22" s="71">
        <v>0</v>
      </c>
      <c r="QE22" s="71">
        <v>0</v>
      </c>
      <c r="QF22" s="71">
        <v>0</v>
      </c>
      <c r="QG22" s="71">
        <v>2</v>
      </c>
      <c r="QH22" s="71">
        <v>0</v>
      </c>
      <c r="QI22" s="71">
        <v>0</v>
      </c>
      <c r="QJ22" s="71">
        <v>0</v>
      </c>
      <c r="QK22" s="71">
        <v>0</v>
      </c>
      <c r="QL22" s="71">
        <v>0</v>
      </c>
      <c r="QM22" s="71">
        <v>0</v>
      </c>
      <c r="QN22" s="71">
        <v>0</v>
      </c>
      <c r="QO22" s="71">
        <v>0</v>
      </c>
      <c r="QP22" s="71">
        <v>1</v>
      </c>
      <c r="QQ22" s="71">
        <v>1</v>
      </c>
      <c r="QR22" s="71">
        <v>0</v>
      </c>
      <c r="QS22" s="71">
        <v>0</v>
      </c>
      <c r="QT22" s="71">
        <v>0</v>
      </c>
      <c r="QU22" s="71">
        <v>0</v>
      </c>
      <c r="QV22" s="71">
        <v>0</v>
      </c>
      <c r="QW22" s="71">
        <v>0</v>
      </c>
      <c r="QX22" s="71">
        <v>4</v>
      </c>
      <c r="QY22" s="71">
        <v>1</v>
      </c>
      <c r="QZ22" s="71">
        <v>1</v>
      </c>
      <c r="RA22" s="71">
        <v>0</v>
      </c>
      <c r="RB22" s="71">
        <v>4</v>
      </c>
      <c r="RC22" s="71">
        <v>0</v>
      </c>
      <c r="RD22" s="71">
        <v>0</v>
      </c>
      <c r="RE22" s="71">
        <v>0</v>
      </c>
      <c r="RF22" s="71">
        <v>1</v>
      </c>
      <c r="RG22" s="71">
        <v>3</v>
      </c>
      <c r="RH22" s="71">
        <v>0</v>
      </c>
      <c r="RI22" s="71">
        <v>4</v>
      </c>
      <c r="RJ22" s="71">
        <v>0</v>
      </c>
      <c r="RK22" s="71">
        <v>2</v>
      </c>
      <c r="RL22" s="71">
        <v>2</v>
      </c>
      <c r="RM22" s="71">
        <v>0</v>
      </c>
      <c r="RN22" s="71">
        <v>0</v>
      </c>
      <c r="RO22" s="71">
        <v>0</v>
      </c>
      <c r="RP22" s="71">
        <v>0</v>
      </c>
      <c r="RQ22" s="71">
        <v>0</v>
      </c>
      <c r="RR22" s="71">
        <v>0</v>
      </c>
      <c r="RS22" s="71">
        <v>4</v>
      </c>
      <c r="RT22" s="71">
        <v>1</v>
      </c>
      <c r="RU22" s="71">
        <v>1</v>
      </c>
      <c r="RV22" s="71">
        <v>0</v>
      </c>
      <c r="RW22" s="71">
        <v>4</v>
      </c>
      <c r="RX22" s="71">
        <v>0</v>
      </c>
      <c r="RY22" s="71">
        <v>0</v>
      </c>
      <c r="RZ22" s="71">
        <v>0</v>
      </c>
      <c r="SA22" s="71">
        <v>1</v>
      </c>
      <c r="SB22" s="71">
        <v>3</v>
      </c>
      <c r="SC22" s="71">
        <v>0</v>
      </c>
      <c r="SD22" s="71">
        <v>4</v>
      </c>
      <c r="SE22" s="71">
        <v>0</v>
      </c>
      <c r="SF22" s="71">
        <v>2</v>
      </c>
      <c r="SG22" s="71">
        <v>2</v>
      </c>
      <c r="SH22" s="71">
        <v>0</v>
      </c>
    </row>
    <row r="23" spans="1:502">
      <c r="A23" s="16" t="s">
        <v>1805</v>
      </c>
      <c r="B23" s="70">
        <v>15</v>
      </c>
      <c r="C23" s="70">
        <v>15</v>
      </c>
      <c r="D23" s="70">
        <v>1</v>
      </c>
      <c r="E23" s="70">
        <v>2018</v>
      </c>
      <c r="F23" s="70" t="s">
        <v>183</v>
      </c>
      <c r="G23" s="1073" t="s">
        <v>1790</v>
      </c>
      <c r="H23" s="70" t="s">
        <v>1791</v>
      </c>
      <c r="I23" s="1066"/>
      <c r="J23" s="73">
        <v>0</v>
      </c>
      <c r="K23" s="73">
        <v>0</v>
      </c>
      <c r="L23" s="73">
        <v>0</v>
      </c>
      <c r="M23" s="73">
        <v>0</v>
      </c>
      <c r="N23" s="73">
        <v>0</v>
      </c>
      <c r="O23" s="73">
        <v>0</v>
      </c>
      <c r="P23" s="73">
        <v>0</v>
      </c>
      <c r="Q23" s="73">
        <v>0</v>
      </c>
      <c r="R23" s="73">
        <v>4.2489999999999997</v>
      </c>
      <c r="S23" s="73">
        <v>0</v>
      </c>
      <c r="T23" s="73">
        <v>0</v>
      </c>
      <c r="U23" s="73">
        <v>0</v>
      </c>
      <c r="V23" s="73">
        <v>0</v>
      </c>
      <c r="W23" s="73">
        <v>3.76</v>
      </c>
      <c r="X23" s="73">
        <v>0</v>
      </c>
      <c r="Y23" s="73">
        <v>0</v>
      </c>
      <c r="Z23" s="73">
        <v>0</v>
      </c>
      <c r="AA23" s="73">
        <v>0</v>
      </c>
      <c r="AB23" s="73">
        <v>0</v>
      </c>
      <c r="AC23" s="73">
        <v>0</v>
      </c>
      <c r="AD23" s="73">
        <v>0</v>
      </c>
      <c r="AE23" s="73">
        <v>0</v>
      </c>
      <c r="AF23" s="73">
        <v>0</v>
      </c>
      <c r="AG23" s="73">
        <v>0</v>
      </c>
      <c r="AH23" s="73">
        <v>0</v>
      </c>
      <c r="AI23" s="73">
        <v>0</v>
      </c>
      <c r="AJ23" s="73">
        <v>5.7489999999999997</v>
      </c>
      <c r="AK23" s="73">
        <v>5.2720000000000002</v>
      </c>
      <c r="AL23" s="73">
        <v>0</v>
      </c>
      <c r="AM23" s="73">
        <v>0</v>
      </c>
      <c r="AN23" s="73">
        <v>0</v>
      </c>
      <c r="AO23" s="73">
        <v>0</v>
      </c>
      <c r="AP23" s="73">
        <v>0</v>
      </c>
      <c r="AQ23" s="73">
        <v>0</v>
      </c>
      <c r="AR23" s="73">
        <v>0</v>
      </c>
      <c r="AS23" s="73">
        <v>4.4470000000000001</v>
      </c>
      <c r="AT23" s="73">
        <v>0</v>
      </c>
      <c r="AU23" s="73">
        <v>0</v>
      </c>
      <c r="AV23" s="73">
        <v>0</v>
      </c>
      <c r="AW23" s="73">
        <v>0</v>
      </c>
      <c r="AX23" s="73">
        <v>2.8050000000000002</v>
      </c>
      <c r="AY23" s="73">
        <v>0</v>
      </c>
      <c r="AZ23" s="73">
        <v>0</v>
      </c>
      <c r="BA23" s="73">
        <v>0</v>
      </c>
      <c r="BB23" s="73">
        <v>0</v>
      </c>
      <c r="BC23" s="73">
        <v>0</v>
      </c>
      <c r="BD23" s="73">
        <v>0</v>
      </c>
      <c r="BE23" s="73">
        <v>0</v>
      </c>
      <c r="BF23" s="73">
        <v>0</v>
      </c>
      <c r="BG23" s="73">
        <v>0</v>
      </c>
      <c r="BH23" s="73">
        <v>0</v>
      </c>
      <c r="BI23" s="73">
        <v>0</v>
      </c>
      <c r="BJ23" s="73">
        <v>0</v>
      </c>
      <c r="BK23" s="73">
        <v>0</v>
      </c>
      <c r="BL23" s="73">
        <v>0</v>
      </c>
      <c r="BM23" s="73">
        <v>12.055</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2.3660000000000001</v>
      </c>
      <c r="CG23" s="73">
        <v>0</v>
      </c>
      <c r="CH23" s="73">
        <v>0</v>
      </c>
      <c r="CI23" s="73">
        <v>6.468</v>
      </c>
      <c r="CJ23" s="73">
        <v>0</v>
      </c>
      <c r="CK23" s="73">
        <v>2.4260000000000002</v>
      </c>
      <c r="CL23" s="73">
        <v>0</v>
      </c>
      <c r="CM23" s="73">
        <v>0</v>
      </c>
      <c r="CN23" s="73">
        <v>23.896999999999998</v>
      </c>
      <c r="CO23" s="73">
        <v>0</v>
      </c>
      <c r="CP23" s="73">
        <v>0</v>
      </c>
      <c r="CQ23" s="73">
        <v>0</v>
      </c>
      <c r="CR23" s="73">
        <v>0</v>
      </c>
      <c r="CS23" s="73">
        <v>342.67700000000002</v>
      </c>
      <c r="CT23" s="73">
        <v>0</v>
      </c>
      <c r="CU23" s="73">
        <v>0</v>
      </c>
      <c r="CV23" s="73">
        <v>0</v>
      </c>
      <c r="CW23" s="73">
        <v>0</v>
      </c>
      <c r="CX23" s="73">
        <v>0</v>
      </c>
      <c r="CY23" s="73">
        <v>0</v>
      </c>
      <c r="CZ23" s="73">
        <v>0</v>
      </c>
      <c r="DA23" s="73">
        <v>0</v>
      </c>
      <c r="DB23" s="73">
        <v>5.2469999999999999</v>
      </c>
      <c r="DC23" s="73">
        <v>4.2279999999999998</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4.2489999999999997</v>
      </c>
      <c r="DT23" s="73">
        <v>0</v>
      </c>
      <c r="DU23" s="73">
        <v>0</v>
      </c>
      <c r="DV23" s="73">
        <v>0</v>
      </c>
      <c r="DW23" s="73">
        <v>0</v>
      </c>
      <c r="DX23" s="73">
        <v>3.76</v>
      </c>
      <c r="DY23" s="73">
        <v>0</v>
      </c>
      <c r="DZ23" s="73">
        <v>0</v>
      </c>
      <c r="EA23" s="73">
        <v>0</v>
      </c>
      <c r="EB23" s="73">
        <v>0</v>
      </c>
      <c r="EC23" s="73">
        <v>0</v>
      </c>
      <c r="ED23" s="73">
        <v>0</v>
      </c>
      <c r="EE23" s="73">
        <v>0</v>
      </c>
      <c r="EF23" s="73">
        <v>0</v>
      </c>
      <c r="EG23" s="73">
        <v>0</v>
      </c>
      <c r="EH23" s="73">
        <v>0</v>
      </c>
      <c r="EI23" s="73">
        <v>0</v>
      </c>
      <c r="EJ23" s="73">
        <v>0</v>
      </c>
      <c r="EK23" s="73">
        <v>5.7489999999999997</v>
      </c>
      <c r="EL23" s="73">
        <v>5.2720000000000002</v>
      </c>
      <c r="EM23" s="73">
        <v>0</v>
      </c>
      <c r="EN23" s="73">
        <v>0</v>
      </c>
      <c r="EO23" s="73">
        <v>0</v>
      </c>
      <c r="EP23" s="73">
        <v>0</v>
      </c>
      <c r="EQ23" s="73">
        <v>0</v>
      </c>
      <c r="ER23" s="73">
        <v>0</v>
      </c>
      <c r="ES23" s="73">
        <v>0</v>
      </c>
      <c r="ET23" s="73">
        <v>4.4470000000000001</v>
      </c>
      <c r="EU23" s="73">
        <v>0</v>
      </c>
      <c r="EV23" s="73">
        <v>0</v>
      </c>
      <c r="EW23" s="73">
        <v>0</v>
      </c>
      <c r="EX23" s="73">
        <v>0</v>
      </c>
      <c r="EY23" s="73">
        <v>2.8050000000000002</v>
      </c>
      <c r="EZ23" s="73">
        <v>0</v>
      </c>
      <c r="FA23" s="73">
        <v>0</v>
      </c>
      <c r="FB23" s="73">
        <v>0</v>
      </c>
      <c r="FC23" s="73">
        <v>0</v>
      </c>
      <c r="FD23" s="73">
        <v>0</v>
      </c>
      <c r="FE23" s="73">
        <v>0</v>
      </c>
      <c r="FF23" s="73">
        <v>0</v>
      </c>
      <c r="FG23" s="73">
        <v>0</v>
      </c>
      <c r="FH23" s="73">
        <v>0</v>
      </c>
      <c r="FI23" s="73">
        <v>0</v>
      </c>
      <c r="FJ23" s="73">
        <v>0</v>
      </c>
      <c r="FK23" s="73">
        <v>0</v>
      </c>
      <c r="FL23" s="73">
        <v>0</v>
      </c>
      <c r="FM23" s="73">
        <v>0</v>
      </c>
      <c r="FN23" s="73">
        <v>12.055</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2.3660000000000001</v>
      </c>
      <c r="GH23" s="73">
        <v>0</v>
      </c>
      <c r="GI23" s="73">
        <v>0</v>
      </c>
      <c r="GJ23" s="73">
        <v>6.468</v>
      </c>
      <c r="GK23" s="73">
        <v>0</v>
      </c>
      <c r="GL23" s="73">
        <v>2.4260000000000002</v>
      </c>
      <c r="GM23" s="73">
        <v>0</v>
      </c>
      <c r="GN23" s="73">
        <v>0</v>
      </c>
      <c r="GO23" s="73">
        <v>23.896999999999998</v>
      </c>
      <c r="GP23" s="73">
        <v>0</v>
      </c>
      <c r="GQ23" s="73">
        <v>0</v>
      </c>
      <c r="GR23" s="73">
        <v>0</v>
      </c>
      <c r="GS23" s="73">
        <v>0</v>
      </c>
      <c r="GT23" s="73">
        <v>342.67700000000002</v>
      </c>
      <c r="GU23" s="73">
        <v>0</v>
      </c>
      <c r="GV23" s="73">
        <v>0</v>
      </c>
      <c r="GW23" s="73">
        <v>0</v>
      </c>
      <c r="GX23" s="73">
        <v>0</v>
      </c>
      <c r="GY23" s="73">
        <v>0</v>
      </c>
      <c r="GZ23" s="73">
        <v>0</v>
      </c>
      <c r="HA23" s="73">
        <v>0</v>
      </c>
      <c r="HB23" s="73">
        <v>0</v>
      </c>
      <c r="HC23" s="73">
        <v>5.2469999999999999</v>
      </c>
      <c r="HD23" s="73">
        <v>4.2279999999999998</v>
      </c>
      <c r="HE23" s="73">
        <v>0</v>
      </c>
      <c r="HF23" s="73">
        <v>0</v>
      </c>
      <c r="HG23" s="73">
        <v>0</v>
      </c>
      <c r="HH23" s="73">
        <v>0</v>
      </c>
      <c r="HI23" s="73">
        <v>0</v>
      </c>
      <c r="HJ23" s="73">
        <v>0</v>
      </c>
      <c r="HK23" s="73">
        <v>19.03</v>
      </c>
      <c r="HL23" s="73">
        <v>4.4470000000000001</v>
      </c>
      <c r="HM23" s="73">
        <v>2.8050000000000002</v>
      </c>
      <c r="HN23" s="73">
        <v>0</v>
      </c>
      <c r="HO23" s="73">
        <v>12.055</v>
      </c>
      <c r="HP23" s="73">
        <v>0</v>
      </c>
      <c r="HQ23" s="73">
        <v>0</v>
      </c>
      <c r="HR23" s="73">
        <v>0</v>
      </c>
      <c r="HS23" s="73">
        <v>2.3660000000000001</v>
      </c>
      <c r="HT23" s="73">
        <v>8.8940000000000001</v>
      </c>
      <c r="HU23" s="73">
        <v>0</v>
      </c>
      <c r="HV23" s="73">
        <v>23.896999999999998</v>
      </c>
      <c r="HW23" s="73">
        <v>0</v>
      </c>
      <c r="HX23" s="73">
        <v>342.67700000000002</v>
      </c>
      <c r="HY23" s="73">
        <v>9.4749999999999996</v>
      </c>
      <c r="HZ23" s="73">
        <v>0</v>
      </c>
      <c r="IA23" s="73">
        <v>0</v>
      </c>
      <c r="IB23" s="73">
        <v>0</v>
      </c>
      <c r="IC23" s="73">
        <v>0</v>
      </c>
      <c r="ID23" s="73">
        <v>0</v>
      </c>
      <c r="IE23" s="73">
        <v>0</v>
      </c>
      <c r="IF23" s="73">
        <v>19.03</v>
      </c>
      <c r="IG23" s="73">
        <v>4.4470000000000001</v>
      </c>
      <c r="IH23" s="73">
        <v>2.8050000000000002</v>
      </c>
      <c r="II23" s="73">
        <v>0</v>
      </c>
      <c r="IJ23" s="73">
        <v>12.055</v>
      </c>
      <c r="IK23" s="73">
        <v>0</v>
      </c>
      <c r="IL23" s="73">
        <v>0</v>
      </c>
      <c r="IM23" s="73">
        <v>0</v>
      </c>
      <c r="IN23" s="73">
        <v>2.3660000000000001</v>
      </c>
      <c r="IO23" s="73">
        <v>8.8940000000000001</v>
      </c>
      <c r="IP23" s="73">
        <v>0</v>
      </c>
      <c r="IQ23" s="73">
        <v>23.896999999999998</v>
      </c>
      <c r="IR23" s="73">
        <v>0</v>
      </c>
      <c r="IS23" s="73">
        <v>342.67700000000002</v>
      </c>
      <c r="IT23" s="73">
        <v>9.4749999999999996</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1</v>
      </c>
      <c r="JX23" s="71">
        <v>1</v>
      </c>
      <c r="JY23" s="71">
        <v>0</v>
      </c>
      <c r="JZ23" s="71">
        <v>0</v>
      </c>
      <c r="KA23" s="71">
        <v>0</v>
      </c>
      <c r="KB23" s="71">
        <v>0</v>
      </c>
      <c r="KC23" s="71">
        <v>0</v>
      </c>
      <c r="KD23" s="71">
        <v>0</v>
      </c>
      <c r="KE23" s="71">
        <v>0</v>
      </c>
      <c r="KF23" s="71">
        <v>1</v>
      </c>
      <c r="KG23" s="71">
        <v>0</v>
      </c>
      <c r="KH23" s="71">
        <v>0</v>
      </c>
      <c r="KI23" s="71">
        <v>0</v>
      </c>
      <c r="KJ23" s="71">
        <v>0</v>
      </c>
      <c r="KK23" s="71">
        <v>1</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2</v>
      </c>
      <c r="LW23" s="71">
        <v>0</v>
      </c>
      <c r="LX23" s="71">
        <v>1</v>
      </c>
      <c r="LY23" s="71">
        <v>0</v>
      </c>
      <c r="LZ23" s="71">
        <v>0</v>
      </c>
      <c r="MA23" s="71">
        <v>4</v>
      </c>
      <c r="MB23" s="71">
        <v>0</v>
      </c>
      <c r="MC23" s="71">
        <v>0</v>
      </c>
      <c r="MD23" s="71">
        <v>0</v>
      </c>
      <c r="ME23" s="71">
        <v>0</v>
      </c>
      <c r="MF23" s="71">
        <v>2</v>
      </c>
      <c r="MG23" s="71">
        <v>0</v>
      </c>
      <c r="MH23" s="71">
        <v>0</v>
      </c>
      <c r="MI23" s="71">
        <v>0</v>
      </c>
      <c r="MJ23" s="71">
        <v>0</v>
      </c>
      <c r="MK23" s="71">
        <v>0</v>
      </c>
      <c r="ML23" s="71">
        <v>0</v>
      </c>
      <c r="MM23" s="71">
        <v>0</v>
      </c>
      <c r="MN23" s="71">
        <v>0</v>
      </c>
      <c r="MO23" s="71">
        <v>1</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1</v>
      </c>
      <c r="NY23" s="71">
        <v>1</v>
      </c>
      <c r="NZ23" s="71">
        <v>0</v>
      </c>
      <c r="OA23" s="71">
        <v>0</v>
      </c>
      <c r="OB23" s="71">
        <v>0</v>
      </c>
      <c r="OC23" s="71">
        <v>0</v>
      </c>
      <c r="OD23" s="71">
        <v>0</v>
      </c>
      <c r="OE23" s="71">
        <v>0</v>
      </c>
      <c r="OF23" s="71">
        <v>0</v>
      </c>
      <c r="OG23" s="71">
        <v>1</v>
      </c>
      <c r="OH23" s="71">
        <v>0</v>
      </c>
      <c r="OI23" s="71">
        <v>0</v>
      </c>
      <c r="OJ23" s="71">
        <v>0</v>
      </c>
      <c r="OK23" s="71">
        <v>0</v>
      </c>
      <c r="OL23" s="71">
        <v>1</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2</v>
      </c>
      <c r="PX23" s="71">
        <v>0</v>
      </c>
      <c r="PY23" s="71">
        <v>1</v>
      </c>
      <c r="PZ23" s="71">
        <v>0</v>
      </c>
      <c r="QA23" s="71">
        <v>0</v>
      </c>
      <c r="QB23" s="71">
        <v>4</v>
      </c>
      <c r="QC23" s="71">
        <v>0</v>
      </c>
      <c r="QD23" s="71">
        <v>0</v>
      </c>
      <c r="QE23" s="71">
        <v>0</v>
      </c>
      <c r="QF23" s="71">
        <v>0</v>
      </c>
      <c r="QG23" s="71">
        <v>2</v>
      </c>
      <c r="QH23" s="71">
        <v>0</v>
      </c>
      <c r="QI23" s="71">
        <v>0</v>
      </c>
      <c r="QJ23" s="71">
        <v>0</v>
      </c>
      <c r="QK23" s="71">
        <v>0</v>
      </c>
      <c r="QL23" s="71">
        <v>0</v>
      </c>
      <c r="QM23" s="71">
        <v>0</v>
      </c>
      <c r="QN23" s="71">
        <v>0</v>
      </c>
      <c r="QO23" s="71">
        <v>0</v>
      </c>
      <c r="QP23" s="71">
        <v>1</v>
      </c>
      <c r="QQ23" s="71">
        <v>1</v>
      </c>
      <c r="QR23" s="71">
        <v>0</v>
      </c>
      <c r="QS23" s="71">
        <v>0</v>
      </c>
      <c r="QT23" s="71">
        <v>0</v>
      </c>
      <c r="QU23" s="71">
        <v>0</v>
      </c>
      <c r="QV23" s="71">
        <v>0</v>
      </c>
      <c r="QW23" s="71">
        <v>0</v>
      </c>
      <c r="QX23" s="71">
        <v>4</v>
      </c>
      <c r="QY23" s="71">
        <v>1</v>
      </c>
      <c r="QZ23" s="71">
        <v>1</v>
      </c>
      <c r="RA23" s="71">
        <v>0</v>
      </c>
      <c r="RB23" s="71">
        <v>4</v>
      </c>
      <c r="RC23" s="71">
        <v>0</v>
      </c>
      <c r="RD23" s="71">
        <v>0</v>
      </c>
      <c r="RE23" s="71">
        <v>0</v>
      </c>
      <c r="RF23" s="71">
        <v>1</v>
      </c>
      <c r="RG23" s="71">
        <v>3</v>
      </c>
      <c r="RH23" s="71">
        <v>0</v>
      </c>
      <c r="RI23" s="71">
        <v>4</v>
      </c>
      <c r="RJ23" s="71">
        <v>0</v>
      </c>
      <c r="RK23" s="71">
        <v>2</v>
      </c>
      <c r="RL23" s="71">
        <v>2</v>
      </c>
      <c r="RM23" s="71">
        <v>0</v>
      </c>
      <c r="RN23" s="71">
        <v>0</v>
      </c>
      <c r="RO23" s="71">
        <v>0</v>
      </c>
      <c r="RP23" s="71">
        <v>0</v>
      </c>
      <c r="RQ23" s="71">
        <v>0</v>
      </c>
      <c r="RR23" s="71">
        <v>0</v>
      </c>
      <c r="RS23" s="71">
        <v>4</v>
      </c>
      <c r="RT23" s="71">
        <v>1</v>
      </c>
      <c r="RU23" s="71">
        <v>1</v>
      </c>
      <c r="RV23" s="71">
        <v>0</v>
      </c>
      <c r="RW23" s="71">
        <v>4</v>
      </c>
      <c r="RX23" s="71">
        <v>0</v>
      </c>
      <c r="RY23" s="71">
        <v>0</v>
      </c>
      <c r="RZ23" s="71">
        <v>0</v>
      </c>
      <c r="SA23" s="71">
        <v>1</v>
      </c>
      <c r="SB23" s="71">
        <v>3</v>
      </c>
      <c r="SC23" s="71">
        <v>0</v>
      </c>
      <c r="SD23" s="71">
        <v>4</v>
      </c>
      <c r="SE23" s="71">
        <v>0</v>
      </c>
      <c r="SF23" s="71">
        <v>2</v>
      </c>
      <c r="SG23" s="71">
        <v>2</v>
      </c>
      <c r="SH23" s="71">
        <v>0</v>
      </c>
    </row>
    <row r="24" spans="1:502">
      <c r="A24" s="16" t="s">
        <v>1806</v>
      </c>
      <c r="B24" s="70">
        <v>16</v>
      </c>
      <c r="C24" s="70">
        <v>16</v>
      </c>
      <c r="D24" s="70">
        <v>1</v>
      </c>
      <c r="E24" s="70">
        <v>2019</v>
      </c>
      <c r="F24" s="70" t="s">
        <v>158</v>
      </c>
      <c r="G24" s="1073" t="s">
        <v>1790</v>
      </c>
      <c r="H24" s="70" t="s">
        <v>1791</v>
      </c>
      <c r="I24" s="1066"/>
      <c r="J24" s="73">
        <v>0</v>
      </c>
      <c r="K24" s="73">
        <v>0</v>
      </c>
      <c r="L24" s="73">
        <v>0</v>
      </c>
      <c r="M24" s="73">
        <v>0</v>
      </c>
      <c r="N24" s="73">
        <v>0</v>
      </c>
      <c r="O24" s="73">
        <v>0</v>
      </c>
      <c r="P24" s="73">
        <v>0</v>
      </c>
      <c r="Q24" s="73">
        <v>0</v>
      </c>
      <c r="R24" s="73">
        <v>4.1379999999999999</v>
      </c>
      <c r="S24" s="73">
        <v>0</v>
      </c>
      <c r="T24" s="73">
        <v>0</v>
      </c>
      <c r="U24" s="73">
        <v>0</v>
      </c>
      <c r="V24" s="73">
        <v>0</v>
      </c>
      <c r="W24" s="73">
        <v>3.504</v>
      </c>
      <c r="X24" s="73">
        <v>0</v>
      </c>
      <c r="Y24" s="73">
        <v>0</v>
      </c>
      <c r="Z24" s="73">
        <v>0</v>
      </c>
      <c r="AA24" s="73">
        <v>0</v>
      </c>
      <c r="AB24" s="73">
        <v>0</v>
      </c>
      <c r="AC24" s="73">
        <v>0</v>
      </c>
      <c r="AD24" s="73">
        <v>0</v>
      </c>
      <c r="AE24" s="73">
        <v>0</v>
      </c>
      <c r="AF24" s="73">
        <v>0</v>
      </c>
      <c r="AG24" s="73">
        <v>0</v>
      </c>
      <c r="AH24" s="73">
        <v>0</v>
      </c>
      <c r="AI24" s="73">
        <v>0</v>
      </c>
      <c r="AJ24" s="73">
        <v>5.6580000000000004</v>
      </c>
      <c r="AK24" s="73">
        <v>5.306</v>
      </c>
      <c r="AL24" s="73">
        <v>0</v>
      </c>
      <c r="AM24" s="73">
        <v>0</v>
      </c>
      <c r="AN24" s="73">
        <v>0</v>
      </c>
      <c r="AO24" s="73">
        <v>0</v>
      </c>
      <c r="AP24" s="73">
        <v>0</v>
      </c>
      <c r="AQ24" s="73">
        <v>0</v>
      </c>
      <c r="AR24" s="73">
        <v>0</v>
      </c>
      <c r="AS24" s="73">
        <v>4.5270000000000001</v>
      </c>
      <c r="AT24" s="73">
        <v>0</v>
      </c>
      <c r="AU24" s="73">
        <v>0</v>
      </c>
      <c r="AV24" s="73">
        <v>0</v>
      </c>
      <c r="AW24" s="73">
        <v>0</v>
      </c>
      <c r="AX24" s="73">
        <v>2.6709999999999998</v>
      </c>
      <c r="AY24" s="73">
        <v>0</v>
      </c>
      <c r="AZ24" s="73">
        <v>0</v>
      </c>
      <c r="BA24" s="73">
        <v>0</v>
      </c>
      <c r="BB24" s="73">
        <v>0</v>
      </c>
      <c r="BC24" s="73">
        <v>0</v>
      </c>
      <c r="BD24" s="73">
        <v>0</v>
      </c>
      <c r="BE24" s="73">
        <v>0</v>
      </c>
      <c r="BF24" s="73">
        <v>0</v>
      </c>
      <c r="BG24" s="73">
        <v>0</v>
      </c>
      <c r="BH24" s="73">
        <v>0</v>
      </c>
      <c r="BI24" s="73">
        <v>0</v>
      </c>
      <c r="BJ24" s="73">
        <v>0</v>
      </c>
      <c r="BK24" s="73">
        <v>0</v>
      </c>
      <c r="BL24" s="73">
        <v>0</v>
      </c>
      <c r="BM24" s="73">
        <v>9.4689999999999994</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2.3159999999999998</v>
      </c>
      <c r="CG24" s="73">
        <v>0</v>
      </c>
      <c r="CH24" s="73">
        <v>0</v>
      </c>
      <c r="CI24" s="73">
        <v>6.125</v>
      </c>
      <c r="CJ24" s="73">
        <v>0</v>
      </c>
      <c r="CK24" s="73">
        <v>2.59</v>
      </c>
      <c r="CL24" s="73">
        <v>0</v>
      </c>
      <c r="CM24" s="73">
        <v>0</v>
      </c>
      <c r="CN24" s="73">
        <v>23.684000000000001</v>
      </c>
      <c r="CO24" s="73">
        <v>0</v>
      </c>
      <c r="CP24" s="73">
        <v>0</v>
      </c>
      <c r="CQ24" s="73">
        <v>0</v>
      </c>
      <c r="CR24" s="73">
        <v>0</v>
      </c>
      <c r="CS24" s="73">
        <v>351.50799999999998</v>
      </c>
      <c r="CT24" s="73">
        <v>0</v>
      </c>
      <c r="CU24" s="73">
        <v>0</v>
      </c>
      <c r="CV24" s="73">
        <v>0</v>
      </c>
      <c r="CW24" s="73">
        <v>0</v>
      </c>
      <c r="CX24" s="73">
        <v>0</v>
      </c>
      <c r="CY24" s="73">
        <v>0</v>
      </c>
      <c r="CZ24" s="73">
        <v>0</v>
      </c>
      <c r="DA24" s="73">
        <v>0</v>
      </c>
      <c r="DB24" s="73">
        <v>5.7009999999999996</v>
      </c>
      <c r="DC24" s="73">
        <v>4.0990000000000002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4.1379999999999999</v>
      </c>
      <c r="DT24" s="73">
        <v>0</v>
      </c>
      <c r="DU24" s="73">
        <v>0</v>
      </c>
      <c r="DV24" s="73">
        <v>0</v>
      </c>
      <c r="DW24" s="73">
        <v>0</v>
      </c>
      <c r="DX24" s="73">
        <v>3.504</v>
      </c>
      <c r="DY24" s="73">
        <v>0</v>
      </c>
      <c r="DZ24" s="73">
        <v>0</v>
      </c>
      <c r="EA24" s="73">
        <v>0</v>
      </c>
      <c r="EB24" s="73">
        <v>0</v>
      </c>
      <c r="EC24" s="73">
        <v>0</v>
      </c>
      <c r="ED24" s="73">
        <v>0</v>
      </c>
      <c r="EE24" s="73">
        <v>0</v>
      </c>
      <c r="EF24" s="73">
        <v>0</v>
      </c>
      <c r="EG24" s="73">
        <v>0</v>
      </c>
      <c r="EH24" s="73">
        <v>0</v>
      </c>
      <c r="EI24" s="73">
        <v>0</v>
      </c>
      <c r="EJ24" s="73">
        <v>0</v>
      </c>
      <c r="EK24" s="73">
        <v>5.6580000000000004</v>
      </c>
      <c r="EL24" s="73">
        <v>5.306</v>
      </c>
      <c r="EM24" s="73">
        <v>0</v>
      </c>
      <c r="EN24" s="73">
        <v>0</v>
      </c>
      <c r="EO24" s="73">
        <v>0</v>
      </c>
      <c r="EP24" s="73">
        <v>0</v>
      </c>
      <c r="EQ24" s="73">
        <v>0</v>
      </c>
      <c r="ER24" s="73">
        <v>0</v>
      </c>
      <c r="ES24" s="73">
        <v>0</v>
      </c>
      <c r="ET24" s="73">
        <v>4.5270000000000001</v>
      </c>
      <c r="EU24" s="73">
        <v>0</v>
      </c>
      <c r="EV24" s="73">
        <v>0</v>
      </c>
      <c r="EW24" s="73">
        <v>0</v>
      </c>
      <c r="EX24" s="73">
        <v>0</v>
      </c>
      <c r="EY24" s="73">
        <v>2.6709999999999998</v>
      </c>
      <c r="EZ24" s="73">
        <v>0</v>
      </c>
      <c r="FA24" s="73">
        <v>0</v>
      </c>
      <c r="FB24" s="73">
        <v>0</v>
      </c>
      <c r="FC24" s="73">
        <v>0</v>
      </c>
      <c r="FD24" s="73">
        <v>0</v>
      </c>
      <c r="FE24" s="73">
        <v>0</v>
      </c>
      <c r="FF24" s="73">
        <v>0</v>
      </c>
      <c r="FG24" s="73">
        <v>0</v>
      </c>
      <c r="FH24" s="73">
        <v>0</v>
      </c>
      <c r="FI24" s="73">
        <v>0</v>
      </c>
      <c r="FJ24" s="73">
        <v>0</v>
      </c>
      <c r="FK24" s="73">
        <v>0</v>
      </c>
      <c r="FL24" s="73">
        <v>0</v>
      </c>
      <c r="FM24" s="73">
        <v>0</v>
      </c>
      <c r="FN24" s="73">
        <v>9.4689999999999994</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2.3159999999999998</v>
      </c>
      <c r="GH24" s="73">
        <v>0</v>
      </c>
      <c r="GI24" s="73">
        <v>0</v>
      </c>
      <c r="GJ24" s="73">
        <v>6.125</v>
      </c>
      <c r="GK24" s="73">
        <v>0</v>
      </c>
      <c r="GL24" s="73">
        <v>2.59</v>
      </c>
      <c r="GM24" s="73">
        <v>0</v>
      </c>
      <c r="GN24" s="73">
        <v>0</v>
      </c>
      <c r="GO24" s="73">
        <v>23.684000000000001</v>
      </c>
      <c r="GP24" s="73">
        <v>0</v>
      </c>
      <c r="GQ24" s="73">
        <v>0</v>
      </c>
      <c r="GR24" s="73">
        <v>0</v>
      </c>
      <c r="GS24" s="73">
        <v>0</v>
      </c>
      <c r="GT24" s="73">
        <v>351.50799999999998</v>
      </c>
      <c r="GU24" s="73">
        <v>0</v>
      </c>
      <c r="GV24" s="73">
        <v>0</v>
      </c>
      <c r="GW24" s="73">
        <v>0</v>
      </c>
      <c r="GX24" s="73">
        <v>0</v>
      </c>
      <c r="GY24" s="73">
        <v>0</v>
      </c>
      <c r="GZ24" s="73">
        <v>0</v>
      </c>
      <c r="HA24" s="73">
        <v>0</v>
      </c>
      <c r="HB24" s="73">
        <v>0</v>
      </c>
      <c r="HC24" s="73">
        <v>5.7009999999999996</v>
      </c>
      <c r="HD24" s="73">
        <v>4.0990000000000002</v>
      </c>
      <c r="HE24" s="73">
        <v>0</v>
      </c>
      <c r="HF24" s="73">
        <v>0</v>
      </c>
      <c r="HG24" s="73">
        <v>0</v>
      </c>
      <c r="HH24" s="73">
        <v>0</v>
      </c>
      <c r="HI24" s="73">
        <v>0</v>
      </c>
      <c r="HJ24" s="73">
        <v>0</v>
      </c>
      <c r="HK24" s="73">
        <v>18.606000000000002</v>
      </c>
      <c r="HL24" s="73">
        <v>4.5270000000000001</v>
      </c>
      <c r="HM24" s="73">
        <v>2.6709999999999998</v>
      </c>
      <c r="HN24" s="73">
        <v>0</v>
      </c>
      <c r="HO24" s="73">
        <v>9.4689999999999994</v>
      </c>
      <c r="HP24" s="73">
        <v>0</v>
      </c>
      <c r="HQ24" s="73">
        <v>0</v>
      </c>
      <c r="HR24" s="73">
        <v>0</v>
      </c>
      <c r="HS24" s="73">
        <v>2.3159999999999998</v>
      </c>
      <c r="HT24" s="73">
        <v>8.7149999999999999</v>
      </c>
      <c r="HU24" s="73">
        <v>0</v>
      </c>
      <c r="HV24" s="73">
        <v>23.684000000000001</v>
      </c>
      <c r="HW24" s="73">
        <v>0</v>
      </c>
      <c r="HX24" s="73">
        <v>351.50799999999998</v>
      </c>
      <c r="HY24" s="73">
        <v>9.8000000000000007</v>
      </c>
      <c r="HZ24" s="73">
        <v>0</v>
      </c>
      <c r="IA24" s="73">
        <v>0</v>
      </c>
      <c r="IB24" s="73">
        <v>0</v>
      </c>
      <c r="IC24" s="73">
        <v>0</v>
      </c>
      <c r="ID24" s="73">
        <v>0</v>
      </c>
      <c r="IE24" s="73">
        <v>0</v>
      </c>
      <c r="IF24" s="73">
        <v>18.606000000000002</v>
      </c>
      <c r="IG24" s="73">
        <v>4.5270000000000001</v>
      </c>
      <c r="IH24" s="73">
        <v>2.6709999999999998</v>
      </c>
      <c r="II24" s="73">
        <v>0</v>
      </c>
      <c r="IJ24" s="73">
        <v>9.4689999999999994</v>
      </c>
      <c r="IK24" s="73">
        <v>0</v>
      </c>
      <c r="IL24" s="73">
        <v>0</v>
      </c>
      <c r="IM24" s="73">
        <v>0</v>
      </c>
      <c r="IN24" s="73">
        <v>2.3159999999999998</v>
      </c>
      <c r="IO24" s="73">
        <v>8.7149999999999999</v>
      </c>
      <c r="IP24" s="73">
        <v>0</v>
      </c>
      <c r="IQ24" s="73">
        <v>23.684000000000001</v>
      </c>
      <c r="IR24" s="73">
        <v>0</v>
      </c>
      <c r="IS24" s="73">
        <v>351.50799999999998</v>
      </c>
      <c r="IT24" s="73">
        <v>9.8000000000000007</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1</v>
      </c>
      <c r="JX24" s="71">
        <v>1</v>
      </c>
      <c r="JY24" s="71">
        <v>0</v>
      </c>
      <c r="JZ24" s="71">
        <v>0</v>
      </c>
      <c r="KA24" s="71">
        <v>0</v>
      </c>
      <c r="KB24" s="71">
        <v>0</v>
      </c>
      <c r="KC24" s="71">
        <v>0</v>
      </c>
      <c r="KD24" s="71">
        <v>0</v>
      </c>
      <c r="KE24" s="71">
        <v>0</v>
      </c>
      <c r="KF24" s="71">
        <v>1</v>
      </c>
      <c r="KG24" s="71">
        <v>0</v>
      </c>
      <c r="KH24" s="71">
        <v>0</v>
      </c>
      <c r="KI24" s="71">
        <v>0</v>
      </c>
      <c r="KJ24" s="71">
        <v>0</v>
      </c>
      <c r="KK24" s="71">
        <v>1</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2</v>
      </c>
      <c r="LW24" s="71">
        <v>0</v>
      </c>
      <c r="LX24" s="71">
        <v>1</v>
      </c>
      <c r="LY24" s="71">
        <v>0</v>
      </c>
      <c r="LZ24" s="71">
        <v>0</v>
      </c>
      <c r="MA24" s="71">
        <v>4</v>
      </c>
      <c r="MB24" s="71">
        <v>0</v>
      </c>
      <c r="MC24" s="71">
        <v>0</v>
      </c>
      <c r="MD24" s="71">
        <v>0</v>
      </c>
      <c r="ME24" s="71">
        <v>0</v>
      </c>
      <c r="MF24" s="71">
        <v>2</v>
      </c>
      <c r="MG24" s="71">
        <v>0</v>
      </c>
      <c r="MH24" s="71">
        <v>0</v>
      </c>
      <c r="MI24" s="71">
        <v>0</v>
      </c>
      <c r="MJ24" s="71">
        <v>0</v>
      </c>
      <c r="MK24" s="71">
        <v>0</v>
      </c>
      <c r="ML24" s="71">
        <v>0</v>
      </c>
      <c r="MM24" s="71">
        <v>0</v>
      </c>
      <c r="MN24" s="71">
        <v>0</v>
      </c>
      <c r="MO24" s="71">
        <v>1</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1</v>
      </c>
      <c r="NY24" s="71">
        <v>1</v>
      </c>
      <c r="NZ24" s="71">
        <v>0</v>
      </c>
      <c r="OA24" s="71">
        <v>0</v>
      </c>
      <c r="OB24" s="71">
        <v>0</v>
      </c>
      <c r="OC24" s="71">
        <v>0</v>
      </c>
      <c r="OD24" s="71">
        <v>0</v>
      </c>
      <c r="OE24" s="71">
        <v>0</v>
      </c>
      <c r="OF24" s="71">
        <v>0</v>
      </c>
      <c r="OG24" s="71">
        <v>1</v>
      </c>
      <c r="OH24" s="71">
        <v>0</v>
      </c>
      <c r="OI24" s="71">
        <v>0</v>
      </c>
      <c r="OJ24" s="71">
        <v>0</v>
      </c>
      <c r="OK24" s="71">
        <v>0</v>
      </c>
      <c r="OL24" s="71">
        <v>1</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2</v>
      </c>
      <c r="PX24" s="71">
        <v>0</v>
      </c>
      <c r="PY24" s="71">
        <v>1</v>
      </c>
      <c r="PZ24" s="71">
        <v>0</v>
      </c>
      <c r="QA24" s="71">
        <v>0</v>
      </c>
      <c r="QB24" s="71">
        <v>4</v>
      </c>
      <c r="QC24" s="71">
        <v>0</v>
      </c>
      <c r="QD24" s="71">
        <v>0</v>
      </c>
      <c r="QE24" s="71">
        <v>0</v>
      </c>
      <c r="QF24" s="71">
        <v>0</v>
      </c>
      <c r="QG24" s="71">
        <v>2</v>
      </c>
      <c r="QH24" s="71">
        <v>0</v>
      </c>
      <c r="QI24" s="71">
        <v>0</v>
      </c>
      <c r="QJ24" s="71">
        <v>0</v>
      </c>
      <c r="QK24" s="71">
        <v>0</v>
      </c>
      <c r="QL24" s="71">
        <v>0</v>
      </c>
      <c r="QM24" s="71">
        <v>0</v>
      </c>
      <c r="QN24" s="71">
        <v>0</v>
      </c>
      <c r="QO24" s="71">
        <v>0</v>
      </c>
      <c r="QP24" s="71">
        <v>1</v>
      </c>
      <c r="QQ24" s="71">
        <v>1</v>
      </c>
      <c r="QR24" s="71">
        <v>0</v>
      </c>
      <c r="QS24" s="71">
        <v>0</v>
      </c>
      <c r="QT24" s="71">
        <v>0</v>
      </c>
      <c r="QU24" s="71">
        <v>0</v>
      </c>
      <c r="QV24" s="71">
        <v>0</v>
      </c>
      <c r="QW24" s="71">
        <v>0</v>
      </c>
      <c r="QX24" s="71">
        <v>4</v>
      </c>
      <c r="QY24" s="71">
        <v>1</v>
      </c>
      <c r="QZ24" s="71">
        <v>1</v>
      </c>
      <c r="RA24" s="71">
        <v>0</v>
      </c>
      <c r="RB24" s="71">
        <v>3</v>
      </c>
      <c r="RC24" s="71">
        <v>0</v>
      </c>
      <c r="RD24" s="71">
        <v>0</v>
      </c>
      <c r="RE24" s="71">
        <v>0</v>
      </c>
      <c r="RF24" s="71">
        <v>1</v>
      </c>
      <c r="RG24" s="71">
        <v>3</v>
      </c>
      <c r="RH24" s="71">
        <v>0</v>
      </c>
      <c r="RI24" s="71">
        <v>4</v>
      </c>
      <c r="RJ24" s="71">
        <v>0</v>
      </c>
      <c r="RK24" s="71">
        <v>2</v>
      </c>
      <c r="RL24" s="71">
        <v>2</v>
      </c>
      <c r="RM24" s="71">
        <v>0</v>
      </c>
      <c r="RN24" s="71">
        <v>0</v>
      </c>
      <c r="RO24" s="71">
        <v>0</v>
      </c>
      <c r="RP24" s="71">
        <v>0</v>
      </c>
      <c r="RQ24" s="71">
        <v>0</v>
      </c>
      <c r="RR24" s="71">
        <v>0</v>
      </c>
      <c r="RS24" s="71">
        <v>4</v>
      </c>
      <c r="RT24" s="71">
        <v>1</v>
      </c>
      <c r="RU24" s="71">
        <v>1</v>
      </c>
      <c r="RV24" s="71">
        <v>0</v>
      </c>
      <c r="RW24" s="71">
        <v>3</v>
      </c>
      <c r="RX24" s="71">
        <v>0</v>
      </c>
      <c r="RY24" s="71">
        <v>0</v>
      </c>
      <c r="RZ24" s="71">
        <v>0</v>
      </c>
      <c r="SA24" s="71">
        <v>1</v>
      </c>
      <c r="SB24" s="71">
        <v>3</v>
      </c>
      <c r="SC24" s="71">
        <v>0</v>
      </c>
      <c r="SD24" s="71">
        <v>4</v>
      </c>
      <c r="SE24" s="71">
        <v>0</v>
      </c>
      <c r="SF24" s="71">
        <v>2</v>
      </c>
      <c r="SG24" s="71">
        <v>2</v>
      </c>
      <c r="SH24" s="71">
        <v>0</v>
      </c>
    </row>
    <row r="25" spans="1:502">
      <c r="A25" s="16" t="s">
        <v>1807</v>
      </c>
      <c r="B25" s="70">
        <v>17</v>
      </c>
      <c r="C25" s="70">
        <v>17</v>
      </c>
      <c r="D25" s="70">
        <v>1</v>
      </c>
      <c r="E25" s="70">
        <v>2020</v>
      </c>
      <c r="F25" s="70" t="s">
        <v>159</v>
      </c>
      <c r="G25" s="1073" t="s">
        <v>1790</v>
      </c>
      <c r="H25" s="70" t="s">
        <v>1791</v>
      </c>
      <c r="I25" s="1066"/>
      <c r="J25" s="73">
        <v>0</v>
      </c>
      <c r="K25" s="73">
        <v>0</v>
      </c>
      <c r="L25" s="73">
        <v>0</v>
      </c>
      <c r="M25" s="73">
        <v>0</v>
      </c>
      <c r="N25" s="73">
        <v>0</v>
      </c>
      <c r="O25" s="73">
        <v>0</v>
      </c>
      <c r="P25" s="73">
        <v>0</v>
      </c>
      <c r="Q25" s="73">
        <v>0</v>
      </c>
      <c r="R25" s="73">
        <v>3.952</v>
      </c>
      <c r="S25" s="73">
        <v>0</v>
      </c>
      <c r="T25" s="73">
        <v>0</v>
      </c>
      <c r="U25" s="73">
        <v>0</v>
      </c>
      <c r="V25" s="73">
        <v>0</v>
      </c>
      <c r="W25" s="73">
        <v>3.3820000000000001</v>
      </c>
      <c r="X25" s="73">
        <v>0</v>
      </c>
      <c r="Y25" s="73">
        <v>0</v>
      </c>
      <c r="Z25" s="73">
        <v>0</v>
      </c>
      <c r="AA25" s="73">
        <v>0</v>
      </c>
      <c r="AB25" s="73">
        <v>0</v>
      </c>
      <c r="AC25" s="73">
        <v>0</v>
      </c>
      <c r="AD25" s="73">
        <v>0</v>
      </c>
      <c r="AE25" s="73">
        <v>0</v>
      </c>
      <c r="AF25" s="73">
        <v>0</v>
      </c>
      <c r="AG25" s="73">
        <v>0</v>
      </c>
      <c r="AH25" s="73">
        <v>0</v>
      </c>
      <c r="AI25" s="73">
        <v>0</v>
      </c>
      <c r="AJ25" s="73">
        <v>4.7210000000000001</v>
      </c>
      <c r="AK25" s="73">
        <v>5.2130000000000001</v>
      </c>
      <c r="AL25" s="73">
        <v>0</v>
      </c>
      <c r="AM25" s="73">
        <v>0</v>
      </c>
      <c r="AN25" s="73">
        <v>0</v>
      </c>
      <c r="AO25" s="73">
        <v>0</v>
      </c>
      <c r="AP25" s="73">
        <v>0</v>
      </c>
      <c r="AQ25" s="73">
        <v>0</v>
      </c>
      <c r="AR25" s="73">
        <v>0</v>
      </c>
      <c r="AS25" s="73">
        <v>4.38</v>
      </c>
      <c r="AT25" s="73">
        <v>0</v>
      </c>
      <c r="AU25" s="73">
        <v>0</v>
      </c>
      <c r="AV25" s="73">
        <v>0</v>
      </c>
      <c r="AW25" s="73">
        <v>0</v>
      </c>
      <c r="AX25" s="73">
        <v>2.4790000000000001</v>
      </c>
      <c r="AY25" s="73">
        <v>0</v>
      </c>
      <c r="AZ25" s="73">
        <v>0</v>
      </c>
      <c r="BA25" s="73">
        <v>0</v>
      </c>
      <c r="BB25" s="73">
        <v>0</v>
      </c>
      <c r="BC25" s="73">
        <v>0</v>
      </c>
      <c r="BD25" s="73">
        <v>0</v>
      </c>
      <c r="BE25" s="73">
        <v>0</v>
      </c>
      <c r="BF25" s="73">
        <v>0</v>
      </c>
      <c r="BG25" s="73">
        <v>0</v>
      </c>
      <c r="BH25" s="73">
        <v>0</v>
      </c>
      <c r="BI25" s="73">
        <v>0</v>
      </c>
      <c r="BJ25" s="73">
        <v>0</v>
      </c>
      <c r="BK25" s="73">
        <v>0</v>
      </c>
      <c r="BL25" s="73">
        <v>0</v>
      </c>
      <c r="BM25" s="73">
        <v>10.038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4.9089999999999998</v>
      </c>
      <c r="CJ25" s="73">
        <v>0</v>
      </c>
      <c r="CK25" s="73">
        <v>2.452</v>
      </c>
      <c r="CL25" s="73">
        <v>0</v>
      </c>
      <c r="CM25" s="73">
        <v>0</v>
      </c>
      <c r="CN25" s="73">
        <v>24.2</v>
      </c>
      <c r="CO25" s="73">
        <v>0</v>
      </c>
      <c r="CP25" s="73">
        <v>0</v>
      </c>
      <c r="CQ25" s="73">
        <v>0</v>
      </c>
      <c r="CR25" s="73">
        <v>0</v>
      </c>
      <c r="CS25" s="73">
        <v>358.63200000000001</v>
      </c>
      <c r="CT25" s="73">
        <v>0</v>
      </c>
      <c r="CU25" s="73">
        <v>0</v>
      </c>
      <c r="CV25" s="73">
        <v>0</v>
      </c>
      <c r="CW25" s="73">
        <v>0</v>
      </c>
      <c r="CX25" s="73">
        <v>0</v>
      </c>
      <c r="CY25" s="73">
        <v>0</v>
      </c>
      <c r="CZ25" s="73">
        <v>0</v>
      </c>
      <c r="DA25" s="73">
        <v>0</v>
      </c>
      <c r="DB25" s="73">
        <v>6.2249999999999996</v>
      </c>
      <c r="DC25" s="73">
        <v>4.2060000000000004</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3.952</v>
      </c>
      <c r="DT25" s="73">
        <v>0</v>
      </c>
      <c r="DU25" s="73">
        <v>0</v>
      </c>
      <c r="DV25" s="73">
        <v>0</v>
      </c>
      <c r="DW25" s="73">
        <v>0</v>
      </c>
      <c r="DX25" s="73">
        <v>3.3820000000000001</v>
      </c>
      <c r="DY25" s="73">
        <v>0</v>
      </c>
      <c r="DZ25" s="73">
        <v>0</v>
      </c>
      <c r="EA25" s="73">
        <v>0</v>
      </c>
      <c r="EB25" s="73">
        <v>0</v>
      </c>
      <c r="EC25" s="73">
        <v>0</v>
      </c>
      <c r="ED25" s="73">
        <v>0</v>
      </c>
      <c r="EE25" s="73">
        <v>0</v>
      </c>
      <c r="EF25" s="73">
        <v>0</v>
      </c>
      <c r="EG25" s="73">
        <v>0</v>
      </c>
      <c r="EH25" s="73">
        <v>0</v>
      </c>
      <c r="EI25" s="73">
        <v>0</v>
      </c>
      <c r="EJ25" s="73">
        <v>0</v>
      </c>
      <c r="EK25" s="73">
        <v>4.7210000000000001</v>
      </c>
      <c r="EL25" s="73">
        <v>5.2130000000000001</v>
      </c>
      <c r="EM25" s="73">
        <v>0</v>
      </c>
      <c r="EN25" s="73">
        <v>0</v>
      </c>
      <c r="EO25" s="73">
        <v>0</v>
      </c>
      <c r="EP25" s="73">
        <v>0</v>
      </c>
      <c r="EQ25" s="73">
        <v>0</v>
      </c>
      <c r="ER25" s="73">
        <v>0</v>
      </c>
      <c r="ES25" s="73">
        <v>0</v>
      </c>
      <c r="ET25" s="73">
        <v>4.38</v>
      </c>
      <c r="EU25" s="73">
        <v>0</v>
      </c>
      <c r="EV25" s="73">
        <v>0</v>
      </c>
      <c r="EW25" s="73">
        <v>0</v>
      </c>
      <c r="EX25" s="73">
        <v>0</v>
      </c>
      <c r="EY25" s="73">
        <v>2.4790000000000001</v>
      </c>
      <c r="EZ25" s="73">
        <v>0</v>
      </c>
      <c r="FA25" s="73">
        <v>0</v>
      </c>
      <c r="FB25" s="73">
        <v>0</v>
      </c>
      <c r="FC25" s="73">
        <v>0</v>
      </c>
      <c r="FD25" s="73">
        <v>0</v>
      </c>
      <c r="FE25" s="73">
        <v>0</v>
      </c>
      <c r="FF25" s="73">
        <v>0</v>
      </c>
      <c r="FG25" s="73">
        <v>0</v>
      </c>
      <c r="FH25" s="73">
        <v>0</v>
      </c>
      <c r="FI25" s="73">
        <v>0</v>
      </c>
      <c r="FJ25" s="73">
        <v>0</v>
      </c>
      <c r="FK25" s="73">
        <v>0</v>
      </c>
      <c r="FL25" s="73">
        <v>0</v>
      </c>
      <c r="FM25" s="73">
        <v>0</v>
      </c>
      <c r="FN25" s="73">
        <v>10.038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4.9089999999999998</v>
      </c>
      <c r="GK25" s="73">
        <v>0</v>
      </c>
      <c r="GL25" s="73">
        <v>2.452</v>
      </c>
      <c r="GM25" s="73">
        <v>0</v>
      </c>
      <c r="GN25" s="73">
        <v>0</v>
      </c>
      <c r="GO25" s="73">
        <v>24.2</v>
      </c>
      <c r="GP25" s="73">
        <v>0</v>
      </c>
      <c r="GQ25" s="73">
        <v>0</v>
      </c>
      <c r="GR25" s="73">
        <v>0</v>
      </c>
      <c r="GS25" s="73">
        <v>0</v>
      </c>
      <c r="GT25" s="73">
        <v>358.63200000000001</v>
      </c>
      <c r="GU25" s="73">
        <v>0</v>
      </c>
      <c r="GV25" s="73">
        <v>0</v>
      </c>
      <c r="GW25" s="73">
        <v>0</v>
      </c>
      <c r="GX25" s="73">
        <v>0</v>
      </c>
      <c r="GY25" s="73">
        <v>0</v>
      </c>
      <c r="GZ25" s="73">
        <v>0</v>
      </c>
      <c r="HA25" s="73">
        <v>0</v>
      </c>
      <c r="HB25" s="73">
        <v>0</v>
      </c>
      <c r="HC25" s="73">
        <v>6.2249999999999996</v>
      </c>
      <c r="HD25" s="73">
        <v>4.2060000000000004</v>
      </c>
      <c r="HE25" s="73">
        <v>0</v>
      </c>
      <c r="HF25" s="73">
        <v>0</v>
      </c>
      <c r="HG25" s="73">
        <v>0</v>
      </c>
      <c r="HH25" s="73">
        <v>0</v>
      </c>
      <c r="HI25" s="73">
        <v>0</v>
      </c>
      <c r="HJ25" s="73">
        <v>0</v>
      </c>
      <c r="HK25" s="73">
        <v>17.268000000000001</v>
      </c>
      <c r="HL25" s="73">
        <v>4.38</v>
      </c>
      <c r="HM25" s="73">
        <v>2.4790000000000001</v>
      </c>
      <c r="HN25" s="73">
        <v>0</v>
      </c>
      <c r="HO25" s="73">
        <v>10.038</v>
      </c>
      <c r="HP25" s="73">
        <v>0</v>
      </c>
      <c r="HQ25" s="73">
        <v>0</v>
      </c>
      <c r="HR25" s="73">
        <v>0</v>
      </c>
      <c r="HS25" s="73">
        <v>0</v>
      </c>
      <c r="HT25" s="73">
        <v>7.3609999999999998</v>
      </c>
      <c r="HU25" s="73">
        <v>0</v>
      </c>
      <c r="HV25" s="73">
        <v>24.2</v>
      </c>
      <c r="HW25" s="73">
        <v>0</v>
      </c>
      <c r="HX25" s="73">
        <v>358.63200000000001</v>
      </c>
      <c r="HY25" s="73">
        <v>10.430999999999999</v>
      </c>
      <c r="HZ25" s="73">
        <v>0</v>
      </c>
      <c r="IA25" s="73">
        <v>0</v>
      </c>
      <c r="IB25" s="73">
        <v>0</v>
      </c>
      <c r="IC25" s="73">
        <v>0</v>
      </c>
      <c r="ID25" s="73">
        <v>0</v>
      </c>
      <c r="IE25" s="73">
        <v>0</v>
      </c>
      <c r="IF25" s="73">
        <v>17.268000000000001</v>
      </c>
      <c r="IG25" s="73">
        <v>4.38</v>
      </c>
      <c r="IH25" s="73">
        <v>2.4790000000000001</v>
      </c>
      <c r="II25" s="73">
        <v>0</v>
      </c>
      <c r="IJ25" s="73">
        <v>10.038</v>
      </c>
      <c r="IK25" s="73">
        <v>0</v>
      </c>
      <c r="IL25" s="73">
        <v>0</v>
      </c>
      <c r="IM25" s="73">
        <v>0</v>
      </c>
      <c r="IN25" s="73">
        <v>0</v>
      </c>
      <c r="IO25" s="73">
        <v>7.3609999999999998</v>
      </c>
      <c r="IP25" s="73">
        <v>0</v>
      </c>
      <c r="IQ25" s="73">
        <v>24.2</v>
      </c>
      <c r="IR25" s="73">
        <v>0</v>
      </c>
      <c r="IS25" s="73">
        <v>358.63200000000001</v>
      </c>
      <c r="IT25" s="73">
        <v>10.430999999999999</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1</v>
      </c>
      <c r="JX25" s="71">
        <v>1</v>
      </c>
      <c r="JY25" s="71">
        <v>0</v>
      </c>
      <c r="JZ25" s="71">
        <v>0</v>
      </c>
      <c r="KA25" s="71">
        <v>0</v>
      </c>
      <c r="KB25" s="71">
        <v>0</v>
      </c>
      <c r="KC25" s="71">
        <v>0</v>
      </c>
      <c r="KD25" s="71">
        <v>0</v>
      </c>
      <c r="KE25" s="71">
        <v>0</v>
      </c>
      <c r="KF25" s="71">
        <v>1</v>
      </c>
      <c r="KG25" s="71">
        <v>0</v>
      </c>
      <c r="KH25" s="71">
        <v>0</v>
      </c>
      <c r="KI25" s="71">
        <v>0</v>
      </c>
      <c r="KJ25" s="71">
        <v>0</v>
      </c>
      <c r="KK25" s="71">
        <v>1</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2</v>
      </c>
      <c r="LW25" s="71">
        <v>0</v>
      </c>
      <c r="LX25" s="71">
        <v>1</v>
      </c>
      <c r="LY25" s="71">
        <v>0</v>
      </c>
      <c r="LZ25" s="71">
        <v>0</v>
      </c>
      <c r="MA25" s="71">
        <v>4</v>
      </c>
      <c r="MB25" s="71">
        <v>0</v>
      </c>
      <c r="MC25" s="71">
        <v>0</v>
      </c>
      <c r="MD25" s="71">
        <v>0</v>
      </c>
      <c r="ME25" s="71">
        <v>0</v>
      </c>
      <c r="MF25" s="71">
        <v>2</v>
      </c>
      <c r="MG25" s="71">
        <v>0</v>
      </c>
      <c r="MH25" s="71">
        <v>0</v>
      </c>
      <c r="MI25" s="71">
        <v>0</v>
      </c>
      <c r="MJ25" s="71">
        <v>0</v>
      </c>
      <c r="MK25" s="71">
        <v>0</v>
      </c>
      <c r="ML25" s="71">
        <v>0</v>
      </c>
      <c r="MM25" s="71">
        <v>0</v>
      </c>
      <c r="MN25" s="71">
        <v>0</v>
      </c>
      <c r="MO25" s="71">
        <v>1</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1</v>
      </c>
      <c r="NY25" s="71">
        <v>1</v>
      </c>
      <c r="NZ25" s="71">
        <v>0</v>
      </c>
      <c r="OA25" s="71">
        <v>0</v>
      </c>
      <c r="OB25" s="71">
        <v>0</v>
      </c>
      <c r="OC25" s="71">
        <v>0</v>
      </c>
      <c r="OD25" s="71">
        <v>0</v>
      </c>
      <c r="OE25" s="71">
        <v>0</v>
      </c>
      <c r="OF25" s="71">
        <v>0</v>
      </c>
      <c r="OG25" s="71">
        <v>1</v>
      </c>
      <c r="OH25" s="71">
        <v>0</v>
      </c>
      <c r="OI25" s="71">
        <v>0</v>
      </c>
      <c r="OJ25" s="71">
        <v>0</v>
      </c>
      <c r="OK25" s="71">
        <v>0</v>
      </c>
      <c r="OL25" s="71">
        <v>1</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2</v>
      </c>
      <c r="PX25" s="71">
        <v>0</v>
      </c>
      <c r="PY25" s="71">
        <v>1</v>
      </c>
      <c r="PZ25" s="71">
        <v>0</v>
      </c>
      <c r="QA25" s="71">
        <v>0</v>
      </c>
      <c r="QB25" s="71">
        <v>4</v>
      </c>
      <c r="QC25" s="71">
        <v>0</v>
      </c>
      <c r="QD25" s="71">
        <v>0</v>
      </c>
      <c r="QE25" s="71">
        <v>0</v>
      </c>
      <c r="QF25" s="71">
        <v>0</v>
      </c>
      <c r="QG25" s="71">
        <v>2</v>
      </c>
      <c r="QH25" s="71">
        <v>0</v>
      </c>
      <c r="QI25" s="71">
        <v>0</v>
      </c>
      <c r="QJ25" s="71">
        <v>0</v>
      </c>
      <c r="QK25" s="71">
        <v>0</v>
      </c>
      <c r="QL25" s="71">
        <v>0</v>
      </c>
      <c r="QM25" s="71">
        <v>0</v>
      </c>
      <c r="QN25" s="71">
        <v>0</v>
      </c>
      <c r="QO25" s="71">
        <v>0</v>
      </c>
      <c r="QP25" s="71">
        <v>1</v>
      </c>
      <c r="QQ25" s="71">
        <v>1</v>
      </c>
      <c r="QR25" s="71">
        <v>0</v>
      </c>
      <c r="QS25" s="71">
        <v>0</v>
      </c>
      <c r="QT25" s="71">
        <v>0</v>
      </c>
      <c r="QU25" s="71">
        <v>0</v>
      </c>
      <c r="QV25" s="71">
        <v>0</v>
      </c>
      <c r="QW25" s="71">
        <v>0</v>
      </c>
      <c r="QX25" s="71">
        <v>4</v>
      </c>
      <c r="QY25" s="71">
        <v>1</v>
      </c>
      <c r="QZ25" s="71">
        <v>1</v>
      </c>
      <c r="RA25" s="71">
        <v>0</v>
      </c>
      <c r="RB25" s="71">
        <v>3</v>
      </c>
      <c r="RC25" s="71">
        <v>0</v>
      </c>
      <c r="RD25" s="71">
        <v>0</v>
      </c>
      <c r="RE25" s="71">
        <v>0</v>
      </c>
      <c r="RF25" s="71">
        <v>0</v>
      </c>
      <c r="RG25" s="71">
        <v>3</v>
      </c>
      <c r="RH25" s="71">
        <v>0</v>
      </c>
      <c r="RI25" s="71">
        <v>4</v>
      </c>
      <c r="RJ25" s="71">
        <v>0</v>
      </c>
      <c r="RK25" s="71">
        <v>2</v>
      </c>
      <c r="RL25" s="71">
        <v>2</v>
      </c>
      <c r="RM25" s="71">
        <v>0</v>
      </c>
      <c r="RN25" s="71">
        <v>0</v>
      </c>
      <c r="RO25" s="71">
        <v>0</v>
      </c>
      <c r="RP25" s="71">
        <v>0</v>
      </c>
      <c r="RQ25" s="71">
        <v>0</v>
      </c>
      <c r="RR25" s="71">
        <v>0</v>
      </c>
      <c r="RS25" s="71">
        <v>4</v>
      </c>
      <c r="RT25" s="71">
        <v>1</v>
      </c>
      <c r="RU25" s="71">
        <v>1</v>
      </c>
      <c r="RV25" s="71">
        <v>0</v>
      </c>
      <c r="RW25" s="71">
        <v>3</v>
      </c>
      <c r="RX25" s="71">
        <v>0</v>
      </c>
      <c r="RY25" s="71">
        <v>0</v>
      </c>
      <c r="RZ25" s="71">
        <v>0</v>
      </c>
      <c r="SA25" s="71">
        <v>0</v>
      </c>
      <c r="SB25" s="71">
        <v>3</v>
      </c>
      <c r="SC25" s="71">
        <v>0</v>
      </c>
      <c r="SD25" s="71">
        <v>4</v>
      </c>
      <c r="SE25" s="71">
        <v>0</v>
      </c>
      <c r="SF25" s="71">
        <v>2</v>
      </c>
      <c r="SG25" s="71">
        <v>2</v>
      </c>
      <c r="SH25" s="71">
        <v>0</v>
      </c>
    </row>
    <row r="26" spans="1:502">
      <c r="A26" s="16" t="s">
        <v>1808</v>
      </c>
      <c r="B26" s="70">
        <v>18</v>
      </c>
      <c r="C26" s="70">
        <v>18</v>
      </c>
      <c r="D26" s="70">
        <v>1</v>
      </c>
      <c r="E26" s="70">
        <v>2021</v>
      </c>
      <c r="F26" s="70" t="s">
        <v>160</v>
      </c>
      <c r="G26" s="1073" t="s">
        <v>1790</v>
      </c>
      <c r="H26" s="70" t="s">
        <v>1791</v>
      </c>
      <c r="I26" s="1066"/>
      <c r="J26" s="73">
        <v>0</v>
      </c>
      <c r="K26" s="73">
        <v>0</v>
      </c>
      <c r="L26" s="73">
        <v>0</v>
      </c>
      <c r="M26" s="73">
        <v>0</v>
      </c>
      <c r="N26" s="73">
        <v>0</v>
      </c>
      <c r="O26" s="73">
        <v>0</v>
      </c>
      <c r="P26" s="73">
        <v>0</v>
      </c>
      <c r="Q26" s="73">
        <v>0</v>
      </c>
      <c r="R26" s="73">
        <v>3.899</v>
      </c>
      <c r="S26" s="73">
        <v>0</v>
      </c>
      <c r="T26" s="73">
        <v>0</v>
      </c>
      <c r="U26" s="73">
        <v>0</v>
      </c>
      <c r="V26" s="73">
        <v>0</v>
      </c>
      <c r="W26" s="73">
        <v>2.8530000000000002</v>
      </c>
      <c r="X26" s="73">
        <v>0</v>
      </c>
      <c r="Y26" s="73">
        <v>0</v>
      </c>
      <c r="Z26" s="73">
        <v>0</v>
      </c>
      <c r="AA26" s="73">
        <v>0</v>
      </c>
      <c r="AB26" s="73">
        <v>0</v>
      </c>
      <c r="AC26" s="73">
        <v>0</v>
      </c>
      <c r="AD26" s="73">
        <v>0</v>
      </c>
      <c r="AE26" s="73">
        <v>0</v>
      </c>
      <c r="AF26" s="73">
        <v>0</v>
      </c>
      <c r="AG26" s="73">
        <v>0</v>
      </c>
      <c r="AH26" s="73">
        <v>0</v>
      </c>
      <c r="AI26" s="73">
        <v>0</v>
      </c>
      <c r="AJ26" s="73">
        <v>4.8949999999999996</v>
      </c>
      <c r="AK26" s="73">
        <v>5.24</v>
      </c>
      <c r="AL26" s="73">
        <v>0</v>
      </c>
      <c r="AM26" s="73">
        <v>0</v>
      </c>
      <c r="AN26" s="73">
        <v>0</v>
      </c>
      <c r="AO26" s="73">
        <v>0</v>
      </c>
      <c r="AP26" s="73">
        <v>0</v>
      </c>
      <c r="AQ26" s="73">
        <v>0</v>
      </c>
      <c r="AR26" s="73">
        <v>0</v>
      </c>
      <c r="AS26" s="73">
        <v>4.1070000000000002</v>
      </c>
      <c r="AT26" s="73">
        <v>0</v>
      </c>
      <c r="AU26" s="73">
        <v>0</v>
      </c>
      <c r="AV26" s="73">
        <v>0</v>
      </c>
      <c r="AW26" s="73">
        <v>0</v>
      </c>
      <c r="AX26" s="73">
        <v>2.2069999999999999</v>
      </c>
      <c r="AY26" s="73">
        <v>0</v>
      </c>
      <c r="AZ26" s="73">
        <v>0</v>
      </c>
      <c r="BA26" s="73">
        <v>0</v>
      </c>
      <c r="BB26" s="73">
        <v>0</v>
      </c>
      <c r="BC26" s="73">
        <v>0</v>
      </c>
      <c r="BD26" s="73">
        <v>0</v>
      </c>
      <c r="BE26" s="73">
        <v>0</v>
      </c>
      <c r="BF26" s="73">
        <v>0</v>
      </c>
      <c r="BG26" s="73">
        <v>0</v>
      </c>
      <c r="BH26" s="73">
        <v>0</v>
      </c>
      <c r="BI26" s="73">
        <v>0</v>
      </c>
      <c r="BJ26" s="73">
        <v>0</v>
      </c>
      <c r="BK26" s="73">
        <v>0</v>
      </c>
      <c r="BL26" s="73">
        <v>0</v>
      </c>
      <c r="BM26" s="73">
        <v>9.0649999999999995</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3.79</v>
      </c>
      <c r="CJ26" s="73">
        <v>0</v>
      </c>
      <c r="CK26" s="73">
        <v>2.2200000000000002</v>
      </c>
      <c r="CL26" s="73">
        <v>0</v>
      </c>
      <c r="CM26" s="73">
        <v>0</v>
      </c>
      <c r="CN26" s="73">
        <v>22.670999999999999</v>
      </c>
      <c r="CO26" s="73">
        <v>0</v>
      </c>
      <c r="CP26" s="73">
        <v>0</v>
      </c>
      <c r="CQ26" s="73">
        <v>0</v>
      </c>
      <c r="CR26" s="73">
        <v>0</v>
      </c>
      <c r="CS26" s="73">
        <v>372.92</v>
      </c>
      <c r="CT26" s="73">
        <v>0</v>
      </c>
      <c r="CU26" s="73">
        <v>0</v>
      </c>
      <c r="CV26" s="73">
        <v>0</v>
      </c>
      <c r="CW26" s="73">
        <v>0</v>
      </c>
      <c r="CX26" s="73">
        <v>0</v>
      </c>
      <c r="CY26" s="73">
        <v>0</v>
      </c>
      <c r="CZ26" s="73">
        <v>0</v>
      </c>
      <c r="DA26" s="73">
        <v>0</v>
      </c>
      <c r="DB26" s="73">
        <v>4.0919999999999996</v>
      </c>
      <c r="DC26" s="73">
        <v>2.09</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3.899</v>
      </c>
      <c r="DT26" s="73">
        <v>0</v>
      </c>
      <c r="DU26" s="73">
        <v>0</v>
      </c>
      <c r="DV26" s="73">
        <v>0</v>
      </c>
      <c r="DW26" s="73">
        <v>0</v>
      </c>
      <c r="DX26" s="73">
        <v>2.8530000000000002</v>
      </c>
      <c r="DY26" s="73">
        <v>0</v>
      </c>
      <c r="DZ26" s="73">
        <v>0</v>
      </c>
      <c r="EA26" s="73">
        <v>0</v>
      </c>
      <c r="EB26" s="73">
        <v>0</v>
      </c>
      <c r="EC26" s="73">
        <v>0</v>
      </c>
      <c r="ED26" s="73">
        <v>0</v>
      </c>
      <c r="EE26" s="73">
        <v>0</v>
      </c>
      <c r="EF26" s="73">
        <v>0</v>
      </c>
      <c r="EG26" s="73">
        <v>0</v>
      </c>
      <c r="EH26" s="73">
        <v>0</v>
      </c>
      <c r="EI26" s="73">
        <v>0</v>
      </c>
      <c r="EJ26" s="73">
        <v>0</v>
      </c>
      <c r="EK26" s="73">
        <v>4.8949999999999996</v>
      </c>
      <c r="EL26" s="73">
        <v>5.24</v>
      </c>
      <c r="EM26" s="73">
        <v>0</v>
      </c>
      <c r="EN26" s="73">
        <v>0</v>
      </c>
      <c r="EO26" s="73">
        <v>0</v>
      </c>
      <c r="EP26" s="73">
        <v>0</v>
      </c>
      <c r="EQ26" s="73">
        <v>0</v>
      </c>
      <c r="ER26" s="73">
        <v>0</v>
      </c>
      <c r="ES26" s="73">
        <v>0</v>
      </c>
      <c r="ET26" s="73">
        <v>4.1070000000000002</v>
      </c>
      <c r="EU26" s="73">
        <v>0</v>
      </c>
      <c r="EV26" s="73">
        <v>0</v>
      </c>
      <c r="EW26" s="73">
        <v>0</v>
      </c>
      <c r="EX26" s="73">
        <v>0</v>
      </c>
      <c r="EY26" s="73">
        <v>2.2069999999999999</v>
      </c>
      <c r="EZ26" s="73">
        <v>0</v>
      </c>
      <c r="FA26" s="73">
        <v>0</v>
      </c>
      <c r="FB26" s="73">
        <v>0</v>
      </c>
      <c r="FC26" s="73">
        <v>0</v>
      </c>
      <c r="FD26" s="73">
        <v>0</v>
      </c>
      <c r="FE26" s="73">
        <v>0</v>
      </c>
      <c r="FF26" s="73">
        <v>0</v>
      </c>
      <c r="FG26" s="73">
        <v>0</v>
      </c>
      <c r="FH26" s="73">
        <v>0</v>
      </c>
      <c r="FI26" s="73">
        <v>0</v>
      </c>
      <c r="FJ26" s="73">
        <v>0</v>
      </c>
      <c r="FK26" s="73">
        <v>0</v>
      </c>
      <c r="FL26" s="73">
        <v>0</v>
      </c>
      <c r="FM26" s="73">
        <v>0</v>
      </c>
      <c r="FN26" s="73">
        <v>9.0649999999999995</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3.79</v>
      </c>
      <c r="GK26" s="73">
        <v>0</v>
      </c>
      <c r="GL26" s="73">
        <v>2.2200000000000002</v>
      </c>
      <c r="GM26" s="73">
        <v>0</v>
      </c>
      <c r="GN26" s="73">
        <v>0</v>
      </c>
      <c r="GO26" s="73">
        <v>22.670999999999999</v>
      </c>
      <c r="GP26" s="73">
        <v>0</v>
      </c>
      <c r="GQ26" s="73">
        <v>0</v>
      </c>
      <c r="GR26" s="73">
        <v>0</v>
      </c>
      <c r="GS26" s="73">
        <v>0</v>
      </c>
      <c r="GT26" s="73">
        <v>372.92</v>
      </c>
      <c r="GU26" s="73">
        <v>0</v>
      </c>
      <c r="GV26" s="73">
        <v>0</v>
      </c>
      <c r="GW26" s="73">
        <v>0</v>
      </c>
      <c r="GX26" s="73">
        <v>0</v>
      </c>
      <c r="GY26" s="73">
        <v>0</v>
      </c>
      <c r="GZ26" s="73">
        <v>0</v>
      </c>
      <c r="HA26" s="73">
        <v>0</v>
      </c>
      <c r="HB26" s="73">
        <v>0</v>
      </c>
      <c r="HC26" s="73">
        <v>4.0919999999999996</v>
      </c>
      <c r="HD26" s="73">
        <v>2.09</v>
      </c>
      <c r="HE26" s="73">
        <v>0</v>
      </c>
      <c r="HF26" s="73">
        <v>0</v>
      </c>
      <c r="HG26" s="73">
        <v>0</v>
      </c>
      <c r="HH26" s="73">
        <v>0</v>
      </c>
      <c r="HI26" s="73">
        <v>0</v>
      </c>
      <c r="HJ26" s="73">
        <v>0</v>
      </c>
      <c r="HK26" s="73">
        <v>16.887</v>
      </c>
      <c r="HL26" s="73">
        <v>4.1070000000000002</v>
      </c>
      <c r="HM26" s="73">
        <v>2.2069999999999999</v>
      </c>
      <c r="HN26" s="73">
        <v>0</v>
      </c>
      <c r="HO26" s="73">
        <v>9.0649999999999995</v>
      </c>
      <c r="HP26" s="73">
        <v>0</v>
      </c>
      <c r="HQ26" s="73">
        <v>0</v>
      </c>
      <c r="HR26" s="73">
        <v>0</v>
      </c>
      <c r="HS26" s="73">
        <v>0</v>
      </c>
      <c r="HT26" s="73">
        <v>6.01</v>
      </c>
      <c r="HU26" s="73">
        <v>0</v>
      </c>
      <c r="HV26" s="73">
        <v>22.670999999999999</v>
      </c>
      <c r="HW26" s="73">
        <v>0</v>
      </c>
      <c r="HX26" s="73">
        <v>372.92</v>
      </c>
      <c r="HY26" s="73">
        <v>6.1820000000000004</v>
      </c>
      <c r="HZ26" s="73">
        <v>0</v>
      </c>
      <c r="IA26" s="73">
        <v>0</v>
      </c>
      <c r="IB26" s="73">
        <v>0</v>
      </c>
      <c r="IC26" s="73">
        <v>0</v>
      </c>
      <c r="ID26" s="73">
        <v>0</v>
      </c>
      <c r="IE26" s="73">
        <v>0</v>
      </c>
      <c r="IF26" s="73">
        <v>16.887</v>
      </c>
      <c r="IG26" s="73">
        <v>4.1070000000000002</v>
      </c>
      <c r="IH26" s="73">
        <v>2.2069999999999999</v>
      </c>
      <c r="II26" s="73">
        <v>0</v>
      </c>
      <c r="IJ26" s="73">
        <v>9.0649999999999995</v>
      </c>
      <c r="IK26" s="73">
        <v>0</v>
      </c>
      <c r="IL26" s="73">
        <v>0</v>
      </c>
      <c r="IM26" s="73">
        <v>0</v>
      </c>
      <c r="IN26" s="73">
        <v>0</v>
      </c>
      <c r="IO26" s="73">
        <v>6.01</v>
      </c>
      <c r="IP26" s="73">
        <v>0</v>
      </c>
      <c r="IQ26" s="73">
        <v>22.670999999999999</v>
      </c>
      <c r="IR26" s="73">
        <v>0</v>
      </c>
      <c r="IS26" s="73">
        <v>372.92</v>
      </c>
      <c r="IT26" s="73">
        <v>6.1820000000000004</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1</v>
      </c>
      <c r="JX26" s="71">
        <v>1</v>
      </c>
      <c r="JY26" s="71">
        <v>0</v>
      </c>
      <c r="JZ26" s="71">
        <v>0</v>
      </c>
      <c r="KA26" s="71">
        <v>0</v>
      </c>
      <c r="KB26" s="71">
        <v>0</v>
      </c>
      <c r="KC26" s="71">
        <v>0</v>
      </c>
      <c r="KD26" s="71">
        <v>0</v>
      </c>
      <c r="KE26" s="71">
        <v>0</v>
      </c>
      <c r="KF26" s="71">
        <v>1</v>
      </c>
      <c r="KG26" s="71">
        <v>0</v>
      </c>
      <c r="KH26" s="71">
        <v>0</v>
      </c>
      <c r="KI26" s="71">
        <v>0</v>
      </c>
      <c r="KJ26" s="71">
        <v>0</v>
      </c>
      <c r="KK26" s="71">
        <v>1</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2</v>
      </c>
      <c r="LW26" s="71">
        <v>0</v>
      </c>
      <c r="LX26" s="71">
        <v>1</v>
      </c>
      <c r="LY26" s="71">
        <v>0</v>
      </c>
      <c r="LZ26" s="71">
        <v>0</v>
      </c>
      <c r="MA26" s="71">
        <v>4</v>
      </c>
      <c r="MB26" s="71">
        <v>0</v>
      </c>
      <c r="MC26" s="71">
        <v>0</v>
      </c>
      <c r="MD26" s="71">
        <v>0</v>
      </c>
      <c r="ME26" s="71">
        <v>0</v>
      </c>
      <c r="MF26" s="71">
        <v>2</v>
      </c>
      <c r="MG26" s="71">
        <v>0</v>
      </c>
      <c r="MH26" s="71">
        <v>0</v>
      </c>
      <c r="MI26" s="71">
        <v>0</v>
      </c>
      <c r="MJ26" s="71">
        <v>0</v>
      </c>
      <c r="MK26" s="71">
        <v>0</v>
      </c>
      <c r="ML26" s="71">
        <v>0</v>
      </c>
      <c r="MM26" s="71">
        <v>0</v>
      </c>
      <c r="MN26" s="71">
        <v>0</v>
      </c>
      <c r="MO26" s="71">
        <v>1</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1</v>
      </c>
      <c r="NY26" s="71">
        <v>1</v>
      </c>
      <c r="NZ26" s="71">
        <v>0</v>
      </c>
      <c r="OA26" s="71">
        <v>0</v>
      </c>
      <c r="OB26" s="71">
        <v>0</v>
      </c>
      <c r="OC26" s="71">
        <v>0</v>
      </c>
      <c r="OD26" s="71">
        <v>0</v>
      </c>
      <c r="OE26" s="71">
        <v>0</v>
      </c>
      <c r="OF26" s="71">
        <v>0</v>
      </c>
      <c r="OG26" s="71">
        <v>1</v>
      </c>
      <c r="OH26" s="71">
        <v>0</v>
      </c>
      <c r="OI26" s="71">
        <v>0</v>
      </c>
      <c r="OJ26" s="71">
        <v>0</v>
      </c>
      <c r="OK26" s="71">
        <v>0</v>
      </c>
      <c r="OL26" s="71">
        <v>1</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2</v>
      </c>
      <c r="PX26" s="71">
        <v>0</v>
      </c>
      <c r="PY26" s="71">
        <v>1</v>
      </c>
      <c r="PZ26" s="71">
        <v>0</v>
      </c>
      <c r="QA26" s="71">
        <v>0</v>
      </c>
      <c r="QB26" s="71">
        <v>4</v>
      </c>
      <c r="QC26" s="71">
        <v>0</v>
      </c>
      <c r="QD26" s="71">
        <v>0</v>
      </c>
      <c r="QE26" s="71">
        <v>0</v>
      </c>
      <c r="QF26" s="71">
        <v>0</v>
      </c>
      <c r="QG26" s="71">
        <v>2</v>
      </c>
      <c r="QH26" s="71">
        <v>0</v>
      </c>
      <c r="QI26" s="71">
        <v>0</v>
      </c>
      <c r="QJ26" s="71">
        <v>0</v>
      </c>
      <c r="QK26" s="71">
        <v>0</v>
      </c>
      <c r="QL26" s="71">
        <v>0</v>
      </c>
      <c r="QM26" s="71">
        <v>0</v>
      </c>
      <c r="QN26" s="71">
        <v>0</v>
      </c>
      <c r="QO26" s="71">
        <v>0</v>
      </c>
      <c r="QP26" s="71">
        <v>1</v>
      </c>
      <c r="QQ26" s="71">
        <v>1</v>
      </c>
      <c r="QR26" s="71">
        <v>0</v>
      </c>
      <c r="QS26" s="71">
        <v>0</v>
      </c>
      <c r="QT26" s="71">
        <v>0</v>
      </c>
      <c r="QU26" s="71">
        <v>0</v>
      </c>
      <c r="QV26" s="71">
        <v>0</v>
      </c>
      <c r="QW26" s="71">
        <v>0</v>
      </c>
      <c r="QX26" s="71">
        <v>4</v>
      </c>
      <c r="QY26" s="71">
        <v>1</v>
      </c>
      <c r="QZ26" s="71">
        <v>1</v>
      </c>
      <c r="RA26" s="71">
        <v>0</v>
      </c>
      <c r="RB26" s="71">
        <v>3</v>
      </c>
      <c r="RC26" s="71">
        <v>0</v>
      </c>
      <c r="RD26" s="71">
        <v>0</v>
      </c>
      <c r="RE26" s="71">
        <v>0</v>
      </c>
      <c r="RF26" s="71">
        <v>0</v>
      </c>
      <c r="RG26" s="71">
        <v>3</v>
      </c>
      <c r="RH26" s="71">
        <v>0</v>
      </c>
      <c r="RI26" s="71">
        <v>4</v>
      </c>
      <c r="RJ26" s="71">
        <v>0</v>
      </c>
      <c r="RK26" s="71">
        <v>2</v>
      </c>
      <c r="RL26" s="71">
        <v>2</v>
      </c>
      <c r="RM26" s="71">
        <v>0</v>
      </c>
      <c r="RN26" s="71">
        <v>0</v>
      </c>
      <c r="RO26" s="71">
        <v>0</v>
      </c>
      <c r="RP26" s="71">
        <v>0</v>
      </c>
      <c r="RQ26" s="71">
        <v>0</v>
      </c>
      <c r="RR26" s="71">
        <v>0</v>
      </c>
      <c r="RS26" s="71">
        <v>4</v>
      </c>
      <c r="RT26" s="71">
        <v>1</v>
      </c>
      <c r="RU26" s="71">
        <v>1</v>
      </c>
      <c r="RV26" s="71">
        <v>0</v>
      </c>
      <c r="RW26" s="71">
        <v>3</v>
      </c>
      <c r="RX26" s="71">
        <v>0</v>
      </c>
      <c r="RY26" s="71">
        <v>0</v>
      </c>
      <c r="RZ26" s="71">
        <v>0</v>
      </c>
      <c r="SA26" s="71">
        <v>0</v>
      </c>
      <c r="SB26" s="71">
        <v>3</v>
      </c>
      <c r="SC26" s="71">
        <v>0</v>
      </c>
      <c r="SD26" s="71">
        <v>4</v>
      </c>
      <c r="SE26" s="71">
        <v>0</v>
      </c>
      <c r="SF26" s="71">
        <v>2</v>
      </c>
      <c r="SG26" s="71">
        <v>2</v>
      </c>
      <c r="SH26" s="71">
        <v>0</v>
      </c>
    </row>
    <row r="27" spans="1:502">
      <c r="A27" s="16" t="s">
        <v>1809</v>
      </c>
      <c r="B27" s="70">
        <v>19</v>
      </c>
      <c r="C27" s="70">
        <v>19</v>
      </c>
      <c r="D27" s="70">
        <v>1</v>
      </c>
      <c r="E27" s="70">
        <v>2022</v>
      </c>
      <c r="F27" s="70" t="s">
        <v>161</v>
      </c>
      <c r="G27" s="1073" t="s">
        <v>1790</v>
      </c>
      <c r="H27" s="70" t="s">
        <v>1791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1810</v>
      </c>
      <c r="B28" s="70">
        <v>20</v>
      </c>
      <c r="C28" s="70">
        <v>20</v>
      </c>
      <c r="D28" s="70">
        <v>1</v>
      </c>
      <c r="E28" s="70">
        <v>2023</v>
      </c>
      <c r="F28" s="70" t="s">
        <v>1539</v>
      </c>
      <c r="G28" s="1073" t="s">
        <v>1790</v>
      </c>
      <c r="H28" s="70" t="s">
        <v>1791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1811</v>
      </c>
      <c r="B29" s="70">
        <v>21</v>
      </c>
      <c r="C29" s="70">
        <v>21</v>
      </c>
      <c r="D29" s="70">
        <v>1</v>
      </c>
      <c r="E29" s="70">
        <v>2024</v>
      </c>
      <c r="F29" s="70" t="s">
        <v>1554</v>
      </c>
      <c r="G29" s="1073" t="s">
        <v>1790</v>
      </c>
      <c r="H29" s="70" t="s">
        <v>1791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1790</v>
      </c>
      <c r="H30" s="70" t="s">
        <v>1791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1790</v>
      </c>
      <c r="H31" s="70" t="s">
        <v>1791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1790</v>
      </c>
      <c r="H32" s="70" t="s">
        <v>1791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1790</v>
      </c>
      <c r="H33" s="70" t="s">
        <v>1791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1790</v>
      </c>
      <c r="H34" s="70" t="s">
        <v>1791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1790</v>
      </c>
      <c r="H35" s="70" t="s">
        <v>1791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1811</v>
      </c>
      <c r="B10" s="70">
        <v>2</v>
      </c>
      <c r="C10" s="70">
        <v>18</v>
      </c>
      <c r="D10" s="70">
        <v>2</v>
      </c>
      <c r="E10" s="70">
        <v>2024</v>
      </c>
      <c r="F10" s="70" t="s">
        <v>1554</v>
      </c>
      <c r="G10" s="1073" t="s">
        <v>1790</v>
      </c>
      <c r="H10" s="70" t="s">
        <v>1791</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2310</v>
      </c>
      <c r="B11" s="70">
        <v>3</v>
      </c>
      <c r="C11" s="70">
        <v>18</v>
      </c>
      <c r="D11" s="70">
        <v>3</v>
      </c>
      <c r="E11" s="70">
        <v>2024</v>
      </c>
      <c r="F11" s="70" t="s">
        <v>1554</v>
      </c>
      <c r="G11" s="1073" t="s">
        <v>2307</v>
      </c>
      <c r="H11" s="70" t="s">
        <v>2308</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2444</v>
      </c>
      <c r="B12" s="70">
        <v>4</v>
      </c>
      <c r="C12" s="70">
        <v>18</v>
      </c>
      <c r="D12" s="70">
        <v>4</v>
      </c>
      <c r="E12" s="70">
        <v>2024</v>
      </c>
      <c r="F12" s="70" t="s">
        <v>1554</v>
      </c>
      <c r="G12" s="1073" t="s">
        <v>2445</v>
      </c>
      <c r="H12" s="70" t="s">
        <v>2446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1554</v>
      </c>
      <c r="G17" s="1073" t="s">
        <v>2311</v>
      </c>
      <c r="H17" s="70" t="s">
        <v>2312</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2302</v>
      </c>
      <c r="B19" s="70">
        <v>11</v>
      </c>
      <c r="C19" s="70">
        <v>18</v>
      </c>
      <c r="D19" s="70">
        <v>11</v>
      </c>
      <c r="E19" s="70">
        <v>2024</v>
      </c>
      <c r="F19" s="70" t="s">
        <v>1554</v>
      </c>
      <c r="G19" s="1073" t="s">
        <v>2299</v>
      </c>
      <c r="H19" s="70" t="s">
        <v>2300</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2447</v>
      </c>
      <c r="B20" s="70">
        <v>12</v>
      </c>
      <c r="C20" s="70">
        <v>18</v>
      </c>
      <c r="D20" s="70">
        <v>12</v>
      </c>
      <c r="E20" s="70">
        <v>2024</v>
      </c>
      <c r="F20" s="70" t="s">
        <v>1554</v>
      </c>
      <c r="G20" s="1073" t="s">
        <v>2448</v>
      </c>
      <c r="H20" s="70" t="s">
        <v>2449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2330</v>
      </c>
      <c r="B21" s="70">
        <v>13</v>
      </c>
      <c r="C21" s="70">
        <v>18</v>
      </c>
      <c r="D21" s="70">
        <v>13</v>
      </c>
      <c r="E21" s="70">
        <v>2024</v>
      </c>
      <c r="F21" s="70" t="s">
        <v>1554</v>
      </c>
      <c r="G21" s="1073" t="s">
        <v>2327</v>
      </c>
      <c r="H21" s="70" t="s">
        <v>2328</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2450</v>
      </c>
      <c r="B28" s="70">
        <v>20</v>
      </c>
      <c r="C28" s="70">
        <v>18</v>
      </c>
      <c r="D28" s="70">
        <v>20</v>
      </c>
      <c r="E28" s="70">
        <v>2024</v>
      </c>
      <c r="F28" s="70" t="s">
        <v>1554</v>
      </c>
      <c r="G28" s="1073" t="s">
        <v>2451</v>
      </c>
      <c r="H28" s="70" t="s">
        <v>2452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2306</v>
      </c>
      <c r="B29" s="70">
        <v>21</v>
      </c>
      <c r="C29" s="70">
        <v>18</v>
      </c>
      <c r="D29" s="70">
        <v>21</v>
      </c>
      <c r="E29" s="70">
        <v>2024</v>
      </c>
      <c r="F29" s="70" t="s">
        <v>1554</v>
      </c>
      <c r="G29" s="1073" t="s">
        <v>2303</v>
      </c>
      <c r="H29" s="70" t="s">
        <v>2304</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2453</v>
      </c>
      <c r="B31" s="70">
        <v>23</v>
      </c>
      <c r="C31" s="70">
        <v>18</v>
      </c>
      <c r="D31" s="70">
        <v>23</v>
      </c>
      <c r="E31" s="70">
        <v>2024</v>
      </c>
      <c r="F31" s="70" t="s">
        <v>1554</v>
      </c>
      <c r="G31" s="1073" t="s">
        <v>2454</v>
      </c>
      <c r="H31" s="70" t="s">
        <v>2455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2367</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2368</v>
      </c>
      <c r="H34" s="70" t="s">
        <v>2369</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2456</v>
      </c>
      <c r="B35" s="70">
        <v>27</v>
      </c>
      <c r="C35" s="70">
        <v>18</v>
      </c>
      <c r="D35" s="70">
        <v>27</v>
      </c>
      <c r="E35" s="70">
        <v>2024</v>
      </c>
      <c r="F35" s="70" t="s">
        <v>1554</v>
      </c>
      <c r="G35" s="1073" t="s">
        <v>2457</v>
      </c>
      <c r="H35" s="70" t="s">
        <v>2458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2459</v>
      </c>
      <c r="B36" s="70">
        <v>28</v>
      </c>
      <c r="C36" s="70">
        <v>18</v>
      </c>
      <c r="D36" s="70">
        <v>28</v>
      </c>
      <c r="E36" s="70">
        <v>2024</v>
      </c>
      <c r="F36" s="70" t="s">
        <v>1554</v>
      </c>
      <c r="G36" s="1073" t="s">
        <v>2460</v>
      </c>
      <c r="H36" s="70" t="s">
        <v>2461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1554</v>
      </c>
      <c r="G37" s="1073" t="s">
        <v>2463</v>
      </c>
      <c r="H37" s="70" t="s">
        <v>2464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2375</v>
      </c>
      <c r="B38" s="70">
        <v>30</v>
      </c>
      <c r="C38" s="70">
        <v>18</v>
      </c>
      <c r="D38" s="70">
        <v>30</v>
      </c>
      <c r="E38" s="70">
        <v>2024</v>
      </c>
      <c r="F38" s="70" t="s">
        <v>1554</v>
      </c>
      <c r="G38" s="1073" t="s">
        <v>2372</v>
      </c>
      <c r="H38" s="70" t="s">
        <v>2373</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2465</v>
      </c>
      <c r="B39" s="70">
        <v>31</v>
      </c>
      <c r="C39" s="70">
        <v>18</v>
      </c>
      <c r="D39" s="70">
        <v>31</v>
      </c>
      <c r="E39" s="70">
        <v>2024</v>
      </c>
      <c r="F39" s="70" t="s">
        <v>1554</v>
      </c>
      <c r="G39" s="1073" t="s">
        <v>2466</v>
      </c>
      <c r="H39" s="70" t="s">
        <v>2467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2298</v>
      </c>
      <c r="B41" s="70">
        <v>33</v>
      </c>
      <c r="C41" s="70">
        <v>18</v>
      </c>
      <c r="D41" s="70">
        <v>33</v>
      </c>
      <c r="E41" s="70">
        <v>2024</v>
      </c>
      <c r="F41" s="70" t="s">
        <v>1554</v>
      </c>
      <c r="G41" s="1073" t="s">
        <v>2295</v>
      </c>
      <c r="H41" s="70" t="s">
        <v>2296</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2326</v>
      </c>
      <c r="B44" s="70">
        <v>36</v>
      </c>
      <c r="C44" s="70">
        <v>18</v>
      </c>
      <c r="D44" s="70">
        <v>36</v>
      </c>
      <c r="E44" s="70">
        <v>2024</v>
      </c>
      <c r="F44" s="70" t="s">
        <v>1554</v>
      </c>
      <c r="G44" s="1073" t="s">
        <v>2323</v>
      </c>
      <c r="H44" s="70" t="s">
        <v>2324</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2468</v>
      </c>
      <c r="B45" s="70">
        <v>37</v>
      </c>
      <c r="C45" s="70">
        <v>18</v>
      </c>
      <c r="D45" s="70">
        <v>37</v>
      </c>
      <c r="E45" s="70">
        <v>2024</v>
      </c>
      <c r="F45" s="70" t="s">
        <v>1554</v>
      </c>
      <c r="G45" s="1073" t="s">
        <v>2469</v>
      </c>
      <c r="H45" s="70" t="s">
        <v>2470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2354</v>
      </c>
      <c r="B46" s="70">
        <v>38</v>
      </c>
      <c r="C46" s="70">
        <v>18</v>
      </c>
      <c r="D46" s="70">
        <v>38</v>
      </c>
      <c r="E46" s="70">
        <v>2024</v>
      </c>
      <c r="F46" s="70" t="s">
        <v>1554</v>
      </c>
      <c r="G46" s="1073" t="s">
        <v>2351</v>
      </c>
      <c r="H46" s="70" t="s">
        <v>2352</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2334</v>
      </c>
      <c r="B47" s="70">
        <v>39</v>
      </c>
      <c r="C47" s="70">
        <v>18</v>
      </c>
      <c r="D47" s="70">
        <v>39</v>
      </c>
      <c r="E47" s="70">
        <v>2024</v>
      </c>
      <c r="F47" s="70" t="s">
        <v>1554</v>
      </c>
      <c r="G47" s="1073" t="s">
        <v>2331</v>
      </c>
      <c r="H47" s="70" t="s">
        <v>2332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1809</v>
      </c>
      <c r="B190" s="70">
        <v>182</v>
      </c>
      <c r="C190" s="70">
        <v>16</v>
      </c>
      <c r="D190" s="70">
        <v>2</v>
      </c>
      <c r="E190" s="70">
        <v>2022</v>
      </c>
      <c r="F190" s="70" t="s">
        <v>161</v>
      </c>
      <c r="G190" s="1073" t="s">
        <v>1790</v>
      </c>
      <c r="H190" s="70" t="s">
        <v>1791</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2309</v>
      </c>
      <c r="B191" s="70">
        <v>183</v>
      </c>
      <c r="C191" s="70">
        <v>16</v>
      </c>
      <c r="D191" s="70">
        <v>3</v>
      </c>
      <c r="E191" s="70">
        <v>2022</v>
      </c>
      <c r="F191" s="70" t="s">
        <v>161</v>
      </c>
      <c r="G191" s="1073" t="s">
        <v>2307</v>
      </c>
      <c r="H191" s="70" t="s">
        <v>2308</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2471</v>
      </c>
      <c r="B192" s="70">
        <v>184</v>
      </c>
      <c r="C192" s="70">
        <v>16</v>
      </c>
      <c r="D192" s="70">
        <v>4</v>
      </c>
      <c r="E192" s="70">
        <v>2022</v>
      </c>
      <c r="F192" s="70" t="s">
        <v>161</v>
      </c>
      <c r="G192" s="1073" t="s">
        <v>2445</v>
      </c>
      <c r="H192" s="70" t="s">
        <v>2446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2301</v>
      </c>
      <c r="B199" s="70">
        <v>191</v>
      </c>
      <c r="C199" s="70">
        <v>16</v>
      </c>
      <c r="D199" s="70">
        <v>11</v>
      </c>
      <c r="E199" s="70">
        <v>2022</v>
      </c>
      <c r="F199" s="70" t="s">
        <v>161</v>
      </c>
      <c r="G199" s="1073" t="s">
        <v>2299</v>
      </c>
      <c r="H199" s="70" t="s">
        <v>2300</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2472</v>
      </c>
      <c r="B200" s="70">
        <v>192</v>
      </c>
      <c r="C200" s="70">
        <v>16</v>
      </c>
      <c r="D200" s="70">
        <v>12</v>
      </c>
      <c r="E200" s="70">
        <v>2022</v>
      </c>
      <c r="F200" s="70" t="s">
        <v>161</v>
      </c>
      <c r="G200" s="1073" t="s">
        <v>2448</v>
      </c>
      <c r="H200" s="70" t="s">
        <v>2449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2329</v>
      </c>
      <c r="B201" s="70">
        <v>193</v>
      </c>
      <c r="C201" s="70">
        <v>16</v>
      </c>
      <c r="D201" s="70">
        <v>13</v>
      </c>
      <c r="E201" s="70">
        <v>2022</v>
      </c>
      <c r="F201" s="70" t="s">
        <v>161</v>
      </c>
      <c r="G201" s="1073" t="s">
        <v>2327</v>
      </c>
      <c r="H201" s="70" t="s">
        <v>2328</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2473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2305</v>
      </c>
      <c r="B209" s="70">
        <v>201</v>
      </c>
      <c r="C209" s="70">
        <v>16</v>
      </c>
      <c r="D209" s="70">
        <v>21</v>
      </c>
      <c r="E209" s="70">
        <v>2022</v>
      </c>
      <c r="F209" s="70" t="s">
        <v>161</v>
      </c>
      <c r="G209" s="1073" t="s">
        <v>2303</v>
      </c>
      <c r="H209" s="70" t="s">
        <v>2304</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2474</v>
      </c>
      <c r="B211" s="70">
        <v>203</v>
      </c>
      <c r="C211" s="70">
        <v>16</v>
      </c>
      <c r="D211" s="70">
        <v>23</v>
      </c>
      <c r="E211" s="70">
        <v>2022</v>
      </c>
      <c r="F211" s="70" t="s">
        <v>161</v>
      </c>
      <c r="G211" s="1073" t="s">
        <v>2454</v>
      </c>
      <c r="H211" s="70" t="s">
        <v>2455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2367</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2370</v>
      </c>
      <c r="B214" s="70">
        <v>206</v>
      </c>
      <c r="C214" s="70">
        <v>16</v>
      </c>
      <c r="D214" s="70">
        <v>26</v>
      </c>
      <c r="E214" s="70">
        <v>2022</v>
      </c>
      <c r="F214" s="70" t="s">
        <v>161</v>
      </c>
      <c r="G214" s="1073" t="s">
        <v>2368</v>
      </c>
      <c r="H214" s="70" t="s">
        <v>2369</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2475</v>
      </c>
      <c r="B215" s="70">
        <v>207</v>
      </c>
      <c r="C215" s="70">
        <v>16</v>
      </c>
      <c r="D215" s="70">
        <v>27</v>
      </c>
      <c r="E215" s="70">
        <v>2022</v>
      </c>
      <c r="F215" s="70" t="s">
        <v>161</v>
      </c>
      <c r="G215" s="1073" t="s">
        <v>2457</v>
      </c>
      <c r="H215" s="70" t="s">
        <v>2458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2476</v>
      </c>
      <c r="B216" s="70">
        <v>208</v>
      </c>
      <c r="C216" s="70">
        <v>16</v>
      </c>
      <c r="D216" s="70">
        <v>28</v>
      </c>
      <c r="E216" s="70">
        <v>2022</v>
      </c>
      <c r="F216" s="70" t="s">
        <v>161</v>
      </c>
      <c r="G216" s="1073" t="s">
        <v>2460</v>
      </c>
      <c r="H216" s="70" t="s">
        <v>2461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2477</v>
      </c>
      <c r="B217" s="70">
        <v>209</v>
      </c>
      <c r="C217" s="70">
        <v>16</v>
      </c>
      <c r="D217" s="70">
        <v>29</v>
      </c>
      <c r="E217" s="70">
        <v>2022</v>
      </c>
      <c r="F217" s="70" t="s">
        <v>161</v>
      </c>
      <c r="G217" s="1073" t="s">
        <v>2463</v>
      </c>
      <c r="H217" s="70" t="s">
        <v>2464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2374</v>
      </c>
      <c r="B218" s="70">
        <v>210</v>
      </c>
      <c r="C218" s="70">
        <v>16</v>
      </c>
      <c r="D218" s="70">
        <v>30</v>
      </c>
      <c r="E218" s="70">
        <v>2022</v>
      </c>
      <c r="F218" s="70" t="s">
        <v>161</v>
      </c>
      <c r="G218" s="1073" t="s">
        <v>2372</v>
      </c>
      <c r="H218" s="70" t="s">
        <v>2373</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2478</v>
      </c>
      <c r="B219" s="70">
        <v>211</v>
      </c>
      <c r="C219" s="70">
        <v>16</v>
      </c>
      <c r="D219" s="70">
        <v>31</v>
      </c>
      <c r="E219" s="70">
        <v>2022</v>
      </c>
      <c r="F219" s="70" t="s">
        <v>161</v>
      </c>
      <c r="G219" s="1073" t="s">
        <v>2466</v>
      </c>
      <c r="H219" s="70" t="s">
        <v>2467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2297</v>
      </c>
      <c r="B221" s="70">
        <v>213</v>
      </c>
      <c r="C221" s="70">
        <v>16</v>
      </c>
      <c r="D221" s="70">
        <v>33</v>
      </c>
      <c r="E221" s="70">
        <v>2022</v>
      </c>
      <c r="F221" s="70" t="s">
        <v>161</v>
      </c>
      <c r="G221" s="1073" t="s">
        <v>2295</v>
      </c>
      <c r="H221" s="70" t="s">
        <v>2296</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2325</v>
      </c>
      <c r="B224" s="70">
        <v>216</v>
      </c>
      <c r="C224" s="70">
        <v>16</v>
      </c>
      <c r="D224" s="70">
        <v>36</v>
      </c>
      <c r="E224" s="70">
        <v>2022</v>
      </c>
      <c r="F224" s="70" t="s">
        <v>161</v>
      </c>
      <c r="G224" s="1073" t="s">
        <v>2323</v>
      </c>
      <c r="H224" s="70" t="s">
        <v>2324</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2479</v>
      </c>
      <c r="B225" s="70">
        <v>217</v>
      </c>
      <c r="C225" s="70">
        <v>16</v>
      </c>
      <c r="D225" s="70">
        <v>37</v>
      </c>
      <c r="E225" s="70">
        <v>2022</v>
      </c>
      <c r="F225" s="70" t="s">
        <v>161</v>
      </c>
      <c r="G225" s="1073" t="s">
        <v>2469</v>
      </c>
      <c r="H225" s="70" t="s">
        <v>2470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2353</v>
      </c>
      <c r="B226" s="70">
        <v>218</v>
      </c>
      <c r="C226" s="70">
        <v>16</v>
      </c>
      <c r="D226" s="70">
        <v>38</v>
      </c>
      <c r="E226" s="70">
        <v>2022</v>
      </c>
      <c r="F226" s="70" t="s">
        <v>161</v>
      </c>
      <c r="G226" s="1073" t="s">
        <v>2351</v>
      </c>
      <c r="H226" s="70" t="s">
        <v>2352</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2333</v>
      </c>
      <c r="B227" s="70">
        <v>219</v>
      </c>
      <c r="C227" s="70">
        <v>16</v>
      </c>
      <c r="D227" s="70">
        <v>39</v>
      </c>
      <c r="E227" s="70">
        <v>2022</v>
      </c>
      <c r="F227" s="70" t="s">
        <v>161</v>
      </c>
      <c r="G227" s="1073" t="s">
        <v>2331</v>
      </c>
      <c r="H227" s="70" t="s">
        <v>2332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1790</v>
      </c>
      <c r="H6" s="77" t="s">
        <v>1791</v>
      </c>
      <c r="I6" s="77" t="s">
        <v>2416</v>
      </c>
      <c r="J6" s="77" t="s">
        <v>2417</v>
      </c>
      <c r="K6" s="1080">
        <v>4</v>
      </c>
      <c r="L6" s="1081">
        <v>5</v>
      </c>
      <c r="M6" s="1044"/>
      <c r="N6" s="988">
        <v>1</v>
      </c>
      <c r="O6" s="77" t="s">
        <v>1629</v>
      </c>
      <c r="P6" s="77" t="s">
        <v>1630</v>
      </c>
      <c r="Q6" s="77" t="s">
        <v>1501</v>
      </c>
      <c r="R6" s="16"/>
      <c r="S6" s="77">
        <v>1</v>
      </c>
      <c r="T6" s="77" t="s">
        <v>1790</v>
      </c>
      <c r="U6" s="77" t="s">
        <v>1791</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1790</v>
      </c>
      <c r="AE7" s="77" t="s">
        <v>1791</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2307</v>
      </c>
      <c r="AE8" s="77" t="s">
        <v>2308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2445</v>
      </c>
      <c r="AE9" s="77" t="s">
        <v>2446</v>
      </c>
      <c r="AF9" s="77" t="s">
        <v>1501</v>
      </c>
    </row>
    <row r="10" spans="1:32" ht="12">
      <c r="A10" s="16"/>
      <c r="B10" s="16"/>
      <c r="C10" s="16"/>
      <c r="D10" s="16"/>
      <c r="F10" s="75" t="s">
        <v>1501</v>
      </c>
      <c r="G10" s="76" t="s">
        <v>1790</v>
      </c>
      <c r="H10" s="77" t="s">
        <v>1791</v>
      </c>
      <c r="I10" s="77" t="s">
        <v>2416</v>
      </c>
      <c r="J10" s="77" t="s">
        <v>2417</v>
      </c>
      <c r="K10" s="1079">
        <v>4</v>
      </c>
      <c r="L10" s="1045">
        <v>5</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2355</v>
      </c>
      <c r="AE11" s="77" t="s">
        <v>2356</v>
      </c>
      <c r="AF11" s="77" t="s">
        <v>1501</v>
      </c>
    </row>
    <row r="12" spans="1:32" ht="12">
      <c r="A12" s="16"/>
      <c r="B12" s="16"/>
      <c r="C12" s="16"/>
      <c r="D12" s="16"/>
      <c r="F12" s="75" t="s">
        <v>1505</v>
      </c>
      <c r="G12" s="76" t="s">
        <v>1790</v>
      </c>
      <c r="H12" s="77"/>
      <c r="I12" s="77" t="s">
        <v>1790</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2299</v>
      </c>
      <c r="AE16" s="77" t="s">
        <v>2300</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2448</v>
      </c>
      <c r="AE17" s="77" t="s">
        <v>2449</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2327</v>
      </c>
      <c r="AE18" s="77" t="s">
        <v>2328</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2303</v>
      </c>
      <c r="AE26" s="77" t="s">
        <v>2304</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2454</v>
      </c>
      <c r="AE28" s="77" t="s">
        <v>2455</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2376</v>
      </c>
      <c r="AE30" s="77" t="s">
        <v>2367</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2368</v>
      </c>
      <c r="AE31" s="77" t="s">
        <v>2369</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2457</v>
      </c>
      <c r="AE32" s="77" t="s">
        <v>2458</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2460</v>
      </c>
      <c r="AE33" s="77" t="s">
        <v>2461</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2463</v>
      </c>
      <c r="AE34" s="77" t="s">
        <v>2464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2372</v>
      </c>
      <c r="AE35" s="77" t="s">
        <v>2373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2466</v>
      </c>
      <c r="AE36" s="77" t="s">
        <v>2467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2295</v>
      </c>
      <c r="AE38" s="77" t="s">
        <v>2296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2323</v>
      </c>
      <c r="AE41" s="77" t="s">
        <v>2324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2469</v>
      </c>
      <c r="AE42" s="77" t="s">
        <v>2470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2351</v>
      </c>
      <c r="AE43" s="77" t="s">
        <v>2352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2331</v>
      </c>
      <c r="AE44" s="77" t="s">
        <v>2332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青森市</v>
      </c>
      <c r="K4" s="70" t="str">
        <f>HLOOKUP(K3,比較地域マスタ!$E$5:$L$6,2,0)</f>
        <v>02201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青森市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465.83777313162443</v>
      </c>
      <c r="BB5" s="29"/>
      <c r="BC5" s="17"/>
      <c r="BD5" s="1005">
        <f>SUM(BC6:BC8)</f>
        <v>364.7869969502384</v>
      </c>
      <c r="BE5" s="29"/>
      <c r="BF5" s="17"/>
      <c r="BG5" s="1005">
        <f>AK35</f>
        <v>292.51141555173348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403.58082156318142</v>
      </c>
      <c r="BA6" s="17"/>
      <c r="BB6" s="29"/>
      <c r="BC6" s="1005">
        <f>O32</f>
        <v>309.68890159715198</v>
      </c>
      <c r="BD6" s="17"/>
      <c r="BE6" s="29"/>
      <c r="BF6" s="1005">
        <f>AK36</f>
        <v>243.6687547345831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38.324498373486421</v>
      </c>
      <c r="BA7" s="17"/>
      <c r="BB7" s="29"/>
      <c r="BC7" s="1005">
        <f>O33</f>
        <v>34.778756474794058</v>
      </c>
      <c r="BD7" s="17"/>
      <c r="BE7" s="29"/>
      <c r="BF7" s="1005">
        <f t="shared" ref="BF7:BF8" si="0">AK37</f>
        <v>32.052707076795123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23.932453194956551</v>
      </c>
      <c r="BA8" s="17"/>
      <c r="BB8" s="29"/>
      <c r="BC8" s="1005">
        <f>O34</f>
        <v>20.319338878292331</v>
      </c>
      <c r="BD8" s="17"/>
      <c r="BE8" s="29"/>
      <c r="BF8" s="1005">
        <f t="shared" si="0"/>
        <v>16.789953740355276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2644.527260293522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595.47764224414982</v>
      </c>
      <c r="BA9" s="1005">
        <f>AZ9</f>
        <v>595.47764224414982</v>
      </c>
      <c r="BB9" s="29"/>
      <c r="BC9" s="1005">
        <f>O35</f>
        <v>674.26023953354309</v>
      </c>
      <c r="BD9" s="1005">
        <f>BC9</f>
        <v>674.26023953354309</v>
      </c>
      <c r="BE9" s="29"/>
      <c r="BF9" s="1005">
        <f>AK39</f>
        <v>461.7101006021224</v>
      </c>
      <c r="BG9" s="1005">
        <f>AK39</f>
        <v>461.7101006021224</v>
      </c>
      <c r="BH9" s="29"/>
    </row>
    <row r="10" spans="1:62" ht="17.100000000000001" customHeight="1" thickBot="1">
      <c r="B10" s="323"/>
      <c r="C10" s="324"/>
      <c r="D10" s="326"/>
      <c r="E10" s="326"/>
      <c r="F10" s="326"/>
      <c r="G10" s="325"/>
      <c r="H10" s="325"/>
      <c r="I10" s="326"/>
      <c r="J10" s="327"/>
      <c r="K10" s="334"/>
      <c r="L10" s="246" t="s">
        <v>114</v>
      </c>
      <c r="M10" s="246"/>
      <c r="N10" s="563"/>
      <c r="O10" s="906">
        <f>SUM(O11:O13)</f>
        <v>465.83777313162443</v>
      </c>
      <c r="P10" s="453">
        <f t="shared" ref="P10:P22" si="1">O10/$O$9</f>
        <v>0.17615162457426137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849.41579515755052</v>
      </c>
      <c r="BA10" s="1005">
        <f>AZ10</f>
        <v>849.41579515755052</v>
      </c>
      <c r="BB10" s="29"/>
      <c r="BC10" s="1005">
        <f>O36</f>
        <v>854.07455456944888</v>
      </c>
      <c r="BD10" s="1005">
        <f>BC10</f>
        <v>854.07455456944888</v>
      </c>
      <c r="BE10" s="29"/>
      <c r="BF10" s="1005">
        <f>AK40</f>
        <v>667.86529492143541</v>
      </c>
      <c r="BG10" s="1005">
        <f>AK40</f>
        <v>667.86529492143541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403.58082156318142</v>
      </c>
      <c r="P11" s="454">
        <f t="shared" si="1"/>
        <v>0.15260981712035257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712.68286017617868</v>
      </c>
      <c r="BB11" s="29"/>
      <c r="BC11" s="1005"/>
      <c r="BD11" s="1005">
        <f>SUM(BC12:BC14)</f>
        <v>632.11035649471035</v>
      </c>
      <c r="BE11" s="29"/>
      <c r="BF11" s="17"/>
      <c r="BG11" s="1005">
        <f>AK41</f>
        <v>592.79241302476385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38.324498373486421</v>
      </c>
      <c r="P12" s="454">
        <f t="shared" si="1"/>
        <v>1.4492003523243206E-2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522.75836478001327</v>
      </c>
      <c r="BA12" s="17"/>
      <c r="BB12" s="29"/>
      <c r="BC12" s="1005">
        <f>O38</f>
        <v>461.07547895766328</v>
      </c>
      <c r="BD12" s="17"/>
      <c r="BE12" s="29"/>
      <c r="BF12" s="1005">
        <f>AK42</f>
        <v>386.74349747494858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23.932453194956551</v>
      </c>
      <c r="P13" s="454">
        <f t="shared" si="1"/>
        <v>9.0498039306655641E-3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18.483365396686601</v>
      </c>
      <c r="BA13" s="17"/>
      <c r="BB13" s="29"/>
      <c r="BC13" s="1005">
        <f>O41</f>
        <v>23.083937987624399</v>
      </c>
      <c r="BD13" s="17"/>
      <c r="BE13" s="29"/>
      <c r="BF13" s="1005">
        <f>AK45</f>
        <v>15.985752513743691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595.47764224414982</v>
      </c>
      <c r="P14" s="453">
        <f t="shared" si="1"/>
        <v>0.22517356927455398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171.44112999947879</v>
      </c>
      <c r="BA14" s="17"/>
      <c r="BB14" s="29"/>
      <c r="BC14" s="1005">
        <f>O42</f>
        <v>147.95093954942271</v>
      </c>
      <c r="BD14" s="17"/>
      <c r="BE14" s="29"/>
      <c r="BF14" s="1005">
        <f t="shared" ref="BF14" si="2">AK46</f>
        <v>190.06316303607159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849.41579515755052</v>
      </c>
      <c r="P15" s="453">
        <f t="shared" si="1"/>
        <v>0.32119759471236153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21.113189584018532</v>
      </c>
      <c r="BA15" s="1005">
        <f>AZ15</f>
        <v>21.113189584018532</v>
      </c>
      <c r="BB15" s="29"/>
      <c r="BC15" s="1005">
        <f>O43</f>
        <v>32.255410955547241</v>
      </c>
      <c r="BD15" s="1005">
        <f>BC15</f>
        <v>32.255410955547241</v>
      </c>
      <c r="BE15" s="29"/>
      <c r="BF15" s="1005">
        <f>AK47</f>
        <v>33.116061819197547</v>
      </c>
      <c r="BG15" s="1005">
        <f>AK47</f>
        <v>33.116061819197547</v>
      </c>
      <c r="BH15" s="29"/>
    </row>
    <row r="16" spans="1:62" ht="17.100000000000001" customHeight="1" thickBot="1">
      <c r="B16" s="323"/>
      <c r="C16" s="324"/>
      <c r="D16" s="326"/>
      <c r="E16" s="326"/>
      <c r="F16" s="326"/>
      <c r="G16" s="325"/>
      <c r="H16" s="325"/>
      <c r="I16" s="326"/>
      <c r="J16" s="327"/>
      <c r="K16" s="335"/>
      <c r="L16" s="246" t="s">
        <v>128</v>
      </c>
      <c r="M16" s="344"/>
      <c r="N16" s="345"/>
      <c r="O16" s="906">
        <f>SUM(O18:O21)</f>
        <v>712.68286017617868</v>
      </c>
      <c r="P16" s="453">
        <f t="shared" si="1"/>
        <v>0.26949348221015368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522.75836478001327</v>
      </c>
      <c r="P17" s="454">
        <f t="shared" si="1"/>
        <v>0.19767554399193116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302.74427897650008</v>
      </c>
      <c r="P18" s="454">
        <f t="shared" si="1"/>
        <v>0.11447954555889048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220.01408580351321</v>
      </c>
      <c r="P19" s="454">
        <f t="shared" si="1"/>
        <v>8.319599843304068E-2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18.483365396686601</v>
      </c>
      <c r="P20" s="454">
        <f t="shared" si="1"/>
        <v>6.9892890401270025E-3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171.44112999947879</v>
      </c>
      <c r="P21" s="454">
        <f t="shared" si="1"/>
        <v>6.4828649178095499E-2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21.113189584018532</v>
      </c>
      <c r="P22" s="612">
        <f t="shared" si="1"/>
        <v>7.9837292286694499E-3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294.50267397332698</v>
      </c>
      <c r="AZ22" s="1005">
        <f t="shared" si="3"/>
        <v>306.45891953029314</v>
      </c>
      <c r="BA22" s="1005">
        <f t="shared" si="3"/>
        <v>309.01229381756139</v>
      </c>
      <c r="BB22" s="1005">
        <f t="shared" si="3"/>
        <v>367.78137722174</v>
      </c>
      <c r="BC22" s="1005">
        <f t="shared" si="3"/>
        <v>364.7869969502384</v>
      </c>
      <c r="BD22" s="1005">
        <f t="shared" si="3"/>
        <v>312.82403394274382</v>
      </c>
      <c r="BE22" s="1005">
        <f t="shared" si="3"/>
        <v>328.23764174659573</v>
      </c>
      <c r="BF22" s="1005">
        <f t="shared" si="3"/>
        <v>278.68592846041878</v>
      </c>
      <c r="BG22" s="1005">
        <f t="shared" si="3"/>
        <v>278.25271808426623</v>
      </c>
      <c r="BH22" s="1005">
        <f t="shared" si="3"/>
        <v>314.56317231245629</v>
      </c>
      <c r="BI22" s="1005">
        <f t="shared" si="3"/>
        <v>316.27408557870683</v>
      </c>
      <c r="BJ22" s="1005">
        <f t="shared" si="3"/>
        <v>283.91654299730919</v>
      </c>
      <c r="BK22" s="1005">
        <f t="shared" si="3"/>
        <v>332.20355594176903</v>
      </c>
      <c r="BL22" s="1005">
        <f t="shared" si="3"/>
        <v>292.51141555173348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595.97495197148737</v>
      </c>
      <c r="AZ23" s="1005">
        <f t="shared" ref="AZ23:BL23" si="4">Y39</f>
        <v>566.32643213826839</v>
      </c>
      <c r="BA23" s="1005">
        <f t="shared" si="4"/>
        <v>667.11757646043543</v>
      </c>
      <c r="BB23" s="1005">
        <f t="shared" si="4"/>
        <v>723.39654889644623</v>
      </c>
      <c r="BC23" s="1005">
        <f t="shared" si="4"/>
        <v>674.26023953354309</v>
      </c>
      <c r="BD23" s="1005">
        <f t="shared" si="4"/>
        <v>657.7121605523854</v>
      </c>
      <c r="BE23" s="1005">
        <f t="shared" si="4"/>
        <v>569.34436270814376</v>
      </c>
      <c r="BF23" s="1005">
        <f t="shared" si="4"/>
        <v>535.72879077397113</v>
      </c>
      <c r="BG23" s="1005">
        <f t="shared" si="4"/>
        <v>477.71246484112959</v>
      </c>
      <c r="BH23" s="1005">
        <f t="shared" si="4"/>
        <v>517.88281759922108</v>
      </c>
      <c r="BI23" s="1005">
        <f t="shared" si="4"/>
        <v>479.57801569429529</v>
      </c>
      <c r="BJ23" s="1005">
        <f t="shared" si="4"/>
        <v>425.23796223128386</v>
      </c>
      <c r="BK23" s="1005">
        <f t="shared" si="4"/>
        <v>484.0239834828937</v>
      </c>
      <c r="BL23" s="1005">
        <f t="shared" si="4"/>
        <v>461.7101006021224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728.12100309622258</v>
      </c>
      <c r="AZ24" s="1005">
        <f t="shared" ref="AZ24:BL24" si="5">Y40</f>
        <v>747.63029010860885</v>
      </c>
      <c r="BA24" s="1005">
        <f t="shared" si="5"/>
        <v>855.10672126244492</v>
      </c>
      <c r="BB24" s="1005">
        <f t="shared" si="5"/>
        <v>861.89810223147651</v>
      </c>
      <c r="BC24" s="1005">
        <f t="shared" si="5"/>
        <v>854.07455456944888</v>
      </c>
      <c r="BD24" s="1005">
        <f t="shared" si="5"/>
        <v>821.01778254566193</v>
      </c>
      <c r="BE24" s="1005">
        <f t="shared" si="5"/>
        <v>761.39162425544805</v>
      </c>
      <c r="BF24" s="1005">
        <f t="shared" si="5"/>
        <v>826.06774547328484</v>
      </c>
      <c r="BG24" s="1005">
        <f t="shared" si="5"/>
        <v>748.93319618694977</v>
      </c>
      <c r="BH24" s="1005">
        <f t="shared" si="5"/>
        <v>725.11539486032791</v>
      </c>
      <c r="BI24" s="1005">
        <f t="shared" si="5"/>
        <v>711.71472579697024</v>
      </c>
      <c r="BJ24" s="1005">
        <f t="shared" si="5"/>
        <v>624.85768251221191</v>
      </c>
      <c r="BK24" s="1005">
        <f t="shared" si="5"/>
        <v>631.73158485429144</v>
      </c>
      <c r="BL24" s="1005">
        <f t="shared" si="5"/>
        <v>667.86529492143541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614.39751090942354</v>
      </c>
      <c r="AZ25" s="1005">
        <f t="shared" ref="AZ25:BL25" si="6">Y41</f>
        <v>626.99271632931243</v>
      </c>
      <c r="BA25" s="1005">
        <f t="shared" si="6"/>
        <v>647.60390644256768</v>
      </c>
      <c r="BB25" s="1005">
        <f t="shared" si="6"/>
        <v>638.90094480180824</v>
      </c>
      <c r="BC25" s="1005">
        <f t="shared" si="6"/>
        <v>632.11035649471035</v>
      </c>
      <c r="BD25" s="1005">
        <f t="shared" si="6"/>
        <v>624.39187232016616</v>
      </c>
      <c r="BE25" s="1005">
        <f t="shared" si="6"/>
        <v>622.14668218727672</v>
      </c>
      <c r="BF25" s="1005">
        <f t="shared" si="6"/>
        <v>626.19257668645741</v>
      </c>
      <c r="BG25" s="1005">
        <f t="shared" si="6"/>
        <v>645.49368791908262</v>
      </c>
      <c r="BH25" s="1005">
        <f t="shared" si="6"/>
        <v>639.17793881465082</v>
      </c>
      <c r="BI25" s="1005">
        <f t="shared" si="6"/>
        <v>618.43263879112453</v>
      </c>
      <c r="BJ25" s="1005">
        <f t="shared" si="6"/>
        <v>578.90239481984781</v>
      </c>
      <c r="BK25" s="1005">
        <f t="shared" si="6"/>
        <v>583.23288085041008</v>
      </c>
      <c r="BL25" s="1005">
        <f t="shared" si="6"/>
        <v>592.79241302476385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36.349284915024242</v>
      </c>
      <c r="AZ26" s="1005">
        <f t="shared" si="7"/>
        <v>37.775617986197418</v>
      </c>
      <c r="BA26" s="1005">
        <f t="shared" si="7"/>
        <v>36.100913865218068</v>
      </c>
      <c r="BB26" s="1005">
        <f t="shared" si="7"/>
        <v>37.021022125830903</v>
      </c>
      <c r="BC26" s="1005">
        <f t="shared" si="7"/>
        <v>32.255410955547241</v>
      </c>
      <c r="BD26" s="1005">
        <f t="shared" si="7"/>
        <v>34.680235443868277</v>
      </c>
      <c r="BE26" s="1005">
        <f t="shared" si="7"/>
        <v>40.318947046426302</v>
      </c>
      <c r="BF26" s="1005">
        <f t="shared" si="7"/>
        <v>34.836570588510561</v>
      </c>
      <c r="BG26" s="1005">
        <f t="shared" si="7"/>
        <v>30.267020121421826</v>
      </c>
      <c r="BH26" s="1005">
        <f t="shared" si="7"/>
        <v>29.868866009506128</v>
      </c>
      <c r="BI26" s="1005">
        <f t="shared" si="7"/>
        <v>23.893289828519553</v>
      </c>
      <c r="BJ26" s="1005">
        <f t="shared" si="7"/>
        <v>33.407975357181208</v>
      </c>
      <c r="BK26" s="1005">
        <f t="shared" si="7"/>
        <v>32.789341217358754</v>
      </c>
      <c r="BL26" s="1005">
        <f t="shared" si="7"/>
        <v>33.116061819197547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2269.3454248654848</v>
      </c>
      <c r="AZ27" s="1005">
        <f t="shared" si="8"/>
        <v>2285.1839760926805</v>
      </c>
      <c r="BA27" s="1005">
        <f t="shared" si="8"/>
        <v>2514.9414118482273</v>
      </c>
      <c r="BB27" s="1005">
        <f t="shared" si="8"/>
        <v>2628.9979952773015</v>
      </c>
      <c r="BC27" s="1005">
        <f t="shared" si="8"/>
        <v>2557.4875585034879</v>
      </c>
      <c r="BD27" s="1005">
        <f t="shared" si="8"/>
        <v>2450.6260848048255</v>
      </c>
      <c r="BE27" s="1005">
        <f t="shared" si="8"/>
        <v>2321.4392579438904</v>
      </c>
      <c r="BF27" s="1005">
        <f t="shared" si="8"/>
        <v>2301.511611982643</v>
      </c>
      <c r="BG27" s="1005">
        <f t="shared" si="8"/>
        <v>2180.6590871528501</v>
      </c>
      <c r="BH27" s="1005">
        <f t="shared" si="8"/>
        <v>2226.608189596162</v>
      </c>
      <c r="BI27" s="1005">
        <f t="shared" si="8"/>
        <v>2149.8927556896165</v>
      </c>
      <c r="BJ27" s="1005">
        <f t="shared" si="8"/>
        <v>1946.322557917834</v>
      </c>
      <c r="BK27" s="1005">
        <f t="shared" si="8"/>
        <v>2063.9813463467231</v>
      </c>
      <c r="BL27" s="1005">
        <f t="shared" si="8"/>
        <v>2047.9952859192526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2557.4875585034879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364.7869969502384</v>
      </c>
      <c r="P31" s="453">
        <f t="shared" ref="P31:P43" si="9">O31/$O$30</f>
        <v>0.14263490578374241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309.68890159715198</v>
      </c>
      <c r="P32" s="454">
        <f t="shared" si="9"/>
        <v>0.12109106868084482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34.778756474794058</v>
      </c>
      <c r="P33" s="454">
        <f t="shared" si="9"/>
        <v>1.3598797913662119E-2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20.319338878292331</v>
      </c>
      <c r="P34" s="454">
        <f t="shared" si="9"/>
        <v>7.9450391892354616E-3</v>
      </c>
      <c r="Q34" s="328"/>
      <c r="R34" s="13"/>
      <c r="S34" s="323"/>
      <c r="T34" s="563" t="s">
        <v>112</v>
      </c>
      <c r="U34" s="332"/>
      <c r="V34" s="332"/>
      <c r="W34" s="332"/>
      <c r="X34" s="893">
        <f>X35+X39+X40+X41+X47</f>
        <v>2269.3454248654848</v>
      </c>
      <c r="Y34" s="894">
        <f t="shared" ref="Y34:AK34" si="10">Y35+Y39+Y40+Y41+Y47</f>
        <v>2285.1839760926805</v>
      </c>
      <c r="Z34" s="894">
        <f t="shared" si="10"/>
        <v>2514.9414118482273</v>
      </c>
      <c r="AA34" s="894">
        <f t="shared" si="10"/>
        <v>2628.9979952773015</v>
      </c>
      <c r="AB34" s="894">
        <f t="shared" si="10"/>
        <v>2557.4875585034879</v>
      </c>
      <c r="AC34" s="894">
        <f t="shared" si="10"/>
        <v>2450.6260848048255</v>
      </c>
      <c r="AD34" s="894">
        <f t="shared" si="10"/>
        <v>2321.4392579438904</v>
      </c>
      <c r="AE34" s="894">
        <f t="shared" si="10"/>
        <v>2301.511611982643</v>
      </c>
      <c r="AF34" s="894">
        <f t="shared" si="10"/>
        <v>2180.6590871528501</v>
      </c>
      <c r="AG34" s="894">
        <f t="shared" si="10"/>
        <v>2226.608189596162</v>
      </c>
      <c r="AH34" s="894">
        <f t="shared" si="10"/>
        <v>2149.8927556896165</v>
      </c>
      <c r="AI34" s="894">
        <f t="shared" si="10"/>
        <v>1946.322557917834</v>
      </c>
      <c r="AJ34" s="894">
        <f t="shared" si="10"/>
        <v>2063.9813463467231</v>
      </c>
      <c r="AK34" s="895">
        <f t="shared" si="10"/>
        <v>2047.9952859192526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674.26023953354309</v>
      </c>
      <c r="P35" s="453">
        <f t="shared" si="9"/>
        <v>0.26364164990428574</v>
      </c>
      <c r="Q35" s="328"/>
      <c r="R35" s="13"/>
      <c r="S35" s="323"/>
      <c r="T35" s="334"/>
      <c r="U35" s="246" t="s">
        <v>114</v>
      </c>
      <c r="V35" s="344"/>
      <c r="W35" s="344"/>
      <c r="X35" s="896">
        <f>SUM(X36:X38)</f>
        <v>294.50267397332698</v>
      </c>
      <c r="Y35" s="897">
        <f t="shared" ref="Y35:AK35" si="11">SUM(Y36:Y38)</f>
        <v>306.45891953029314</v>
      </c>
      <c r="Z35" s="897">
        <f t="shared" si="11"/>
        <v>309.01229381756139</v>
      </c>
      <c r="AA35" s="897">
        <f t="shared" si="11"/>
        <v>367.78137722174</v>
      </c>
      <c r="AB35" s="897">
        <f t="shared" si="11"/>
        <v>364.7869969502384</v>
      </c>
      <c r="AC35" s="897">
        <f t="shared" si="11"/>
        <v>312.82403394274382</v>
      </c>
      <c r="AD35" s="897">
        <f t="shared" si="11"/>
        <v>328.23764174659573</v>
      </c>
      <c r="AE35" s="897">
        <f t="shared" si="11"/>
        <v>278.68592846041878</v>
      </c>
      <c r="AF35" s="897">
        <f t="shared" si="11"/>
        <v>278.25271808426623</v>
      </c>
      <c r="AG35" s="897">
        <f t="shared" si="11"/>
        <v>314.56317231245629</v>
      </c>
      <c r="AH35" s="897">
        <f t="shared" si="11"/>
        <v>316.27408557870683</v>
      </c>
      <c r="AI35" s="897">
        <f t="shared" si="11"/>
        <v>283.91654299730919</v>
      </c>
      <c r="AJ35" s="897">
        <f t="shared" si="11"/>
        <v>332.20355594176903</v>
      </c>
      <c r="AK35" s="898">
        <f t="shared" si="11"/>
        <v>292.51141555173348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854.07455456944888</v>
      </c>
      <c r="P36" s="453">
        <f t="shared" si="9"/>
        <v>0.333950619517074</v>
      </c>
      <c r="Q36" s="328"/>
      <c r="R36" s="13"/>
      <c r="S36" s="356" t="s">
        <v>184</v>
      </c>
      <c r="T36" s="335"/>
      <c r="U36" s="346"/>
      <c r="V36" s="336" t="s">
        <v>184</v>
      </c>
      <c r="W36" s="357"/>
      <c r="X36" s="899">
        <f>VLOOKUP(年度マスタ!$K$4&amp;"_"&amp;X$33,データシート1!$A:$BT,MATCH("aa_"&amp;$S36,データシート1!$A$1:$BT$1,0),0)</f>
        <v>240.26741984359239</v>
      </c>
      <c r="Y36" s="900">
        <f>VLOOKUP(年度マスタ!$K$4&amp;"_"&amp;Y$33,データシート1!$A:$BT,MATCH("aa_"&amp;$S36,データシート1!$A$1:$BT$1,0),0)</f>
        <v>250.34853042330889</v>
      </c>
      <c r="Z36" s="900">
        <f>VLOOKUP(年度マスタ!$K$4&amp;"_"&amp;Z$33,データシート1!$A:$BT,MATCH("aa_"&amp;$S36,データシート1!$A$1:$BT$1,0),0)</f>
        <v>250.63391923242239</v>
      </c>
      <c r="AA36" s="900">
        <f>VLOOKUP(年度マスタ!$K$4&amp;"_"&amp;AA$33,データシート1!$A:$BT,MATCH("aa_"&amp;$S36,データシート1!$A$1:$BT$1,0),0)</f>
        <v>306.60586065788078</v>
      </c>
      <c r="AB36" s="900">
        <f>VLOOKUP(年度マスタ!$K$4&amp;"_"&amp;AB$33,データシート1!$A:$BT,MATCH("aa_"&amp;$S36,データシート1!$A$1:$BT$1,0),0)</f>
        <v>309.68890159715198</v>
      </c>
      <c r="AC36" s="900">
        <f>VLOOKUP(年度マスタ!$K$4&amp;"_"&amp;AC$33,データシート1!$A:$BT,MATCH("aa_"&amp;$S36,データシート1!$A$1:$BT$1,0),0)</f>
        <v>260.56371213576409</v>
      </c>
      <c r="AD36" s="900">
        <f>VLOOKUP(年度マスタ!$K$4&amp;"_"&amp;AD$33,データシート1!$A:$BT,MATCH("aa_"&amp;$S36,データシート1!$A$1:$BT$1,0),0)</f>
        <v>279.3912458613878</v>
      </c>
      <c r="AE36" s="900">
        <f>VLOOKUP(年度マスタ!$K$4&amp;"_"&amp;AE$33,データシート1!$A:$BT,MATCH("aa_"&amp;$S36,データシート1!$A$1:$BT$1,0),0)</f>
        <v>228.34000611055239</v>
      </c>
      <c r="AF36" s="900">
        <f>VLOOKUP(年度マスタ!$K$4&amp;"_"&amp;AF$33,データシート1!$A:$BT,MATCH("aa_"&amp;$S36,データシート1!$A$1:$BT$1,0),0)</f>
        <v>225.61591870524381</v>
      </c>
      <c r="AG36" s="900">
        <f>VLOOKUP(年度マスタ!$K$4&amp;"_"&amp;AG$33,データシート1!$A:$BT,MATCH("aa_"&amp;$S36,データシート1!$A$1:$BT$1,0),0)</f>
        <v>265.65353419789608</v>
      </c>
      <c r="AH36" s="900">
        <f>VLOOKUP(年度マスタ!$K$4&amp;"_"&amp;AH$33,データシート1!$A:$BT,MATCH("aa_"&amp;$S36,データシート1!$A$1:$BT$1,0),0)</f>
        <v>270.5698901473624</v>
      </c>
      <c r="AI36" s="900">
        <f>VLOOKUP(年度マスタ!$K$4&amp;"_"&amp;AI$33,データシート1!$A:$BT,MATCH("aa_"&amp;$S36,データシート1!$A$1:$BT$1,0),0)</f>
        <v>233.51406051698149</v>
      </c>
      <c r="AJ36" s="900">
        <f>VLOOKUP(年度マスタ!$K$4&amp;"_"&amp;AJ$33,データシート1!$A:$BT,MATCH("aa_"&amp;$S36,データシート1!$A$1:$BT$1,0),0)</f>
        <v>280.54033891876946</v>
      </c>
      <c r="AK36" s="901">
        <f>VLOOKUP(年度マスタ!$K$4&amp;"_"&amp;AK$33,データシート1!$A:$BT,MATCH("aa_"&amp;$S36,データシート1!$A$1:$BT$1,0),0)</f>
        <v>243.6687547345831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632.11035649471035</v>
      </c>
      <c r="P37" s="453">
        <f t="shared" si="9"/>
        <v>0.24716067704532227</v>
      </c>
      <c r="Q37" s="328"/>
      <c r="R37" s="13"/>
      <c r="S37" s="356" t="s">
        <v>187</v>
      </c>
      <c r="T37" s="335"/>
      <c r="U37" s="346"/>
      <c r="V37" s="336" t="s">
        <v>194</v>
      </c>
      <c r="W37" s="357"/>
      <c r="X37" s="899">
        <f>VLOOKUP(年度マスタ!$K$4&amp;"_"&amp;X$33,データシート1!$A:$BT,MATCH("aa_"&amp;$S37,データシート1!$A$1:$BT$1,0),0)</f>
        <v>25.330197866454512</v>
      </c>
      <c r="Y37" s="900">
        <f>VLOOKUP(年度マスタ!$K$4&amp;"_"&amp;Y$33,データシート1!$A:$BT,MATCH("aa_"&amp;$S37,データシート1!$A$1:$BT$1,0),0)</f>
        <v>29.427662793494171</v>
      </c>
      <c r="Z37" s="900">
        <f>VLOOKUP(年度マスタ!$K$4&amp;"_"&amp;Z$33,データシート1!$A:$BT,MATCH("aa_"&amp;$S37,データシート1!$A$1:$BT$1,0),0)</f>
        <v>34.21898423296026</v>
      </c>
      <c r="AA37" s="900">
        <f>VLOOKUP(年度マスタ!$K$4&amp;"_"&amp;AA$33,データシート1!$A:$BT,MATCH("aa_"&amp;$S37,データシート1!$A$1:$BT$1,0),0)</f>
        <v>37.633278437339818</v>
      </c>
      <c r="AB37" s="900">
        <f>VLOOKUP(年度マスタ!$K$4&amp;"_"&amp;AB$33,データシート1!$A:$BT,MATCH("aa_"&amp;$S37,データシート1!$A$1:$BT$1,0),0)</f>
        <v>34.778756474794058</v>
      </c>
      <c r="AC37" s="900">
        <f>VLOOKUP(年度マスタ!$K$4&amp;"_"&amp;AC$33,データシート1!$A:$BT,MATCH("aa_"&amp;$S37,データシート1!$A$1:$BT$1,0),0)</f>
        <v>33.34582684429364</v>
      </c>
      <c r="AD37" s="900">
        <f>VLOOKUP(年度マスタ!$K$4&amp;"_"&amp;AD$33,データシート1!$A:$BT,MATCH("aa_"&amp;$S37,データシート1!$A$1:$BT$1,0),0)</f>
        <v>32.128179189379331</v>
      </c>
      <c r="AE37" s="900">
        <f>VLOOKUP(年度マスタ!$K$4&amp;"_"&amp;AE$33,データシート1!$A:$BT,MATCH("aa_"&amp;$S37,データシート1!$A$1:$BT$1,0),0)</f>
        <v>29.572471612120928</v>
      </c>
      <c r="AF37" s="900">
        <f>VLOOKUP(年度マスタ!$K$4&amp;"_"&amp;AF$33,データシート1!$A:$BT,MATCH("aa_"&amp;$S37,データシート1!$A$1:$BT$1,0),0)</f>
        <v>32.361657596556554</v>
      </c>
      <c r="AG37" s="900">
        <f>VLOOKUP(年度マスタ!$K$4&amp;"_"&amp;AG$33,データシート1!$A:$BT,MATCH("aa_"&amp;$S37,データシート1!$A$1:$BT$1,0),0)</f>
        <v>30.198911157025861</v>
      </c>
      <c r="AH37" s="900">
        <f>VLOOKUP(年度マスタ!$K$4&amp;"_"&amp;AH$33,データシート1!$A:$BT,MATCH("aa_"&amp;$S37,データシート1!$A$1:$BT$1,0),0)</f>
        <v>26.798034835193594</v>
      </c>
      <c r="AI37" s="900">
        <f>VLOOKUP(年度マスタ!$K$4&amp;"_"&amp;AI$33,データシート1!$A:$BT,MATCH("aa_"&amp;$S37,データシート1!$A$1:$BT$1,0),0)</f>
        <v>29.563154944113744</v>
      </c>
      <c r="AJ37" s="900">
        <f>VLOOKUP(年度マスタ!$K$4&amp;"_"&amp;AJ$33,データシート1!$A:$BT,MATCH("aa_"&amp;$S37,データシート1!$A$1:$BT$1,0),0)</f>
        <v>35.04068979365028</v>
      </c>
      <c r="AK37" s="901">
        <f>VLOOKUP(年度マスタ!$K$4&amp;"_"&amp;AK$33,データシート1!$A:$BT,MATCH("aa_"&amp;$S37,データシート1!$A$1:$BT$1,0),0)</f>
        <v>32.052707076795123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461.07547895766328</v>
      </c>
      <c r="P38" s="454">
        <f t="shared" si="9"/>
        <v>0.18028454426869678</v>
      </c>
      <c r="Q38" s="328"/>
      <c r="R38" s="13"/>
      <c r="S38" s="356" t="s">
        <v>188</v>
      </c>
      <c r="T38" s="335"/>
      <c r="U38" s="348"/>
      <c r="V38" s="358" t="s">
        <v>197</v>
      </c>
      <c r="W38" s="358"/>
      <c r="X38" s="899">
        <f>VLOOKUP(年度マスタ!$K$4&amp;"_"&amp;X$33,データシート1!$A:$BT,MATCH("aa_"&amp;$S38,データシート1!$A$1:$BT$1,0),0)</f>
        <v>28.905056263280049</v>
      </c>
      <c r="Y38" s="900">
        <f>VLOOKUP(年度マスタ!$K$4&amp;"_"&amp;Y$33,データシート1!$A:$BT,MATCH("aa_"&amp;$S38,データシート1!$A$1:$BT$1,0),0)</f>
        <v>26.682726313490111</v>
      </c>
      <c r="Z38" s="900">
        <f>VLOOKUP(年度マスタ!$K$4&amp;"_"&amp;Z$33,データシート1!$A:$BT,MATCH("aa_"&amp;$S38,データシート1!$A$1:$BT$1,0),0)</f>
        <v>24.159390352178711</v>
      </c>
      <c r="AA38" s="900">
        <f>VLOOKUP(年度マスタ!$K$4&amp;"_"&amp;AA$33,データシート1!$A:$BT,MATCH("aa_"&amp;$S38,データシート1!$A$1:$BT$1,0),0)</f>
        <v>23.542238126519429</v>
      </c>
      <c r="AB38" s="900">
        <f>VLOOKUP(年度マスタ!$K$4&amp;"_"&amp;AB$33,データシート1!$A:$BT,MATCH("aa_"&amp;$S38,データシート1!$A$1:$BT$1,0),0)</f>
        <v>20.319338878292331</v>
      </c>
      <c r="AC38" s="900">
        <f>VLOOKUP(年度マスタ!$K$4&amp;"_"&amp;AC$33,データシート1!$A:$BT,MATCH("aa_"&amp;$S38,データシート1!$A$1:$BT$1,0),0)</f>
        <v>18.91449496268611</v>
      </c>
      <c r="AD38" s="900">
        <f>VLOOKUP(年度マスタ!$K$4&amp;"_"&amp;AD$33,データシート1!$A:$BT,MATCH("aa_"&amp;$S38,データシート1!$A$1:$BT$1,0),0)</f>
        <v>16.718216695828559</v>
      </c>
      <c r="AE38" s="900">
        <f>VLOOKUP(年度マスタ!$K$4&amp;"_"&amp;AE$33,データシート1!$A:$BT,MATCH("aa_"&amp;$S38,データシート1!$A$1:$BT$1,0),0)</f>
        <v>20.77345073774547</v>
      </c>
      <c r="AF38" s="900">
        <f>VLOOKUP(年度マスタ!$K$4&amp;"_"&amp;AF$33,データシート1!$A:$BT,MATCH("aa_"&amp;$S38,データシート1!$A$1:$BT$1,0),0)</f>
        <v>20.275141782465898</v>
      </c>
      <c r="AG38" s="900">
        <f>VLOOKUP(年度マスタ!$K$4&amp;"_"&amp;AG$33,データシート1!$A:$BT,MATCH("aa_"&amp;$S38,データシート1!$A$1:$BT$1,0),0)</f>
        <v>18.710726957534355</v>
      </c>
      <c r="AH38" s="900">
        <f>VLOOKUP(年度マスタ!$K$4&amp;"_"&amp;AH$33,データシート1!$A:$BT,MATCH("aa_"&amp;$S38,データシート1!$A$1:$BT$1,0),0)</f>
        <v>18.906160596150784</v>
      </c>
      <c r="AI38" s="900">
        <f>VLOOKUP(年度マスタ!$K$4&amp;"_"&amp;AI$33,データシート1!$A:$BT,MATCH("aa_"&amp;$S38,データシート1!$A$1:$BT$1,0),0)</f>
        <v>20.839327536213951</v>
      </c>
      <c r="AJ38" s="900">
        <f>VLOOKUP(年度マスタ!$K$4&amp;"_"&amp;AJ$33,データシート1!$A:$BT,MATCH("aa_"&amp;$S38,データシート1!$A$1:$BT$1,0),0)</f>
        <v>16.622527229349263</v>
      </c>
      <c r="AK38" s="901">
        <f>VLOOKUP(年度マスタ!$K$4&amp;"_"&amp;AK$33,データシート1!$A:$BT,MATCH("aa_"&amp;$S38,データシート1!$A$1:$BT$1,0),0)</f>
        <v>16.789953740355276</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274.1689425311589</v>
      </c>
      <c r="P39" s="454">
        <f t="shared" si="9"/>
        <v>0.10720245407238214</v>
      </c>
      <c r="Q39" s="328"/>
      <c r="R39" s="13"/>
      <c r="S39" s="356" t="s">
        <v>189</v>
      </c>
      <c r="T39" s="335"/>
      <c r="U39" s="343" t="s">
        <v>199</v>
      </c>
      <c r="V39" s="344"/>
      <c r="W39" s="344"/>
      <c r="X39" s="896">
        <f>VLOOKUP(年度マスタ!$K$4&amp;"_"&amp;X$33,データシート1!$A:$BT,MATCH("aa_"&amp;$S39,データシート1!$A$1:$BT$1,0),0)</f>
        <v>595.97495197148737</v>
      </c>
      <c r="Y39" s="897">
        <f>VLOOKUP(年度マスタ!$K$4&amp;"_"&amp;Y$33,データシート1!$A:$BT,MATCH("aa_"&amp;$S39,データシート1!$A$1:$BT$1,0),0)</f>
        <v>566.32643213826839</v>
      </c>
      <c r="Z39" s="897">
        <f>VLOOKUP(年度マスタ!$K$4&amp;"_"&amp;Z$33,データシート1!$A:$BT,MATCH("aa_"&amp;$S39,データシート1!$A$1:$BT$1,0),0)</f>
        <v>667.11757646043543</v>
      </c>
      <c r="AA39" s="897">
        <f>VLOOKUP(年度マスタ!$K$4&amp;"_"&amp;AA$33,データシート1!$A:$BT,MATCH("aa_"&amp;$S39,データシート1!$A$1:$BT$1,0),0)</f>
        <v>723.39654889644623</v>
      </c>
      <c r="AB39" s="897">
        <f>VLOOKUP(年度マスタ!$K$4&amp;"_"&amp;AB$33,データシート1!$A:$BT,MATCH("aa_"&amp;$S39,データシート1!$A$1:$BT$1,0),0)</f>
        <v>674.26023953354309</v>
      </c>
      <c r="AC39" s="897">
        <f>VLOOKUP(年度マスタ!$K$4&amp;"_"&amp;AC$33,データシート1!$A:$BT,MATCH("aa_"&amp;$S39,データシート1!$A$1:$BT$1,0),0)</f>
        <v>657.7121605523854</v>
      </c>
      <c r="AD39" s="897">
        <f>VLOOKUP(年度マスタ!$K$4&amp;"_"&amp;AD$33,データシート1!$A:$BT,MATCH("aa_"&amp;$S39,データシート1!$A$1:$BT$1,0),0)</f>
        <v>569.34436270814376</v>
      </c>
      <c r="AE39" s="897">
        <f>VLOOKUP(年度マスタ!$K$4&amp;"_"&amp;AE$33,データシート1!$A:$BT,MATCH("aa_"&amp;$S39,データシート1!$A$1:$BT$1,0),0)</f>
        <v>535.72879077397113</v>
      </c>
      <c r="AF39" s="897">
        <f>VLOOKUP(年度マスタ!$K$4&amp;"_"&amp;AF$33,データシート1!$A:$BT,MATCH("aa_"&amp;$S39,データシート1!$A$1:$BT$1,0),0)</f>
        <v>477.71246484112959</v>
      </c>
      <c r="AG39" s="897">
        <f>VLOOKUP(年度マスタ!$K$4&amp;"_"&amp;AG$33,データシート1!$A:$BT,MATCH("aa_"&amp;$S39,データシート1!$A$1:$BT$1,0),0)</f>
        <v>517.88281759922108</v>
      </c>
      <c r="AH39" s="897">
        <f>VLOOKUP(年度マスタ!$K$4&amp;"_"&amp;AH$33,データシート1!$A:$BT,MATCH("aa_"&amp;$S39,データシート1!$A$1:$BT$1,0),0)</f>
        <v>479.57801569429529</v>
      </c>
      <c r="AI39" s="897">
        <f>VLOOKUP(年度マスタ!$K$4&amp;"_"&amp;AI$33,データシート1!$A:$BT,MATCH("aa_"&amp;$S39,データシート1!$A$1:$BT$1,0),0)</f>
        <v>425.23796223128386</v>
      </c>
      <c r="AJ39" s="897">
        <f>VLOOKUP(年度マスタ!$K$4&amp;"_"&amp;AJ$33,データシート1!$A:$BT,MATCH("aa_"&amp;$S39,データシート1!$A$1:$BT$1,0),0)</f>
        <v>484.0239834828937</v>
      </c>
      <c r="AK39" s="898">
        <f>VLOOKUP(年度マスタ!$K$4&amp;"_"&amp;AK$33,データシート1!$A:$BT,MATCH("aa_"&amp;$S39,データシート1!$A$1:$BT$1,0),0)</f>
        <v>461.7101006021224</v>
      </c>
      <c r="AL39" s="330"/>
      <c r="AW39" s="17" t="str">
        <f>年度マスタ!K4</f>
        <v>02201</v>
      </c>
      <c r="AX39" s="17" t="s">
        <v>200</v>
      </c>
      <c r="AY39" s="17">
        <f>VLOOKUP($AW39&amp;"_"&amp;$AY$34,データシート1!$A:$BT,MATCH($AY$31&amp;"_"&amp;AY$36,データシート1!$A$1:$BT$1,0),0)</f>
        <v>243.6687547345831</v>
      </c>
      <c r="AZ39" s="17">
        <f>VLOOKUP($AW39&amp;"_"&amp;$AY$34,データシート1!$A:$BT,MATCH($AY$31&amp;"_"&amp;AZ$36,データシート1!$A$1:$BT$1,0),0)</f>
        <v>32.052707076795123</v>
      </c>
      <c r="BA39" s="17">
        <f>VLOOKUP($AW39&amp;"_"&amp;$AY$34,データシート1!$A:$BT,MATCH($AY$31&amp;"_"&amp;BA$36,データシート1!$A$1:$BT$1,0),0)</f>
        <v>16.789953740355276</v>
      </c>
      <c r="BB39" s="17">
        <f>VLOOKUP($AW39&amp;"_"&amp;$AY$34,データシート1!$A:$BT,MATCH($AY$31&amp;"_"&amp;BB$36,データシート1!$A$1:$BT$1,0),0)</f>
        <v>461.7101006021224</v>
      </c>
      <c r="BC39" s="17">
        <f>VLOOKUP($AW39&amp;"_"&amp;$AY$34,データシート1!$A:$BT,MATCH($AY$31&amp;"_"&amp;BC$36,データシート1!$A$1:$BT$1,0),0)</f>
        <v>667.86529492143541</v>
      </c>
      <c r="BD39" s="17">
        <f>VLOOKUP($AW39&amp;"_"&amp;$AY$34,データシート1!$A:$BT,MATCH($AY$31&amp;"_"&amp;BD$36,データシート1!$A$1:$BT$1,0),0)</f>
        <v>219.47835234063669</v>
      </c>
      <c r="BE39" s="17">
        <f>VLOOKUP($AW39&amp;"_"&amp;$AY$34,データシート1!$A:$BT,MATCH($AY$31&amp;"_"&amp;BE$36,データシート1!$A$1:$BT$1,0),0)</f>
        <v>167.26514513431189</v>
      </c>
      <c r="BF39" s="17">
        <f>VLOOKUP($AW39&amp;"_"&amp;$AY$34,データシート1!$A:$BT,MATCH($AY$31&amp;"_"&amp;BF$36,データシート1!$A$1:$BT$1,0),0)</f>
        <v>15.985752513743691</v>
      </c>
      <c r="BG39" s="17">
        <f>VLOOKUP($AW39&amp;"_"&amp;$AY$34,データシート1!$A:$BT,MATCH($AY$31&amp;"_"&amp;BG$36,データシート1!$A$1:$BT$1,0),0)</f>
        <v>190.06316303607159</v>
      </c>
      <c r="BH39" s="17">
        <f>VLOOKUP($AW39&amp;"_"&amp;$AY$34,データシート1!$A:$BT,MATCH($AY$31&amp;"_"&amp;BH$36,データシート1!$A$1:$BT$1,0),0)</f>
        <v>33.116061819197547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186.90653642650437</v>
      </c>
      <c r="P40" s="454">
        <f t="shared" si="9"/>
        <v>7.308209019631462E-2</v>
      </c>
      <c r="Q40" s="328"/>
      <c r="R40" s="13"/>
      <c r="S40" s="356" t="s">
        <v>165</v>
      </c>
      <c r="T40" s="335"/>
      <c r="U40" s="343" t="s">
        <v>165</v>
      </c>
      <c r="V40" s="344"/>
      <c r="W40" s="344"/>
      <c r="X40" s="896">
        <f>VLOOKUP(年度マスタ!$K$4&amp;"_"&amp;X$33,データシート1!$A:$BT,MATCH("aa_"&amp;$S40,データシート1!$A$1:$BT$1,0),0)</f>
        <v>728.12100309622258</v>
      </c>
      <c r="Y40" s="897">
        <f>VLOOKUP(年度マスタ!$K$4&amp;"_"&amp;Y$33,データシート1!$A:$BT,MATCH("aa_"&amp;$S40,データシート1!$A$1:$BT$1,0),0)</f>
        <v>747.63029010860885</v>
      </c>
      <c r="Z40" s="897">
        <f>VLOOKUP(年度マスタ!$K$4&amp;"_"&amp;Z$33,データシート1!$A:$BT,MATCH("aa_"&amp;$S40,データシート1!$A$1:$BT$1,0),0)</f>
        <v>855.10672126244492</v>
      </c>
      <c r="AA40" s="897">
        <f>VLOOKUP(年度マスタ!$K$4&amp;"_"&amp;AA$33,データシート1!$A:$BT,MATCH("aa_"&amp;$S40,データシート1!$A$1:$BT$1,0),0)</f>
        <v>861.89810223147651</v>
      </c>
      <c r="AB40" s="897">
        <f>VLOOKUP(年度マスタ!$K$4&amp;"_"&amp;AB$33,データシート1!$A:$BT,MATCH("aa_"&amp;$S40,データシート1!$A$1:$BT$1,0),0)</f>
        <v>854.07455456944888</v>
      </c>
      <c r="AC40" s="897">
        <f>VLOOKUP(年度マスタ!$K$4&amp;"_"&amp;AC$33,データシート1!$A:$BT,MATCH("aa_"&amp;$S40,データシート1!$A$1:$BT$1,0),0)</f>
        <v>821.01778254566193</v>
      </c>
      <c r="AD40" s="897">
        <f>VLOOKUP(年度マスタ!$K$4&amp;"_"&amp;AD$33,データシート1!$A:$BT,MATCH("aa_"&amp;$S40,データシート1!$A$1:$BT$1,0),0)</f>
        <v>761.39162425544805</v>
      </c>
      <c r="AE40" s="897">
        <f>VLOOKUP(年度マスタ!$K$4&amp;"_"&amp;AE$33,データシート1!$A:$BT,MATCH("aa_"&amp;$S40,データシート1!$A$1:$BT$1,0),0)</f>
        <v>826.06774547328484</v>
      </c>
      <c r="AF40" s="897">
        <f>VLOOKUP(年度マスタ!$K$4&amp;"_"&amp;AF$33,データシート1!$A:$BT,MATCH("aa_"&amp;$S40,データシート1!$A$1:$BT$1,0),0)</f>
        <v>748.93319618694977</v>
      </c>
      <c r="AG40" s="897">
        <f>VLOOKUP(年度マスタ!$K$4&amp;"_"&amp;AG$33,データシート1!$A:$BT,MATCH("aa_"&amp;$S40,データシート1!$A$1:$BT$1,0),0)</f>
        <v>725.11539486032791</v>
      </c>
      <c r="AH40" s="897">
        <f>VLOOKUP(年度マスタ!$K$4&amp;"_"&amp;AH$33,データシート1!$A:$BT,MATCH("aa_"&amp;$S40,データシート1!$A$1:$BT$1,0),0)</f>
        <v>711.71472579697024</v>
      </c>
      <c r="AI40" s="897">
        <f>VLOOKUP(年度マスタ!$K$4&amp;"_"&amp;AI$33,データシート1!$A:$BT,MATCH("aa_"&amp;$S40,データシート1!$A$1:$BT$1,0),0)</f>
        <v>624.85768251221191</v>
      </c>
      <c r="AJ40" s="897">
        <f>VLOOKUP(年度マスタ!$K$4&amp;"_"&amp;AJ$33,データシート1!$A:$BT,MATCH("aa_"&amp;$S40,データシート1!$A$1:$BT$1,0),0)</f>
        <v>631.73158485429144</v>
      </c>
      <c r="AK40" s="898">
        <f>VLOOKUP(年度マスタ!$K$4&amp;"_"&amp;AK$33,データシート1!$A:$BT,MATCH("aa_"&amp;$S40,データシート1!$A$1:$BT$1,0),0)</f>
        <v>667.86529492143541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23.083937987624399</v>
      </c>
      <c r="P41" s="454">
        <f t="shared" si="9"/>
        <v>9.0260216167510707E-3</v>
      </c>
      <c r="Q41" s="328"/>
      <c r="R41" s="13"/>
      <c r="S41" s="356" t="s">
        <v>201</v>
      </c>
      <c r="T41" s="335"/>
      <c r="U41" s="246" t="s">
        <v>128</v>
      </c>
      <c r="V41" s="344"/>
      <c r="W41" s="344"/>
      <c r="X41" s="896">
        <f>X42+X45+X46</f>
        <v>614.39751090942354</v>
      </c>
      <c r="Y41" s="897">
        <f t="shared" ref="Y41:AH41" si="12">Y42+Y45+Y46</f>
        <v>626.99271632931243</v>
      </c>
      <c r="Z41" s="897">
        <f t="shared" si="12"/>
        <v>647.60390644256768</v>
      </c>
      <c r="AA41" s="897">
        <f t="shared" si="12"/>
        <v>638.90094480180824</v>
      </c>
      <c r="AB41" s="897">
        <f t="shared" si="12"/>
        <v>632.11035649471035</v>
      </c>
      <c r="AC41" s="897">
        <f t="shared" si="12"/>
        <v>624.39187232016616</v>
      </c>
      <c r="AD41" s="897">
        <f t="shared" si="12"/>
        <v>622.14668218727672</v>
      </c>
      <c r="AE41" s="897">
        <f t="shared" si="12"/>
        <v>626.19257668645741</v>
      </c>
      <c r="AF41" s="897">
        <f t="shared" si="12"/>
        <v>645.49368791908262</v>
      </c>
      <c r="AG41" s="897">
        <f t="shared" si="12"/>
        <v>639.17793881465082</v>
      </c>
      <c r="AH41" s="897">
        <f t="shared" si="12"/>
        <v>618.43263879112453</v>
      </c>
      <c r="AI41" s="897">
        <f>AI42+AI45+AI46</f>
        <v>578.90239481984781</v>
      </c>
      <c r="AJ41" s="897">
        <f>AJ42+AJ45+AJ46</f>
        <v>583.23288085041008</v>
      </c>
      <c r="AK41" s="898">
        <f>AK42+AK45+AK46</f>
        <v>592.79241302476385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147.95093954942271</v>
      </c>
      <c r="P42" s="454">
        <f t="shared" si="9"/>
        <v>5.7850111159874464E-2</v>
      </c>
      <c r="Q42" s="328"/>
      <c r="R42" s="13"/>
      <c r="S42" s="356"/>
      <c r="T42" s="335"/>
      <c r="U42" s="346"/>
      <c r="V42" s="564" t="s">
        <v>129</v>
      </c>
      <c r="W42" s="336"/>
      <c r="X42" s="899">
        <f>SUM(X43:X44)</f>
        <v>476.62254969394507</v>
      </c>
      <c r="Y42" s="900">
        <f t="shared" ref="Y42:AK42" si="13">SUM(Y43:Y44)</f>
        <v>478.076546083793</v>
      </c>
      <c r="Z42" s="900">
        <f t="shared" si="13"/>
        <v>468.45148923632007</v>
      </c>
      <c r="AA42" s="900">
        <f t="shared" si="13"/>
        <v>469.90343138273079</v>
      </c>
      <c r="AB42" s="900">
        <f t="shared" si="13"/>
        <v>461.07547895766328</v>
      </c>
      <c r="AC42" s="900">
        <f t="shared" si="13"/>
        <v>448.00844279897029</v>
      </c>
      <c r="AD42" s="900">
        <f t="shared" si="13"/>
        <v>445.01360959941064</v>
      </c>
      <c r="AE42" s="900">
        <f t="shared" si="13"/>
        <v>447.19473662042924</v>
      </c>
      <c r="AF42" s="900">
        <f t="shared" si="13"/>
        <v>442.43629194564585</v>
      </c>
      <c r="AG42" s="900">
        <f t="shared" si="13"/>
        <v>436.38926223156307</v>
      </c>
      <c r="AH42" s="900">
        <f t="shared" si="13"/>
        <v>419.39173102141899</v>
      </c>
      <c r="AI42" s="900">
        <f t="shared" si="13"/>
        <v>378.58801311356598</v>
      </c>
      <c r="AJ42" s="900">
        <f t="shared" si="13"/>
        <v>375.98037012475788</v>
      </c>
      <c r="AK42" s="901">
        <f t="shared" si="13"/>
        <v>386.74349747494858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32.255410955547241</v>
      </c>
      <c r="P43" s="612">
        <f t="shared" si="9"/>
        <v>1.2612147749575553E-2</v>
      </c>
      <c r="Q43" s="328"/>
      <c r="R43" s="13"/>
      <c r="S43" s="356" t="s">
        <v>190</v>
      </c>
      <c r="T43" s="359"/>
      <c r="U43" s="346"/>
      <c r="V43" s="360"/>
      <c r="W43" s="347" t="s">
        <v>190</v>
      </c>
      <c r="X43" s="899">
        <f>VLOOKUP(年度マスタ!$K$4&amp;"_"&amp;X$33,データシート1!$A:$BT,MATCH("aa_"&amp;$S43,データシート1!$A$1:$BT$1,0),0)</f>
        <v>284.14453022554369</v>
      </c>
      <c r="Y43" s="900">
        <f>VLOOKUP(年度マスタ!$K$4&amp;"_"&amp;Y$33,データシート1!$A:$BT,MATCH("aa_"&amp;$S43,データシート1!$A$1:$BT$1,0),0)</f>
        <v>285.0355482175616</v>
      </c>
      <c r="Z43" s="900">
        <f>VLOOKUP(年度マスタ!$K$4&amp;"_"&amp;Z$33,データシート1!$A:$BT,MATCH("aa_"&amp;$S43,データシート1!$A$1:$BT$1,0),0)</f>
        <v>282.43401439989992</v>
      </c>
      <c r="AA43" s="900">
        <f>VLOOKUP(年度マスタ!$K$4&amp;"_"&amp;AA$33,データシート1!$A:$BT,MATCH("aa_"&amp;$S43,データシート1!$A$1:$BT$1,0),0)</f>
        <v>283.37006003349592</v>
      </c>
      <c r="AB43" s="900">
        <f>VLOOKUP(年度マスタ!$K$4&amp;"_"&amp;AB$33,データシート1!$A:$BT,MATCH("aa_"&amp;$S43,データシート1!$A$1:$BT$1,0),0)</f>
        <v>274.1689425311589</v>
      </c>
      <c r="AC43" s="900">
        <f>VLOOKUP(年度マスタ!$K$4&amp;"_"&amp;AC$33,データシート1!$A:$BT,MATCH("aa_"&amp;$S43,データシート1!$A$1:$BT$1,0),0)</f>
        <v>261.59160149823327</v>
      </c>
      <c r="AD43" s="900">
        <f>VLOOKUP(年度マスタ!$K$4&amp;"_"&amp;AD$33,データシート1!$A:$BT,MATCH("aa_"&amp;$S43,データシート1!$A$1:$BT$1,0),0)</f>
        <v>259.96210225735689</v>
      </c>
      <c r="AE43" s="900">
        <f>VLOOKUP(年度マスタ!$K$4&amp;"_"&amp;AE$33,データシート1!$A:$BT,MATCH("aa_"&amp;$S43,データシート1!$A$1:$BT$1,0),0)</f>
        <v>258.55485753052187</v>
      </c>
      <c r="AF43" s="900">
        <f>VLOOKUP(年度マスタ!$K$4&amp;"_"&amp;AF$33,データシート1!$A:$BT,MATCH("aa_"&amp;$S43,データシート1!$A$1:$BT$1,0),0)</f>
        <v>255.54176470678439</v>
      </c>
      <c r="AG43" s="900">
        <f>VLOOKUP(年度マスタ!$K$4&amp;"_"&amp;AG$33,データシート1!$A:$BT,MATCH("aa_"&amp;$S43,データシート1!$A$1:$BT$1,0),0)</f>
        <v>251.43160564023674</v>
      </c>
      <c r="AH43" s="900">
        <f>VLOOKUP(年度マスタ!$K$4&amp;"_"&amp;AH$33,データシート1!$A:$BT,MATCH("aa_"&amp;$S43,データシート1!$A$1:$BT$1,0),0)</f>
        <v>244.79008871162202</v>
      </c>
      <c r="AI43" s="900">
        <f>VLOOKUP(年度マスタ!$K$4&amp;"_"&amp;AI$33,データシート1!$A:$BT,MATCH("aa_"&amp;$S43,データシート1!$A$1:$BT$1,0),0)</f>
        <v>215.02490394149399</v>
      </c>
      <c r="AJ43" s="900">
        <f>VLOOKUP(年度マスタ!$K$4&amp;"_"&amp;AJ$33,データシート1!$A:$BT,MATCH("aa_"&amp;$S43,データシート1!$A$1:$BT$1,0),0)</f>
        <v>208.34462470372645</v>
      </c>
      <c r="AK43" s="901">
        <f>VLOOKUP(年度マスタ!$K$4&amp;"_"&amp;AK$33,データシート1!$A:$BT,MATCH("aa_"&amp;$S43,データシート1!$A$1:$BT$1,0),0)</f>
        <v>219.47835234063669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192.47801946840141</v>
      </c>
      <c r="Y44" s="900">
        <f>VLOOKUP(年度マスタ!$K$4&amp;"_"&amp;Y$33,データシート1!$A:$BT,MATCH("aa_"&amp;$S44,データシート1!$A$1:$BT$1,0),0)</f>
        <v>193.04099786623141</v>
      </c>
      <c r="Z44" s="900">
        <f>VLOOKUP(年度マスタ!$K$4&amp;"_"&amp;Z$33,データシート1!$A:$BT,MATCH("aa_"&amp;$S44,データシート1!$A$1:$BT$1,0),0)</f>
        <v>186.01747483642015</v>
      </c>
      <c r="AA44" s="900">
        <f>VLOOKUP(年度マスタ!$K$4&amp;"_"&amp;AA$33,データシート1!$A:$BT,MATCH("aa_"&amp;$S44,データシート1!$A$1:$BT$1,0),0)</f>
        <v>186.5333713492349</v>
      </c>
      <c r="AB44" s="900">
        <f>VLOOKUP(年度マスタ!$K$4&amp;"_"&amp;AB$33,データシート1!$A:$BT,MATCH("aa_"&amp;$S44,データシート1!$A$1:$BT$1,0),0)</f>
        <v>186.90653642650437</v>
      </c>
      <c r="AC44" s="900">
        <f>VLOOKUP(年度マスタ!$K$4&amp;"_"&amp;AC$33,データシート1!$A:$BT,MATCH("aa_"&amp;$S44,データシート1!$A$1:$BT$1,0),0)</f>
        <v>186.41684130073702</v>
      </c>
      <c r="AD44" s="900">
        <f>VLOOKUP(年度マスタ!$K$4&amp;"_"&amp;AD$33,データシート1!$A:$BT,MATCH("aa_"&amp;$S44,データシート1!$A$1:$BT$1,0),0)</f>
        <v>185.05150734205372</v>
      </c>
      <c r="AE44" s="900">
        <f>VLOOKUP(年度マスタ!$K$4&amp;"_"&amp;AE$33,データシート1!$A:$BT,MATCH("aa_"&amp;$S44,データシート1!$A$1:$BT$1,0),0)</f>
        <v>188.6398790899074</v>
      </c>
      <c r="AF44" s="900">
        <f>VLOOKUP(年度マスタ!$K$4&amp;"_"&amp;AF$33,データシート1!$A:$BT,MATCH("aa_"&amp;$S44,データシート1!$A$1:$BT$1,0),0)</f>
        <v>186.89452723886146</v>
      </c>
      <c r="AG44" s="900">
        <f>VLOOKUP(年度マスタ!$K$4&amp;"_"&amp;AG$33,データシート1!$A:$BT,MATCH("aa_"&amp;$S44,データシート1!$A$1:$BT$1,0),0)</f>
        <v>184.9576565913263</v>
      </c>
      <c r="AH44" s="900">
        <f>VLOOKUP(年度マスタ!$K$4&amp;"_"&amp;AH$33,データシート1!$A:$BT,MATCH("aa_"&amp;$S44,データシート1!$A$1:$BT$1,0),0)</f>
        <v>174.601642309797</v>
      </c>
      <c r="AI44" s="900">
        <f>VLOOKUP(年度マスタ!$K$4&amp;"_"&amp;AI$33,データシート1!$A:$BT,MATCH("aa_"&amp;$S44,データシート1!$A$1:$BT$1,0),0)</f>
        <v>163.56310917207199</v>
      </c>
      <c r="AJ44" s="900">
        <f>VLOOKUP(年度マスタ!$K$4&amp;"_"&amp;AJ$33,データシート1!$A:$BT,MATCH("aa_"&amp;$S44,データシート1!$A$1:$BT$1,0),0)</f>
        <v>167.63574542103143</v>
      </c>
      <c r="AK44" s="901">
        <f>VLOOKUP(年度マスタ!$K$4&amp;"_"&amp;AK$33,データシート1!$A:$BT,MATCH("aa_"&amp;$S44,データシート1!$A$1:$BT$1,0),0)</f>
        <v>167.26514513431189</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17.741110392437101</v>
      </c>
      <c r="Y45" s="900">
        <f>VLOOKUP(年度マスタ!$K$4&amp;"_"&amp;Y$33,データシート1!$A:$BT,MATCH("aa_"&amp;$S45,データシート1!$A$1:$BT$1,0),0)</f>
        <v>18.4315906833681</v>
      </c>
      <c r="Z45" s="900">
        <f>VLOOKUP(年度マスタ!$K$4&amp;"_"&amp;Z$33,データシート1!$A:$BT,MATCH("aa_"&amp;$S45,データシート1!$A$1:$BT$1,0),0)</f>
        <v>21.1077102796168</v>
      </c>
      <c r="AA45" s="900">
        <f>VLOOKUP(年度マスタ!$K$4&amp;"_"&amp;AA$33,データシート1!$A:$BT,MATCH("aa_"&amp;$S45,データシート1!$A$1:$BT$1,0),0)</f>
        <v>22.756516297332901</v>
      </c>
      <c r="AB45" s="900">
        <f>VLOOKUP(年度マスタ!$K$4&amp;"_"&amp;AB$33,データシート1!$A:$BT,MATCH("aa_"&amp;$S45,データシート1!$A$1:$BT$1,0),0)</f>
        <v>23.083937987624399</v>
      </c>
      <c r="AC45" s="900">
        <f>VLOOKUP(年度マスタ!$K$4&amp;"_"&amp;AC$33,データシート1!$A:$BT,MATCH("aa_"&amp;$S45,データシート1!$A$1:$BT$1,0),0)</f>
        <v>21.9607840973474</v>
      </c>
      <c r="AD45" s="900">
        <f>VLOOKUP(年度マスタ!$K$4&amp;"_"&amp;AD$33,データシート1!$A:$BT,MATCH("aa_"&amp;$S45,データシート1!$A$1:$BT$1,0),0)</f>
        <v>21.292435974788699</v>
      </c>
      <c r="AE45" s="900">
        <f>VLOOKUP(年度マスタ!$K$4&amp;"_"&amp;AE$33,データシート1!$A:$BT,MATCH("aa_"&amp;$S45,データシート1!$A$1:$BT$1,0),0)</f>
        <v>20.492964664694391</v>
      </c>
      <c r="AF45" s="900">
        <f>VLOOKUP(年度マスタ!$K$4&amp;"_"&amp;AF$33,データシート1!$A:$BT,MATCH("aa_"&amp;$S45,データシート1!$A$1:$BT$1,0),0)</f>
        <v>19.6420930529309</v>
      </c>
      <c r="AG45" s="900">
        <f>VLOOKUP(年度マスタ!$K$4&amp;"_"&amp;AG$33,データシート1!$A:$BT,MATCH("aa_"&amp;$S45,データシート1!$A$1:$BT$1,0),0)</f>
        <v>18.033811902501402</v>
      </c>
      <c r="AH45" s="900">
        <f>VLOOKUP(年度マスタ!$K$4&amp;"_"&amp;AH$33,データシート1!$A:$BT,MATCH("aa_"&amp;$S45,データシート1!$A$1:$BT$1,0),0)</f>
        <v>17.354888462790999</v>
      </c>
      <c r="AI45" s="900">
        <f>VLOOKUP(年度マスタ!$K$4&amp;"_"&amp;AI$33,データシート1!$A:$BT,MATCH("aa_"&amp;$S45,データシート1!$A$1:$BT$1,0),0)</f>
        <v>16.417377587535601</v>
      </c>
      <c r="AJ45" s="900">
        <f>VLOOKUP(年度マスタ!$K$4&amp;"_"&amp;AJ$33,データシート1!$A:$BT,MATCH("aa_"&amp;$S45,データシート1!$A$1:$BT$1,0),0)</f>
        <v>16.062234857927201</v>
      </c>
      <c r="AK45" s="901">
        <f>VLOOKUP(年度マスタ!$K$4&amp;"_"&amp;AK$33,データシート1!$A:$BT,MATCH("aa_"&amp;$S45,データシート1!$A$1:$BT$1,0),0)</f>
        <v>15.985752513743691</v>
      </c>
      <c r="AL45" s="330"/>
      <c r="AW45" s="17" t="str">
        <f>AW48</f>
        <v>青森市</v>
      </c>
      <c r="AX45" s="1010">
        <f t="shared" ref="AX45:BB45" si="15">AX48/$BC48</f>
        <v>0.14282816838635365</v>
      </c>
      <c r="AY45" s="1010">
        <f t="shared" si="15"/>
        <v>0.22544490398808784</v>
      </c>
      <c r="AZ45" s="1010">
        <f t="shared" si="15"/>
        <v>0.3261068516677082</v>
      </c>
      <c r="BA45" s="1010">
        <f t="shared" si="15"/>
        <v>0.28945008667765859</v>
      </c>
      <c r="BB45" s="1010">
        <f t="shared" si="15"/>
        <v>1.6169989280191747E-2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120.0338508230414</v>
      </c>
      <c r="Y46" s="900">
        <f>VLOOKUP(年度マスタ!$K$4&amp;"_"&amp;Y$33,データシート1!$A:$BT,MATCH("aa_"&amp;$S46,データシート1!$A$1:$BT$1,0),0)</f>
        <v>130.48457956215131</v>
      </c>
      <c r="Z46" s="900">
        <f>VLOOKUP(年度マスタ!$K$4&amp;"_"&amp;Z$33,データシート1!$A:$BT,MATCH("aa_"&amp;$S46,データシート1!$A$1:$BT$1,0),0)</f>
        <v>158.04470692663079</v>
      </c>
      <c r="AA46" s="900">
        <f>VLOOKUP(年度マスタ!$K$4&amp;"_"&amp;AA$33,データシート1!$A:$BT,MATCH("aa_"&amp;$S46,データシート1!$A$1:$BT$1,0),0)</f>
        <v>146.24099712174461</v>
      </c>
      <c r="AB46" s="900">
        <f>VLOOKUP(年度マスタ!$K$4&amp;"_"&amp;AB$33,データシート1!$A:$BT,MATCH("aa_"&amp;$S46,データシート1!$A$1:$BT$1,0),0)</f>
        <v>147.95093954942271</v>
      </c>
      <c r="AC46" s="900">
        <f>VLOOKUP(年度マスタ!$K$4&amp;"_"&amp;AC$33,データシート1!$A:$BT,MATCH("aa_"&amp;$S46,データシート1!$A$1:$BT$1,0),0)</f>
        <v>154.42264542384839</v>
      </c>
      <c r="AD46" s="900">
        <f>VLOOKUP(年度マスタ!$K$4&amp;"_"&amp;AD$33,データシート1!$A:$BT,MATCH("aa_"&amp;$S46,データシート1!$A$1:$BT$1,0),0)</f>
        <v>155.84063661307735</v>
      </c>
      <c r="AE46" s="900">
        <f>VLOOKUP(年度マスタ!$K$4&amp;"_"&amp;AE$33,データシート1!$A:$BT,MATCH("aa_"&amp;$S46,データシート1!$A$1:$BT$1,0),0)</f>
        <v>158.50487540133378</v>
      </c>
      <c r="AF46" s="900">
        <f>VLOOKUP(年度マスタ!$K$4&amp;"_"&amp;AF$33,データシート1!$A:$BT,MATCH("aa_"&amp;$S46,データシート1!$A$1:$BT$1,0),0)</f>
        <v>183.41530292050587</v>
      </c>
      <c r="AG46" s="900">
        <f>VLOOKUP(年度マスタ!$K$4&amp;"_"&amp;AG$33,データシート1!$A:$BT,MATCH("aa_"&amp;$S46,データシート1!$A$1:$BT$1,0),0)</f>
        <v>184.75486468058639</v>
      </c>
      <c r="AH46" s="900">
        <f>VLOOKUP(年度マスタ!$K$4&amp;"_"&amp;AH$33,データシート1!$A:$BT,MATCH("aa_"&amp;$S46,データシート1!$A$1:$BT$1,0),0)</f>
        <v>181.68601930691452</v>
      </c>
      <c r="AI46" s="900">
        <f>VLOOKUP(年度マスタ!$K$4&amp;"_"&amp;AI$33,データシート1!$A:$BT,MATCH("aa_"&amp;$S46,データシート1!$A$1:$BT$1,0),0)</f>
        <v>183.89700411874622</v>
      </c>
      <c r="AJ46" s="900">
        <f>VLOOKUP(年度マスタ!$K$4&amp;"_"&amp;AJ$33,データシート1!$A:$BT,MATCH("aa_"&amp;$S46,データシート1!$A$1:$BT$1,0),0)</f>
        <v>191.19027586772503</v>
      </c>
      <c r="AK46" s="901">
        <f>VLOOKUP(年度マスタ!$K$4&amp;"_"&amp;AK$33,データシート1!$A:$BT,MATCH("aa_"&amp;$S46,データシート1!$A$1:$BT$1,0),0)</f>
        <v>190.06316303607159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36.349284915024242</v>
      </c>
      <c r="Y47" s="903">
        <f>VLOOKUP(年度マスタ!$K$4&amp;"_"&amp;Y$33,データシート1!$A:$BT,MATCH("aa_"&amp;$S47,データシート1!$A$1:$BT$1,0),0)</f>
        <v>37.775617986197418</v>
      </c>
      <c r="Z47" s="903">
        <f>VLOOKUP(年度マスタ!$K$4&amp;"_"&amp;Z$33,データシート1!$A:$BT,MATCH("aa_"&amp;$S47,データシート1!$A$1:$BT$1,0),0)</f>
        <v>36.100913865218068</v>
      </c>
      <c r="AA47" s="903">
        <f>VLOOKUP(年度マスタ!$K$4&amp;"_"&amp;AA$33,データシート1!$A:$BT,MATCH("aa_"&amp;$S47,データシート1!$A$1:$BT$1,0),0)</f>
        <v>37.021022125830903</v>
      </c>
      <c r="AB47" s="903">
        <f>VLOOKUP(年度マスタ!$K$4&amp;"_"&amp;AB$33,データシート1!$A:$BT,MATCH("aa_"&amp;$S47,データシート1!$A$1:$BT$1,0),0)</f>
        <v>32.255410955547241</v>
      </c>
      <c r="AC47" s="903">
        <f>VLOOKUP(年度マスタ!$K$4&amp;"_"&amp;AC$33,データシート1!$A:$BT,MATCH("aa_"&amp;$S47,データシート1!$A$1:$BT$1,0),0)</f>
        <v>34.680235443868277</v>
      </c>
      <c r="AD47" s="903">
        <f>VLOOKUP(年度マスタ!$K$4&amp;"_"&amp;AD$33,データシート1!$A:$BT,MATCH("aa_"&amp;$S47,データシート1!$A$1:$BT$1,0),0)</f>
        <v>40.318947046426302</v>
      </c>
      <c r="AE47" s="903">
        <f>VLOOKUP(年度マスタ!$K$4&amp;"_"&amp;AE$33,データシート1!$A:$BT,MATCH("aa_"&amp;$S47,データシート1!$A$1:$BT$1,0),0)</f>
        <v>34.836570588510561</v>
      </c>
      <c r="AF47" s="903">
        <f>VLOOKUP(年度マスタ!$K$4&amp;"_"&amp;AF$33,データシート1!$A:$BT,MATCH("aa_"&amp;$S47,データシート1!$A$1:$BT$1,0),0)</f>
        <v>30.267020121421826</v>
      </c>
      <c r="AG47" s="903">
        <f>VLOOKUP(年度マスタ!$K$4&amp;"_"&amp;AG$33,データシート1!$A:$BT,MATCH("aa_"&amp;$S47,データシート1!$A$1:$BT$1,0),0)</f>
        <v>29.868866009506128</v>
      </c>
      <c r="AH47" s="903">
        <f>VLOOKUP(年度マスタ!$K$4&amp;"_"&amp;AH$33,データシート1!$A:$BT,MATCH("aa_"&amp;$S47,データシート1!$A$1:$BT$1,0),0)</f>
        <v>23.893289828519553</v>
      </c>
      <c r="AI47" s="903">
        <f>VLOOKUP(年度マスタ!$K$4&amp;"_"&amp;AI$33,データシート1!$A:$BT,MATCH("aa_"&amp;$S47,データシート1!$A$1:$BT$1,0),0)</f>
        <v>33.407975357181208</v>
      </c>
      <c r="AJ47" s="903">
        <f>VLOOKUP(年度マスタ!$K$4&amp;"_"&amp;AJ$33,データシート1!$A:$BT,MATCH("aa_"&amp;$S47,データシート1!$A$1:$BT$1,0),0)</f>
        <v>32.789341217358754</v>
      </c>
      <c r="AK47" s="904">
        <f>VLOOKUP(年度マスタ!$K$4&amp;"_"&amp;AK$33,データシート1!$A:$BT,MATCH("aa_"&amp;$S47,データシート1!$A$1:$BT$1,0),0)</f>
        <v>33.116061819197547</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青森市</v>
      </c>
      <c r="AX48" s="1011">
        <f>SUM(AY39:BA39)</f>
        <v>292.51141555173348</v>
      </c>
      <c r="AY48" s="1011">
        <f>BB39</f>
        <v>461.7101006021224</v>
      </c>
      <c r="AZ48" s="1011">
        <f>BC39</f>
        <v>667.86529492143541</v>
      </c>
      <c r="BA48" s="1011">
        <f>SUM(BD39:BG39)</f>
        <v>592.79241302476385</v>
      </c>
      <c r="BB48" s="1011">
        <f>BH39</f>
        <v>33.116061819197547</v>
      </c>
      <c r="BC48" s="1011">
        <f>SUM(AX48:BB48)</f>
        <v>2047.9952859192526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2047.9952859192526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292.51141555173348</v>
      </c>
      <c r="P52" s="453">
        <f t="shared" ref="P52:P64" si="18">O52/$O$51</f>
        <v>0.14282816838635365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243.6687547345831</v>
      </c>
      <c r="P53" s="454">
        <f t="shared" si="18"/>
        <v>0.11897915801364319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32.052707076795123</v>
      </c>
      <c r="P54" s="454">
        <f t="shared" si="18"/>
        <v>1.5650771902244936E-2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16.789953740355276</v>
      </c>
      <c r="P55" s="454">
        <f t="shared" si="18"/>
        <v>8.1982384704655329E-3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461.7101006021224</v>
      </c>
      <c r="P56" s="453">
        <f t="shared" si="18"/>
        <v>0.22544490398808784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667.86529492143541</v>
      </c>
      <c r="P57" s="453">
        <f t="shared" si="18"/>
        <v>0.3261068516677082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592.79241302476385</v>
      </c>
      <c r="P58" s="453">
        <f t="shared" si="18"/>
        <v>0.28945008667765859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386.74349747494858</v>
      </c>
      <c r="P59" s="454">
        <f t="shared" si="18"/>
        <v>0.18884003304790659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219.47835234063669</v>
      </c>
      <c r="P60" s="454">
        <f t="shared" si="18"/>
        <v>0.10716741090647715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167.26514513431189</v>
      </c>
      <c r="P61" s="454">
        <f t="shared" si="18"/>
        <v>8.1672622141429452E-2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15.985752513743691</v>
      </c>
      <c r="P62" s="454">
        <f t="shared" si="18"/>
        <v>7.8055611864206063E-3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190.06316303607159</v>
      </c>
      <c r="P63" s="454">
        <f t="shared" si="18"/>
        <v>9.2804492443331388E-2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33.116061819197547</v>
      </c>
      <c r="P64" s="612">
        <f t="shared" si="18"/>
        <v>1.6169989280191747E-2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青森市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965.73350000000005</v>
      </c>
      <c r="AI7" s="78">
        <f>VLOOKUP(年度マスタ!$K$4&amp;"_"&amp;$AG7,データシート1!$A:$BT,MATCH("ab_"&amp;AI$2,データシート1!$A$1:$BT$1,0),0)</f>
        <v>11485</v>
      </c>
      <c r="AJ7" s="78">
        <f>VLOOKUP(年度マスタ!$K$4&amp;"_"&amp;$AG7,データシート1!$A:$BT,MATCH("ab_"&amp;AJ$2,データシート1!$A$1:$BT$1,0),0)</f>
        <v>484</v>
      </c>
      <c r="AK7" s="78">
        <f>VLOOKUP(年度マスタ!$K$4&amp;"_"&amp;$AG7,データシート1!$A:$BT,MATCH("ab_"&amp;AK$2,データシート1!$A$1:$BT$1,0),0)</f>
        <v>125165</v>
      </c>
      <c r="AL7" s="78">
        <f>VLOOKUP(年度マスタ!$K$4&amp;"_"&amp;$AG7,データシート1!$A:$BT,MATCH("ab_"&amp;AL$2,データシート1!$A$1:$BT$1,0),0)</f>
        <v>132864</v>
      </c>
      <c r="AM7" s="78">
        <f>VLOOKUP(年度マスタ!$K$4&amp;"_"&amp;$AG7,データシート1!$A:$BT,MATCH("ab_"&amp;AM$2,データシート1!$A$1:$BT$1,0),0)</f>
        <v>143642</v>
      </c>
      <c r="AN7" s="78">
        <f>VLOOKUP(年度マスタ!$K$4&amp;"_"&amp;$AG7,データシート1!$A:$BT,MATCH("ab_"&amp;AN$2,データシート1!$A$1:$BT$1,0),0)</f>
        <v>38740</v>
      </c>
      <c r="AO7" s="78">
        <f>VLOOKUP(年度マスタ!$K$4&amp;"_"&amp;$AG7,データシート1!$A:$BT,MATCH("ab_"&amp;AO$2,データシート1!$A$1:$BT$1,0),0)</f>
        <v>304321</v>
      </c>
      <c r="AP7" s="78">
        <f>VLOOKUP(年度マスタ!$K$4&amp;"_"&amp;$AG7,データシート1!$A:$BT,MATCH("ab_"&amp;AP$2,データシート1!$A$1:$BT$1,0),0)</f>
        <v>22119078</v>
      </c>
      <c r="AQ7" s="954">
        <f>VLOOKUP(年度マスタ!$K$4&amp;"_"&amp;$AG7,データシート1!$A:$BT,MATCH("ab_"&amp;AQ$2,データシート1!$A$1:$BT$1,0),0)</f>
        <v>36.349284915024242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992.0693</v>
      </c>
      <c r="AI8" s="78">
        <f>VLOOKUP(年度マスタ!$K$4&amp;"_"&amp;$AG8,データシート1!$A:$BT,MATCH("ab_"&amp;AI$2,データシート1!$A$1:$BT$1,0),0)</f>
        <v>11485</v>
      </c>
      <c r="AJ8" s="78">
        <f>VLOOKUP(年度マスタ!$K$4&amp;"_"&amp;$AG8,データシート1!$A:$BT,MATCH("ab_"&amp;AJ$2,データシート1!$A$1:$BT$1,0),0)</f>
        <v>484</v>
      </c>
      <c r="AK8" s="78">
        <f>VLOOKUP(年度マスタ!$K$4&amp;"_"&amp;$AG8,データシート1!$A:$BT,MATCH("ab_"&amp;AK$2,データシート1!$A$1:$BT$1,0),0)</f>
        <v>125165</v>
      </c>
      <c r="AL8" s="78">
        <f>VLOOKUP(年度マスタ!$K$4&amp;"_"&amp;$AG8,データシート1!$A:$BT,MATCH("ab_"&amp;AL$2,データシート1!$A$1:$BT$1,0),0)</f>
        <v>133707</v>
      </c>
      <c r="AM8" s="78">
        <f>VLOOKUP(年度マスタ!$K$4&amp;"_"&amp;$AG8,データシート1!$A:$BT,MATCH("ab_"&amp;AM$2,データシート1!$A$1:$BT$1,0),0)</f>
        <v>144762</v>
      </c>
      <c r="AN8" s="78">
        <f>VLOOKUP(年度マスタ!$K$4&amp;"_"&amp;$AG8,データシート1!$A:$BT,MATCH("ab_"&amp;AN$2,データシート1!$A$1:$BT$1,0),0)</f>
        <v>37883</v>
      </c>
      <c r="AO8" s="78">
        <f>VLOOKUP(年度マスタ!$K$4&amp;"_"&amp;$AG8,データシート1!$A:$BT,MATCH("ab_"&amp;AO$2,データシート1!$A$1:$BT$1,0),0)</f>
        <v>302957</v>
      </c>
      <c r="AP8" s="78">
        <f>VLOOKUP(年度マスタ!$K$4&amp;"_"&amp;$AG8,データシート1!$A:$BT,MATCH("ab_"&amp;AP$2,データシート1!$A$1:$BT$1,0),0)</f>
        <v>22786335</v>
      </c>
      <c r="AQ8" s="954">
        <f>VLOOKUP(年度マスタ!$K$4&amp;"_"&amp;$AG8,データシート1!$A:$BT,MATCH("ab_"&amp;AQ$2,データシート1!$A$1:$BT$1,0),0)</f>
        <v>37.775617986197418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940.68899999999996</v>
      </c>
      <c r="AI9" s="78">
        <f>VLOOKUP(年度マスタ!$K$4&amp;"_"&amp;$AG9,データシート1!$A:$BT,MATCH("ab_"&amp;AI$2,データシート1!$A$1:$BT$1,0),0)</f>
        <v>11485</v>
      </c>
      <c r="AJ9" s="78">
        <f>VLOOKUP(年度マスタ!$K$4&amp;"_"&amp;$AG9,データシート1!$A:$BT,MATCH("ab_"&amp;AJ$2,データシート1!$A$1:$BT$1,0),0)</f>
        <v>484</v>
      </c>
      <c r="AK9" s="78">
        <f>VLOOKUP(年度マスタ!$K$4&amp;"_"&amp;$AG9,データシート1!$A:$BT,MATCH("ab_"&amp;AK$2,データシート1!$A$1:$BT$1,0),0)</f>
        <v>125165</v>
      </c>
      <c r="AL9" s="78">
        <f>VLOOKUP(年度マスタ!$K$4&amp;"_"&amp;$AG9,データシート1!$A:$BT,MATCH("ab_"&amp;AL$2,データシート1!$A$1:$BT$1,0),0)</f>
        <v>134288</v>
      </c>
      <c r="AM9" s="78">
        <f>VLOOKUP(年度マスタ!$K$4&amp;"_"&amp;$AG9,データシート1!$A:$BT,MATCH("ab_"&amp;AM$2,データシート1!$A$1:$BT$1,0),0)</f>
        <v>146557</v>
      </c>
      <c r="AN9" s="78">
        <f>VLOOKUP(年度マスタ!$K$4&amp;"_"&amp;$AG9,データシート1!$A:$BT,MATCH("ab_"&amp;AN$2,データシート1!$A$1:$BT$1,0),0)</f>
        <v>37591</v>
      </c>
      <c r="AO9" s="78">
        <f>VLOOKUP(年度マスタ!$K$4&amp;"_"&amp;$AG9,データシート1!$A:$BT,MATCH("ab_"&amp;AO$2,データシート1!$A$1:$BT$1,0),0)</f>
        <v>300778</v>
      </c>
      <c r="AP9" s="78">
        <f>VLOOKUP(年度マスタ!$K$4&amp;"_"&amp;$AG9,データシート1!$A:$BT,MATCH("ab_"&amp;AP$2,データシート1!$A$1:$BT$1,0),0)</f>
        <v>27553475</v>
      </c>
      <c r="AQ9" s="954">
        <f>VLOOKUP(年度マスタ!$K$4&amp;"_"&amp;$AG9,データシート1!$A:$BT,MATCH("ab_"&amp;AQ$2,データシート1!$A$1:$BT$1,0),0)</f>
        <v>36.100913865218068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1018.8026</v>
      </c>
      <c r="AI10" s="78">
        <f>VLOOKUP(年度マスタ!$K$4&amp;"_"&amp;$AG10,データシート1!$A:$BT,MATCH("ab_"&amp;AI$2,データシート1!$A$1:$BT$1,0),0)</f>
        <v>11485</v>
      </c>
      <c r="AJ10" s="78">
        <f>VLOOKUP(年度マスタ!$K$4&amp;"_"&amp;$AG10,データシート1!$A:$BT,MATCH("ab_"&amp;AJ$2,データシート1!$A$1:$BT$1,0),0)</f>
        <v>484</v>
      </c>
      <c r="AK10" s="78">
        <f>VLOOKUP(年度マスタ!$K$4&amp;"_"&amp;$AG10,データシート1!$A:$BT,MATCH("ab_"&amp;AK$2,データシート1!$A$1:$BT$1,0),0)</f>
        <v>125165</v>
      </c>
      <c r="AL10" s="78">
        <f>VLOOKUP(年度マスタ!$K$4&amp;"_"&amp;$AG10,データシート1!$A:$BT,MATCH("ab_"&amp;AL$2,データシート1!$A$1:$BT$1,0),0)</f>
        <v>135118</v>
      </c>
      <c r="AM10" s="78">
        <f>VLOOKUP(年度マスタ!$K$4&amp;"_"&amp;$AG10,データシート1!$A:$BT,MATCH("ab_"&amp;AM$2,データシート1!$A$1:$BT$1,0),0)</f>
        <v>148209</v>
      </c>
      <c r="AN10" s="78">
        <f>VLOOKUP(年度マスタ!$K$4&amp;"_"&amp;$AG10,データシート1!$A:$BT,MATCH("ab_"&amp;AN$2,データシート1!$A$1:$BT$1,0),0)</f>
        <v>37482</v>
      </c>
      <c r="AO10" s="78">
        <f>VLOOKUP(年度マスタ!$K$4&amp;"_"&amp;$AG10,データシート1!$A:$BT,MATCH("ab_"&amp;AO$2,データシート1!$A$1:$BT$1,0),0)</f>
        <v>298462</v>
      </c>
      <c r="AP10" s="78">
        <f>VLOOKUP(年度マスタ!$K$4&amp;"_"&amp;$AG10,データシート1!$A:$BT,MATCH("ab_"&amp;AP$2,データシート1!$A$1:$BT$1,0),0)</f>
        <v>24835262</v>
      </c>
      <c r="AQ10" s="954">
        <f>VLOOKUP(年度マスタ!$K$4&amp;"_"&amp;$AG10,データシート1!$A:$BT,MATCH("ab_"&amp;AQ$2,データシート1!$A$1:$BT$1,0),0)</f>
        <v>37.021022125830903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1030.7959000000001</v>
      </c>
      <c r="AI11" s="78">
        <f>VLOOKUP(年度マスタ!$K$4&amp;"_"&amp;$AG11,データシート1!$A:$BT,MATCH("ab_"&amp;AI$2,データシート1!$A$1:$BT$1,0),0)</f>
        <v>11485</v>
      </c>
      <c r="AJ11" s="78">
        <f>VLOOKUP(年度マスタ!$K$4&amp;"_"&amp;$AG11,データシート1!$A:$BT,MATCH("ab_"&amp;AJ$2,データシート1!$A$1:$BT$1,0),0)</f>
        <v>484</v>
      </c>
      <c r="AK11" s="78">
        <f>VLOOKUP(年度マスタ!$K$4&amp;"_"&amp;$AG11,データシート1!$A:$BT,MATCH("ab_"&amp;AK$2,データシート1!$A$1:$BT$1,0),0)</f>
        <v>125165</v>
      </c>
      <c r="AL11" s="78">
        <f>VLOOKUP(年度マスタ!$K$4&amp;"_"&amp;$AG11,データシート1!$A:$BT,MATCH("ab_"&amp;AL$2,データシート1!$A$1:$BT$1,0),0)</f>
        <v>136339</v>
      </c>
      <c r="AM11" s="78">
        <f>VLOOKUP(年度マスタ!$K$4&amp;"_"&amp;$AG11,データシート1!$A:$BT,MATCH("ab_"&amp;AM$2,データシート1!$A$1:$BT$1,0),0)</f>
        <v>149799</v>
      </c>
      <c r="AN11" s="78">
        <f>VLOOKUP(年度マスタ!$K$4&amp;"_"&amp;$AG11,データシート1!$A:$BT,MATCH("ab_"&amp;AN$2,データシート1!$A$1:$BT$1,0),0)</f>
        <v>37416</v>
      </c>
      <c r="AO11" s="78">
        <f>VLOOKUP(年度マスタ!$K$4&amp;"_"&amp;$AG11,データシート1!$A:$BT,MATCH("ab_"&amp;AO$2,データシート1!$A$1:$BT$1,0),0)</f>
        <v>298416</v>
      </c>
      <c r="AP11" s="78">
        <f>VLOOKUP(年度マスタ!$K$4&amp;"_"&amp;$AG11,データシート1!$A:$BT,MATCH("ab_"&amp;AP$2,データシート1!$A$1:$BT$1,0),0)</f>
        <v>24526095</v>
      </c>
      <c r="AQ11" s="954">
        <f>VLOOKUP(年度マスタ!$K$4&amp;"_"&amp;$AG11,データシート1!$A:$BT,MATCH("ab_"&amp;AQ$2,データシート1!$A$1:$BT$1,0),0)</f>
        <v>32.255410955547241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1022.1521</v>
      </c>
      <c r="AI12" s="78">
        <f>VLOOKUP(年度マスタ!$K$4&amp;"_"&amp;$AG12,データシート1!$A:$BT,MATCH("ab_"&amp;AI$2,データシート1!$A$1:$BT$1,0),0)</f>
        <v>10005</v>
      </c>
      <c r="AJ12" s="78">
        <f>VLOOKUP(年度マスタ!$K$4&amp;"_"&amp;$AG12,データシート1!$A:$BT,MATCH("ab_"&amp;AJ$2,データシート1!$A$1:$BT$1,0),0)</f>
        <v>372</v>
      </c>
      <c r="AK12" s="78">
        <f>VLOOKUP(年度マスタ!$K$4&amp;"_"&amp;$AG12,データシート1!$A:$BT,MATCH("ab_"&amp;AK$2,データシート1!$A$1:$BT$1,0),0)</f>
        <v>119377</v>
      </c>
      <c r="AL12" s="78">
        <f>VLOOKUP(年度マスタ!$K$4&amp;"_"&amp;$AG12,データシート1!$A:$BT,MATCH("ab_"&amp;AL$2,データシート1!$A$1:$BT$1,0),0)</f>
        <v>136561</v>
      </c>
      <c r="AM12" s="78">
        <f>VLOOKUP(年度マスタ!$K$4&amp;"_"&amp;$AG12,データシート1!$A:$BT,MATCH("ab_"&amp;AM$2,データシート1!$A$1:$BT$1,0),0)</f>
        <v>150534</v>
      </c>
      <c r="AN12" s="78">
        <f>VLOOKUP(年度マスタ!$K$4&amp;"_"&amp;$AG12,データシート1!$A:$BT,MATCH("ab_"&amp;AN$2,データシート1!$A$1:$BT$1,0),0)</f>
        <v>37125</v>
      </c>
      <c r="AO12" s="78">
        <f>VLOOKUP(年度マスタ!$K$4&amp;"_"&amp;$AG12,データシート1!$A:$BT,MATCH("ab_"&amp;AO$2,データシート1!$A$1:$BT$1,0),0)</f>
        <v>295898</v>
      </c>
      <c r="AP12" s="78">
        <f>VLOOKUP(年度マスタ!$K$4&amp;"_"&amp;$AG12,データシート1!$A:$BT,MATCH("ab_"&amp;AP$2,データシート1!$A$1:$BT$1,0),0)</f>
        <v>25679414</v>
      </c>
      <c r="AQ12" s="954">
        <f>VLOOKUP(年度マスタ!$K$4&amp;"_"&amp;$AG12,データシート1!$A:$BT,MATCH("ab_"&amp;AQ$2,データシート1!$A$1:$BT$1,0),0)</f>
        <v>34.680235443868277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1094.3569</v>
      </c>
      <c r="AI13" s="78">
        <f>VLOOKUP(年度マスタ!$K$4&amp;"_"&amp;$AG13,データシート1!$A:$BT,MATCH("ab_"&amp;AI$2,データシート1!$A$1:$BT$1,0),0)</f>
        <v>10005</v>
      </c>
      <c r="AJ13" s="78">
        <f>VLOOKUP(年度マスタ!$K$4&amp;"_"&amp;$AG13,データシート1!$A:$BT,MATCH("ab_"&amp;AJ$2,データシート1!$A$1:$BT$1,0),0)</f>
        <v>372</v>
      </c>
      <c r="AK13" s="78">
        <f>VLOOKUP(年度マスタ!$K$4&amp;"_"&amp;$AG13,データシート1!$A:$BT,MATCH("ab_"&amp;AK$2,データシート1!$A$1:$BT$1,0),0)</f>
        <v>119377</v>
      </c>
      <c r="AL13" s="78">
        <f>VLOOKUP(年度マスタ!$K$4&amp;"_"&amp;$AG13,データシート1!$A:$BT,MATCH("ab_"&amp;AL$2,データシート1!$A$1:$BT$1,0),0)</f>
        <v>136713</v>
      </c>
      <c r="AM13" s="78">
        <f>VLOOKUP(年度マスタ!$K$4&amp;"_"&amp;$AG13,データシート1!$A:$BT,MATCH("ab_"&amp;AM$2,データシート1!$A$1:$BT$1,0),0)</f>
        <v>151036</v>
      </c>
      <c r="AN13" s="78">
        <f>VLOOKUP(年度マスタ!$K$4&amp;"_"&amp;$AG13,データシート1!$A:$BT,MATCH("ab_"&amp;AN$2,データシート1!$A$1:$BT$1,0),0)</f>
        <v>36824</v>
      </c>
      <c r="AO13" s="78">
        <f>VLOOKUP(年度マスタ!$K$4&amp;"_"&amp;$AG13,データシート1!$A:$BT,MATCH("ab_"&amp;AO$2,データシート1!$A$1:$BT$1,0),0)</f>
        <v>293066</v>
      </c>
      <c r="AP13" s="78">
        <f>VLOOKUP(年度マスタ!$K$4&amp;"_"&amp;$AG13,データシート1!$A:$BT,MATCH("ab_"&amp;AP$2,データシート1!$A$1:$BT$1,0),0)</f>
        <v>26638414</v>
      </c>
      <c r="AQ13" s="954">
        <f>VLOOKUP(年度マスタ!$K$4&amp;"_"&amp;$AG13,データシート1!$A:$BT,MATCH("ab_"&amp;AQ$2,データシート1!$A$1:$BT$1,0),0)</f>
        <v>40.318947046426302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1023.7711</v>
      </c>
      <c r="AI14" s="78">
        <f>VLOOKUP(年度マスタ!$K$4&amp;"_"&amp;$AG14,データシート1!$A:$BT,MATCH("ab_"&amp;AI$2,データシート1!$A$1:$BT$1,0),0)</f>
        <v>10005</v>
      </c>
      <c r="AJ14" s="78">
        <f>VLOOKUP(年度マスタ!$K$4&amp;"_"&amp;$AG14,データシート1!$A:$BT,MATCH("ab_"&amp;AJ$2,データシート1!$A$1:$BT$1,0),0)</f>
        <v>372</v>
      </c>
      <c r="AK14" s="78">
        <f>VLOOKUP(年度マスタ!$K$4&amp;"_"&amp;$AG14,データシート1!$A:$BT,MATCH("ab_"&amp;AK$2,データシート1!$A$1:$BT$1,0),0)</f>
        <v>119377</v>
      </c>
      <c r="AL14" s="78">
        <f>VLOOKUP(年度マスタ!$K$4&amp;"_"&amp;$AG14,データシート1!$A:$BT,MATCH("ab_"&amp;AL$2,データシート1!$A$1:$BT$1,0),0)</f>
        <v>136744</v>
      </c>
      <c r="AM14" s="78">
        <f>VLOOKUP(年度マスタ!$K$4&amp;"_"&amp;$AG14,データシート1!$A:$BT,MATCH("ab_"&amp;AM$2,データシート1!$A$1:$BT$1,0),0)</f>
        <v>152065</v>
      </c>
      <c r="AN14" s="78">
        <f>VLOOKUP(年度マスタ!$K$4&amp;"_"&amp;$AG14,データシート1!$A:$BT,MATCH("ab_"&amp;AN$2,データシート1!$A$1:$BT$1,0),0)</f>
        <v>38825</v>
      </c>
      <c r="AO14" s="78">
        <f>VLOOKUP(年度マスタ!$K$4&amp;"_"&amp;$AG14,データシート1!$A:$BT,MATCH("ab_"&amp;AO$2,データシート1!$A$1:$BT$1,0),0)</f>
        <v>290137</v>
      </c>
      <c r="AP14" s="78">
        <f>VLOOKUP(年度マスタ!$K$4&amp;"_"&amp;$AG14,データシート1!$A:$BT,MATCH("ab_"&amp;AP$2,データシート1!$A$1:$BT$1,0),0)</f>
        <v>27071072.47896938</v>
      </c>
      <c r="AQ14" s="954">
        <f>VLOOKUP(年度マスタ!$K$4&amp;"_"&amp;$AG14,データシート1!$A:$BT,MATCH("ab_"&amp;AQ$2,データシート1!$A$1:$BT$1,0),0)</f>
        <v>34.836570588510561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1032.3440000000001</v>
      </c>
      <c r="AI15" s="78">
        <f>VLOOKUP(年度マスタ!$K$4&amp;"_"&amp;$AG15,データシート1!$A:$BT,MATCH("ab_"&amp;AI$2,データシート1!$A$1:$BT$1,0),0)</f>
        <v>10005</v>
      </c>
      <c r="AJ15" s="78">
        <f>VLOOKUP(年度マスタ!$K$4&amp;"_"&amp;$AG15,データシート1!$A:$BT,MATCH("ab_"&amp;AJ$2,データシート1!$A$1:$BT$1,0),0)</f>
        <v>372</v>
      </c>
      <c r="AK15" s="78">
        <f>VLOOKUP(年度マスタ!$K$4&amp;"_"&amp;$AG15,データシート1!$A:$BT,MATCH("ab_"&amp;AK$2,データシート1!$A$1:$BT$1,0),0)</f>
        <v>119377</v>
      </c>
      <c r="AL15" s="78">
        <f>VLOOKUP(年度マスタ!$K$4&amp;"_"&amp;$AG15,データシート1!$A:$BT,MATCH("ab_"&amp;AL$2,データシート1!$A$1:$BT$1,0),0)</f>
        <v>136975</v>
      </c>
      <c r="AM15" s="78">
        <f>VLOOKUP(年度マスタ!$K$4&amp;"_"&amp;$AG15,データシート1!$A:$BT,MATCH("ab_"&amp;AM$2,データシート1!$A$1:$BT$1,0),0)</f>
        <v>152786</v>
      </c>
      <c r="AN15" s="78">
        <f>VLOOKUP(年度マスタ!$K$4&amp;"_"&amp;$AG15,データシート1!$A:$BT,MATCH("ab_"&amp;AN$2,データシート1!$A$1:$BT$1,0),0)</f>
        <v>38711</v>
      </c>
      <c r="AO15" s="78">
        <f>VLOOKUP(年度マスタ!$K$4&amp;"_"&amp;$AG15,データシート1!$A:$BT,MATCH("ab_"&amp;AO$2,データシート1!$A$1:$BT$1,0),0)</f>
        <v>287574</v>
      </c>
      <c r="AP15" s="78">
        <f>VLOOKUP(年度マスタ!$K$4&amp;"_"&amp;$AG15,データシート1!$A:$BT,MATCH("ab_"&amp;AP$2,データシート1!$A$1:$BT$1,0),0)</f>
        <v>31947091.999999989</v>
      </c>
      <c r="AQ15" s="954">
        <f>VLOOKUP(年度マスタ!$K$4&amp;"_"&amp;$AG15,データシート1!$A:$BT,MATCH("ab_"&amp;AQ$2,データシート1!$A$1:$BT$1,0),0)</f>
        <v>30.26702012142183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1129.3214</v>
      </c>
      <c r="AI16" s="78">
        <f>VLOOKUP(年度マスタ!$K$4&amp;"_"&amp;$AG16,データシート1!$A:$BT,MATCH("ab_"&amp;AI$2,データシート1!$A$1:$BT$1,0),0)</f>
        <v>10005</v>
      </c>
      <c r="AJ16" s="78">
        <f>VLOOKUP(年度マスタ!$K$4&amp;"_"&amp;$AG16,データシート1!$A:$BT,MATCH("ab_"&amp;AJ$2,データシート1!$A$1:$BT$1,0),0)</f>
        <v>372</v>
      </c>
      <c r="AK16" s="78">
        <f>VLOOKUP(年度マスタ!$K$4&amp;"_"&amp;$AG16,データシート1!$A:$BT,MATCH("ab_"&amp;AK$2,データシート1!$A$1:$BT$1,0),0)</f>
        <v>119377</v>
      </c>
      <c r="AL16" s="78">
        <f>VLOOKUP(年度マスタ!$K$4&amp;"_"&amp;$AG16,データシート1!$A:$BT,MATCH("ab_"&amp;AL$2,データシート1!$A$1:$BT$1,0),0)</f>
        <v>137006</v>
      </c>
      <c r="AM16" s="78">
        <f>VLOOKUP(年度マスタ!$K$4&amp;"_"&amp;$AG16,データシート1!$A:$BT,MATCH("ab_"&amp;AM$2,データシート1!$A$1:$BT$1,0),0)</f>
        <v>153207</v>
      </c>
      <c r="AN16" s="78">
        <f>VLOOKUP(年度マスタ!$K$4&amp;"_"&amp;$AG16,データシート1!$A:$BT,MATCH("ab_"&amp;AN$2,データシート1!$A$1:$BT$1,0),0)</f>
        <v>38695</v>
      </c>
      <c r="AO16" s="78">
        <f>VLOOKUP(年度マスタ!$K$4&amp;"_"&amp;$AG16,データシート1!$A:$BT,MATCH("ab_"&amp;AO$2,データシート1!$A$1:$BT$1,0),0)</f>
        <v>284531</v>
      </c>
      <c r="AP16" s="78">
        <f>VLOOKUP(年度マスタ!$K$4&amp;"_"&amp;$AG16,データシート1!$A:$BT,MATCH("ab_"&amp;AP$2,データシート1!$A$1:$BT$1,0),0)</f>
        <v>32054296</v>
      </c>
      <c r="AQ16" s="954">
        <f>VLOOKUP(年度マスタ!$K$4&amp;"_"&amp;$AG16,データシート1!$A:$BT,MATCH("ab_"&amp;AQ$2,データシート1!$A$1:$BT$1,0),0)</f>
        <v>29.868866009506132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1155.4704999999999</v>
      </c>
      <c r="AI17" s="151">
        <f>VLOOKUP(年度マスタ!$K$4&amp;"_"&amp;$AG17,データシート1!$A:$BT,MATCH("ab_"&amp;AI$2,データシート1!$A$1:$BT$1,0),0)</f>
        <v>10005</v>
      </c>
      <c r="AJ17" s="151">
        <f>VLOOKUP(年度マスタ!$K$4&amp;"_"&amp;$AG17,データシート1!$A:$BT,MATCH("ab_"&amp;AJ$2,データシート1!$A$1:$BT$1,0),0)</f>
        <v>372</v>
      </c>
      <c r="AK17" s="151">
        <f>VLOOKUP(年度マスタ!$K$4&amp;"_"&amp;$AG17,データシート1!$A:$BT,MATCH("ab_"&amp;AK$2,データシート1!$A$1:$BT$1,0),0)</f>
        <v>119377</v>
      </c>
      <c r="AL17" s="151">
        <f>VLOOKUP(年度マスタ!$K$4&amp;"_"&amp;$AG17,データシート1!$A:$BT,MATCH("ab_"&amp;AL$2,データシート1!$A$1:$BT$1,0),0)</f>
        <v>136888</v>
      </c>
      <c r="AM17" s="151">
        <f>VLOOKUP(年度マスタ!$K$4&amp;"_"&amp;$AG17,データシート1!$A:$BT,MATCH("ab_"&amp;AM$2,データシート1!$A$1:$BT$1,0),0)</f>
        <v>153255</v>
      </c>
      <c r="AN17" s="151">
        <f>VLOOKUP(年度マスタ!$K$4&amp;"_"&amp;$AG17,データシート1!$A:$BT,MATCH("ab_"&amp;AN$2,データシート1!$A$1:$BT$1,0),0)</f>
        <v>36255</v>
      </c>
      <c r="AO17" s="151">
        <f>VLOOKUP(年度マスタ!$K$4&amp;"_"&amp;$AG17,データシート1!$A:$BT,MATCH("ab_"&amp;AO$2,データシート1!$A$1:$BT$1,0),0)</f>
        <v>281232</v>
      </c>
      <c r="AP17" s="151">
        <f>VLOOKUP(年度マスタ!$K$4&amp;"_"&amp;$AG17,データシート1!$A:$BT,MATCH("ab_"&amp;AP$2,データシート1!$A$1:$BT$1,0),0)</f>
        <v>32038153</v>
      </c>
      <c r="AQ17" s="955">
        <f>VLOOKUP(年度マスタ!$K$4&amp;"_"&amp;$AG17,データシート1!$A:$BT,MATCH("ab_"&amp;AQ$2,データシート1!$A$1:$BT$1,0),0)</f>
        <v>23.893289828519549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1175.8639000000001</v>
      </c>
      <c r="AI18" s="78">
        <f>VLOOKUP(年度マスタ!$K$4&amp;"_"&amp;$AG18,データシート1!$A:$BT,MATCH("ab_"&amp;AI$2,データシート1!$A$1:$BT$1,0),0)</f>
        <v>9856</v>
      </c>
      <c r="AJ18" s="78">
        <f>VLOOKUP(年度マスタ!$K$4&amp;"_"&amp;$AG18,データシート1!$A:$BT,MATCH("ab_"&amp;AJ$2,データシート1!$A$1:$BT$1,0),0)</f>
        <v>443</v>
      </c>
      <c r="AK18" s="78">
        <f>VLOOKUP(年度マスタ!$K$4&amp;"_"&amp;$AG18,データシート1!$A:$BT,MATCH("ab_"&amp;AK$2,データシート1!$A$1:$BT$1,0),0)</f>
        <v>114889</v>
      </c>
      <c r="AL18" s="78">
        <f>VLOOKUP(年度マスタ!$K$4&amp;"_"&amp;$AG18,データシート1!$A:$BT,MATCH("ab_"&amp;AL$2,データシート1!$A$1:$BT$1,0),0)</f>
        <v>137347</v>
      </c>
      <c r="AM18" s="78">
        <f>VLOOKUP(年度マスタ!$K$4&amp;"_"&amp;$AG18,データシート1!$A:$BT,MATCH("ab_"&amp;AM$2,データシート1!$A$1:$BT$1,0),0)</f>
        <v>153651</v>
      </c>
      <c r="AN18" s="78">
        <f>VLOOKUP(年度マスタ!$K$4&amp;"_"&amp;$AG18,データシート1!$A:$BT,MATCH("ab_"&amp;AN$2,データシート1!$A$1:$BT$1,0),0)</f>
        <v>36099</v>
      </c>
      <c r="AO18" s="78">
        <f>VLOOKUP(年度マスタ!$K$4&amp;"_"&amp;$AG18,データシート1!$A:$BT,MATCH("ab_"&amp;AO$2,データシート1!$A$1:$BT$1,0),0)</f>
        <v>278446</v>
      </c>
      <c r="AP18" s="78">
        <f>VLOOKUP(年度マスタ!$K$4&amp;"_"&amp;$AG18,データシート1!$A:$BT,MATCH("ab_"&amp;AP$2,データシート1!$A$1:$BT$1,0),0)</f>
        <v>32599378.999999996</v>
      </c>
      <c r="AQ18" s="954">
        <f>VLOOKUP(年度マスタ!$K$4&amp;"_"&amp;$AG18,データシート1!$A:$BT,MATCH("ab_"&amp;AQ$2,データシート1!$A$1:$BT$1,0),0)</f>
        <v>33.407975357181208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1303.9209000000001</v>
      </c>
      <c r="AI19" s="78">
        <f>VLOOKUP(年度マスタ!$K$4&amp;"_"&amp;$AG19,データシート1!$A:$BT,MATCH("ab_"&amp;AI$2,データシート1!$A$1:$BT$1,0),0)</f>
        <v>9856</v>
      </c>
      <c r="AJ19" s="78">
        <f>VLOOKUP(年度マスタ!$K$4&amp;"_"&amp;$AG19,データシート1!$A:$BT,MATCH("ab_"&amp;AJ$2,データシート1!$A$1:$BT$1,0),0)</f>
        <v>443</v>
      </c>
      <c r="AK19" s="78">
        <f>VLOOKUP(年度マスタ!$K$4&amp;"_"&amp;$AG19,データシート1!$A:$BT,MATCH("ab_"&amp;AK$2,データシート1!$A$1:$BT$1,0),0)</f>
        <v>114889</v>
      </c>
      <c r="AL19" s="78">
        <f>VLOOKUP(年度マスタ!$K$4&amp;"_"&amp;$AG19,データシート1!$A:$BT,MATCH("ab_"&amp;AL$2,データシート1!$A$1:$BT$1,0),0)</f>
        <v>137258</v>
      </c>
      <c r="AM19" s="78">
        <f>VLOOKUP(年度マスタ!$K$4&amp;"_"&amp;$AG19,データシート1!$A:$BT,MATCH("ab_"&amp;AM$2,データシート1!$A$1:$BT$1,0),0)</f>
        <v>153292</v>
      </c>
      <c r="AN19" s="78">
        <f>VLOOKUP(年度マスタ!$K$4&amp;"_"&amp;$AG19,データシート1!$A:$BT,MATCH("ab_"&amp;AN$2,データシート1!$A$1:$BT$1,0),0)</f>
        <v>36077</v>
      </c>
      <c r="AO19" s="78">
        <f>VLOOKUP(年度マスタ!$K$4&amp;"_"&amp;$AG19,データシート1!$A:$BT,MATCH("ab_"&amp;AO$2,データシート1!$A$1:$BT$1,0),0)</f>
        <v>275099</v>
      </c>
      <c r="AP19" s="78">
        <f>VLOOKUP(年度マスタ!$K$4&amp;"_"&amp;$AG19,データシート1!$A:$BT,MATCH("ab_"&amp;AP$2,データシート1!$A$1:$BT$1,0),0)</f>
        <v>32879462.999999993</v>
      </c>
      <c r="AQ19" s="954">
        <f>VLOOKUP(年度マスタ!$K$4&amp;"_"&amp;$AG19,データシート1!$A:$BT,MATCH("ab_"&amp;AQ$2,データシート1!$A$1:$BT$1,0),0)</f>
        <v>32.789341217358754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1440.1434999999999</v>
      </c>
      <c r="AI20" s="78">
        <f>VLOOKUP(年度マスタ!$K$4&amp;"_"&amp;$AG20,データシート1!$A:$BT,MATCH("ab_"&amp;AI$2,データシート1!$A$1:$BT$1,0),0)</f>
        <v>9856</v>
      </c>
      <c r="AJ20" s="78">
        <f>VLOOKUP(年度マスタ!$K$4&amp;"_"&amp;$AG20,データシート1!$A:$BT,MATCH("ab_"&amp;AJ$2,データシート1!$A$1:$BT$1,0),0)</f>
        <v>443</v>
      </c>
      <c r="AK20" s="78">
        <f>VLOOKUP(年度マスタ!$K$4&amp;"_"&amp;$AG20,データシート1!$A:$BT,MATCH("ab_"&amp;AK$2,データシート1!$A$1:$BT$1,0),0)</f>
        <v>114889</v>
      </c>
      <c r="AL20" s="78">
        <f>VLOOKUP(年度マスタ!$K$4&amp;"_"&amp;$AG20,データシート1!$A:$BT,MATCH("ab_"&amp;AL$2,データシート1!$A$1:$BT$1,0),0)</f>
        <v>137074</v>
      </c>
      <c r="AM20" s="78">
        <f>VLOOKUP(年度マスタ!$K$4&amp;"_"&amp;$AG20,データシート1!$A:$BT,MATCH("ab_"&amp;AM$2,データシート1!$A$1:$BT$1,0),0)</f>
        <v>153427</v>
      </c>
      <c r="AN20" s="78">
        <f>VLOOKUP(年度マスタ!$K$4&amp;"_"&amp;$AG20,データシート1!$A:$BT,MATCH("ab_"&amp;AN$2,データシート1!$A$1:$BT$1,0),0)</f>
        <v>36546</v>
      </c>
      <c r="AO20" s="78">
        <f>VLOOKUP(年度マスタ!$K$4&amp;"_"&amp;$AG20,データシート1!$A:$BT,MATCH("ab_"&amp;AO$2,データシート1!$A$1:$BT$1,0),0)</f>
        <v>271544</v>
      </c>
      <c r="AP20" s="78">
        <f>VLOOKUP(年度マスタ!$K$4&amp;"_"&amp;$AG20,データシート1!$A:$BT,MATCH("ab_"&amp;AP$2,データシート1!$A$1:$BT$1,0),0)</f>
        <v>33096143.999999989</v>
      </c>
      <c r="AQ20" s="954">
        <f>VLOOKUP(年度マスタ!$K$4&amp;"_"&amp;$AG20,データシート1!$A:$BT,MATCH("ab_"&amp;AQ$2,データシート1!$A$1:$BT$1,0),0)</f>
        <v>33.116061819197547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青森市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16.887</v>
      </c>
      <c r="BE13" s="70" t="str">
        <f>年度マスタ!K4</f>
        <v>02201</v>
      </c>
      <c r="BF13" s="70" t="str">
        <f>年度マスタ!K4</f>
        <v>02201</v>
      </c>
      <c r="BG13" s="70" t="str">
        <f>年度マスタ!K4</f>
        <v>02201</v>
      </c>
      <c r="BH13" s="278" t="s">
        <v>195</v>
      </c>
      <c r="BI13" s="278" t="s">
        <v>195</v>
      </c>
      <c r="BJ13" s="278" t="s">
        <v>195</v>
      </c>
      <c r="BK13" s="278" t="str">
        <f>年度マスタ!K4</f>
        <v>02201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16.887</v>
      </c>
      <c r="AY14" s="70"/>
      <c r="BE14" s="70" t="str">
        <f>AP2</f>
        <v>青森市</v>
      </c>
      <c r="BF14" s="70" t="str">
        <f>AP2</f>
        <v>青森市</v>
      </c>
      <c r="BG14" s="70" t="str">
        <f>AP2</f>
        <v>青森市</v>
      </c>
      <c r="BH14" s="70" t="s">
        <v>205</v>
      </c>
      <c r="BI14" s="70" t="s">
        <v>205</v>
      </c>
      <c r="BJ14" s="70" t="s">
        <v>205</v>
      </c>
      <c r="BK14" s="70" t="str">
        <f>AP2</f>
        <v>青森市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2.8530000000000002</v>
      </c>
      <c r="BG16" s="952">
        <f>BF16/BE16</f>
        <v>2.8530000000000002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4.8108862564186339E-2</v>
      </c>
    </row>
    <row r="17" spans="2:63" ht="15.95" customHeight="1">
      <c r="B17" s="272"/>
      <c r="D17" s="13"/>
      <c r="E17" s="166"/>
      <c r="F17" s="166"/>
      <c r="G17" s="13"/>
      <c r="O17" s="280"/>
      <c r="P17" s="280"/>
      <c r="Z17" s="273"/>
      <c r="AB17" s="272"/>
      <c r="AQ17" s="273"/>
      <c r="AV17" s="276"/>
      <c r="AW17" s="277" t="s">
        <v>113</v>
      </c>
      <c r="AX17" s="165">
        <f>P26</f>
        <v>423.16200000000003</v>
      </c>
      <c r="AY17" s="165">
        <f>AX17</f>
        <v>423.16200000000003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516.91399999999999</v>
      </c>
      <c r="G21" s="877">
        <f t="shared" ref="G21:O21" si="5">SUM(G22,G26,G27,G28)</f>
        <v>537.17599999999993</v>
      </c>
      <c r="H21" s="877">
        <f t="shared" si="5"/>
        <v>520.52199999999993</v>
      </c>
      <c r="I21" s="877">
        <f t="shared" si="5"/>
        <v>459.06299999999999</v>
      </c>
      <c r="J21" s="877">
        <f t="shared" si="5"/>
        <v>438.24700000000001</v>
      </c>
      <c r="K21" s="877">
        <f t="shared" si="5"/>
        <v>457.62800000000004</v>
      </c>
      <c r="L21" s="877">
        <f t="shared" si="5"/>
        <v>438.63800000000003</v>
      </c>
      <c r="M21" s="877">
        <f t="shared" si="5"/>
        <v>425.64600000000007</v>
      </c>
      <c r="N21" s="877">
        <f t="shared" si="5"/>
        <v>431.29599999999999</v>
      </c>
      <c r="O21" s="877">
        <f t="shared" si="5"/>
        <v>434.78899999999999</v>
      </c>
      <c r="P21" s="878">
        <f>SUM(P22,P26,P27,P28)</f>
        <v>440.04900000000004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3.899</v>
      </c>
      <c r="BG21" s="952">
        <f t="shared" si="2"/>
        <v>3.899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0.4510015413767457</v>
      </c>
    </row>
    <row r="22" spans="2:63" ht="15.95" customHeight="1" thickBot="1">
      <c r="B22" s="285"/>
      <c r="C22" s="522"/>
      <c r="D22" s="408" t="s">
        <v>114</v>
      </c>
      <c r="E22" s="409"/>
      <c r="F22" s="879">
        <f>SUM(F23:F25)</f>
        <v>12.675000000000001</v>
      </c>
      <c r="G22" s="879">
        <f t="shared" ref="G22:P22" si="6">SUM(G23:G25)</f>
        <v>20.370999999999999</v>
      </c>
      <c r="H22" s="879">
        <f t="shared" si="6"/>
        <v>20.010999999999999</v>
      </c>
      <c r="I22" s="879">
        <f t="shared" si="6"/>
        <v>20.486000000000001</v>
      </c>
      <c r="J22" s="879">
        <f t="shared" si="6"/>
        <v>16.826000000000001</v>
      </c>
      <c r="K22" s="879">
        <f t="shared" si="6"/>
        <v>20.571000000000002</v>
      </c>
      <c r="L22" s="879">
        <f t="shared" si="6"/>
        <v>19.718</v>
      </c>
      <c r="M22" s="879">
        <f t="shared" si="6"/>
        <v>19.03</v>
      </c>
      <c r="N22" s="879">
        <f t="shared" si="6"/>
        <v>18.606000000000002</v>
      </c>
      <c r="O22" s="879">
        <f t="shared" si="6"/>
        <v>17.268000000000001</v>
      </c>
      <c r="P22" s="880">
        <f t="shared" si="6"/>
        <v>16.887</v>
      </c>
      <c r="Z22" s="273"/>
      <c r="AB22" s="272"/>
      <c r="AC22" s="521" t="s">
        <v>286</v>
      </c>
      <c r="AP22" s="16" t="s">
        <v>287</v>
      </c>
      <c r="AQ22" s="273"/>
      <c r="AV22" s="70" t="str">
        <f>AW22</f>
        <v>エネルギー起源CO2</v>
      </c>
      <c r="AW22" s="70" t="str">
        <f>D56</f>
        <v>エネルギー起源CO2</v>
      </c>
      <c r="AX22" s="165">
        <f>P56</f>
        <v>70.02</v>
      </c>
      <c r="AY22" s="165">
        <f>AX22</f>
        <v>70.02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12.675000000000001</v>
      </c>
      <c r="G23" s="881">
        <f>IFERROR(VLOOKUP(年度マスタ!$K$4&amp;"_"&amp;G$20,データシート1!$A:$BU,MATCH("ba_"&amp;$E23,データシート1!$A$1:$BU$1,0),0),0)</f>
        <v>20.370999999999999</v>
      </c>
      <c r="H23" s="881">
        <f>IFERROR(VLOOKUP(年度マスタ!$K$4&amp;"_"&amp;H$20,データシート1!$A:$BU,MATCH("ba_"&amp;$E23,データシート1!$A$1:$BU$1,0),0),0)</f>
        <v>20.010999999999999</v>
      </c>
      <c r="I23" s="881">
        <f>IFERROR(VLOOKUP(年度マスタ!$K$4&amp;"_"&amp;I$20,データシート1!$A:$BU,MATCH("ba_"&amp;$E23,データシート1!$A$1:$BU$1,0),0),0)</f>
        <v>20.486000000000001</v>
      </c>
      <c r="J23" s="881">
        <f>IFERROR(VLOOKUP(年度マスタ!$K$4&amp;"_"&amp;J$20,データシート1!$A:$BU,MATCH("ba_"&amp;$E23,データシート1!$A$1:$BU$1,0),0),0)</f>
        <v>16.826000000000001</v>
      </c>
      <c r="K23" s="881">
        <f>IFERROR(VLOOKUP(年度マスタ!$K$4&amp;"_"&amp;K$20,データシート1!$A:$BU,MATCH("ba_"&amp;$E23,データシート1!$A$1:$BU$1,0),0),0)</f>
        <v>20.571000000000002</v>
      </c>
      <c r="L23" s="881">
        <f>IFERROR(VLOOKUP(年度マスタ!$K$4&amp;"_"&amp;L$20,データシート1!$A:$BU,MATCH("ba_"&amp;$E23,データシート1!$A$1:$BU$1,0),0),0)</f>
        <v>19.718</v>
      </c>
      <c r="M23" s="881">
        <f>IFERROR(VLOOKUP(年度マスタ!$K$4&amp;"_"&amp;M$20,データシート1!$A:$BU,MATCH("ba_"&amp;$E23,データシート1!$A$1:$BU$1,0),0),0)</f>
        <v>19.03</v>
      </c>
      <c r="N23" s="881">
        <f>IFERROR(VLOOKUP(年度マスタ!$K$4&amp;"_"&amp;N$20,データシート1!$A:$BU,MATCH("ba_"&amp;$E23,データシート1!$A$1:$BU$1,0),0),0)</f>
        <v>18.606000000000002</v>
      </c>
      <c r="O23" s="881">
        <f>IFERROR(VLOOKUP(年度マスタ!$K$4&amp;"_"&amp;O$20,データシート1!$A:$BU,MATCH("ba_"&amp;$E23,データシート1!$A$1:$BU$1,0),0),0)</f>
        <v>17.268000000000001</v>
      </c>
      <c r="P23" s="882">
        <f>IFERROR(VLOOKUP(年度マスタ!$K$4&amp;"_"&amp;P$20,データシート1!$A:$BU,MATCH("ba_"&amp;$E23,データシート1!$A$1:$BU$1,0),0),0)</f>
        <v>16.887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357.34399999999999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976.12987027799682</v>
      </c>
      <c r="AG24" s="877">
        <f t="shared" ref="AG24:AP24" si="11">AG25+AG29</f>
        <v>1091.1779261181862</v>
      </c>
      <c r="AH24" s="877">
        <f t="shared" si="11"/>
        <v>1039.0472364837815</v>
      </c>
      <c r="AI24" s="877">
        <f t="shared" si="11"/>
        <v>970.53619449512917</v>
      </c>
      <c r="AJ24" s="877">
        <f t="shared" si="11"/>
        <v>897.58200445473949</v>
      </c>
      <c r="AK24" s="877">
        <f t="shared" si="11"/>
        <v>814.41471923438985</v>
      </c>
      <c r="AL24" s="877">
        <f t="shared" si="11"/>
        <v>755.96518292539577</v>
      </c>
      <c r="AM24" s="877">
        <f t="shared" si="11"/>
        <v>832.44598991167732</v>
      </c>
      <c r="AN24" s="877">
        <f t="shared" si="11"/>
        <v>795.85210127300206</v>
      </c>
      <c r="AO24" s="877">
        <f t="shared" si="11"/>
        <v>709.15450522859305</v>
      </c>
      <c r="AP24" s="878">
        <f t="shared" si="11"/>
        <v>816.22753942466272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309.01229381756139</v>
      </c>
      <c r="AG25" s="879">
        <f>①CO2排出量の現状把握!AA35</f>
        <v>367.78137722174</v>
      </c>
      <c r="AH25" s="879">
        <f>①CO2排出量の現状把握!AB35</f>
        <v>364.7869969502384</v>
      </c>
      <c r="AI25" s="879">
        <f>①CO2排出量の現状把握!AC35</f>
        <v>312.82403394274382</v>
      </c>
      <c r="AJ25" s="879">
        <f>①CO2排出量の現状把握!AD35</f>
        <v>328.23764174659573</v>
      </c>
      <c r="AK25" s="879">
        <f>①CO2排出量の現状把握!AE35</f>
        <v>278.68592846041878</v>
      </c>
      <c r="AL25" s="879">
        <f>①CO2排出量の現状把握!AF35</f>
        <v>278.25271808426623</v>
      </c>
      <c r="AM25" s="879">
        <f>①CO2排出量の現状把握!AG35</f>
        <v>314.56317231245629</v>
      </c>
      <c r="AN25" s="879">
        <f>①CO2排出量の現状把握!AH35</f>
        <v>316.27408557870683</v>
      </c>
      <c r="AO25" s="879">
        <f>①CO2排出量の現状把握!AI35</f>
        <v>283.91654299730919</v>
      </c>
      <c r="AP25" s="880">
        <f>①CO2排出量の現状把握!AJ35</f>
        <v>332.20355594176903</v>
      </c>
      <c r="AQ25" s="273"/>
      <c r="AV25" s="70" t="str">
        <f>AW25</f>
        <v>廃棄物原燃料以外</v>
      </c>
      <c r="AW25" s="70" t="str">
        <f>E59</f>
        <v>廃棄物原燃料以外</v>
      </c>
      <c r="AX25" s="287">
        <f t="shared" si="12"/>
        <v>357.34399999999999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504.23900000000003</v>
      </c>
      <c r="G26" s="879">
        <f>IFERROR(VLOOKUP(年度マスタ!$K$4&amp;"_"&amp;G$20,データシート1!$A:$BU,MATCH("ba_"&amp;$D26,データシート1!$A$1:$BU$1,0),0),0)</f>
        <v>516.80499999999995</v>
      </c>
      <c r="H26" s="879">
        <f>IFERROR(VLOOKUP(年度マスタ!$K$4&amp;"_"&amp;H$20,データシート1!$A:$BU,MATCH("ba_"&amp;$D26,データシート1!$A$1:$BU$1,0),0),0)</f>
        <v>500.51099999999997</v>
      </c>
      <c r="I26" s="879">
        <f>IFERROR(VLOOKUP(年度マスタ!$K$4&amp;"_"&amp;I$20,データシート1!$A:$BU,MATCH("ba_"&amp;$D26,データシート1!$A$1:$BU$1,0),0),0)</f>
        <v>438.577</v>
      </c>
      <c r="J26" s="879">
        <f>IFERROR(VLOOKUP(年度マスタ!$K$4&amp;"_"&amp;J$20,データシート1!$A:$BU,MATCH("ba_"&amp;$D26,データシート1!$A$1:$BU$1,0),0),0)</f>
        <v>421.42099999999999</v>
      </c>
      <c r="K26" s="879">
        <f>IFERROR(VLOOKUP(年度マスタ!$K$4&amp;"_"&amp;K$20,データシート1!$A:$BU,MATCH("ba_"&amp;$D26,データシート1!$A$1:$BU$1,0),0),0)</f>
        <v>437.05700000000002</v>
      </c>
      <c r="L26" s="879">
        <f>IFERROR(VLOOKUP(年度マスタ!$K$4&amp;"_"&amp;L$20,データシート1!$A:$BU,MATCH("ba_"&amp;$D26,データシート1!$A$1:$BU$1,0),0),0)</f>
        <v>418.92</v>
      </c>
      <c r="M26" s="879">
        <f>IFERROR(VLOOKUP(年度マスタ!$K$4&amp;"_"&amp;M$20,データシート1!$A:$BU,MATCH("ba_"&amp;$D26,データシート1!$A$1:$BU$1,0),0),0)</f>
        <v>406.61600000000004</v>
      </c>
      <c r="N26" s="879">
        <f>IFERROR(VLOOKUP(年度マスタ!$K$4&amp;"_"&amp;N$20,データシート1!$A:$BU,MATCH("ba_"&amp;$D26,データシート1!$A$1:$BU$1,0),0),0)</f>
        <v>412.69</v>
      </c>
      <c r="O26" s="879">
        <f>IFERROR(VLOOKUP(年度マスタ!$K$4&amp;"_"&amp;O$20,データシート1!$A:$BU,MATCH("ba_"&amp;$D26,データシート1!$A$1:$BU$1,0),0),0)</f>
        <v>417.52100000000002</v>
      </c>
      <c r="P26" s="880">
        <f>IFERROR(VLOOKUP(年度マスタ!$K$4&amp;"_"&amp;P$20,データシート1!$A:$BU,MATCH("ba_"&amp;$D26,データシート1!$A$1:$BU$1,0),0),0)</f>
        <v>423.16200000000003</v>
      </c>
      <c r="Z26" s="273"/>
      <c r="AB26" s="272"/>
      <c r="AC26" s="522"/>
      <c r="AD26" s="410"/>
      <c r="AE26" s="409" t="s">
        <v>184</v>
      </c>
      <c r="AF26" s="881">
        <f>①CO2排出量の現状把握!Z36</f>
        <v>250.63391923242239</v>
      </c>
      <c r="AG26" s="881">
        <f>①CO2排出量の現状把握!AA36</f>
        <v>306.60586065788078</v>
      </c>
      <c r="AH26" s="881">
        <f>①CO2排出量の現状把握!AB36</f>
        <v>309.68890159715198</v>
      </c>
      <c r="AI26" s="881">
        <f>①CO2排出量の現状把握!AC36</f>
        <v>260.56371213576409</v>
      </c>
      <c r="AJ26" s="881">
        <f>①CO2排出量の現状把握!AD36</f>
        <v>279.3912458613878</v>
      </c>
      <c r="AK26" s="881">
        <f>①CO2排出量の現状把握!AE36</f>
        <v>228.34000611055239</v>
      </c>
      <c r="AL26" s="881">
        <f>①CO2排出量の現状把握!AF36</f>
        <v>225.61591870524381</v>
      </c>
      <c r="AM26" s="881">
        <f>①CO2排出量の現状把握!AG36</f>
        <v>265.65353419789608</v>
      </c>
      <c r="AN26" s="881">
        <f>①CO2排出量の現状把握!AH36</f>
        <v>270.5698901473624</v>
      </c>
      <c r="AO26" s="881">
        <f>①CO2排出量の現状把握!AI36</f>
        <v>233.51406051698149</v>
      </c>
      <c r="AP26" s="882">
        <f>①CO2排出量の現状把握!AJ36</f>
        <v>280.54033891876946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34.21898423296026</v>
      </c>
      <c r="AG27" s="881">
        <f>①CO2排出量の現状把握!AA37</f>
        <v>37.633278437339818</v>
      </c>
      <c r="AH27" s="881">
        <f>①CO2排出量の現状把握!AB37</f>
        <v>34.778756474794058</v>
      </c>
      <c r="AI27" s="881">
        <f>①CO2排出量の現状把握!AC37</f>
        <v>33.34582684429364</v>
      </c>
      <c r="AJ27" s="881">
        <f>①CO2排出量の現状把握!AD37</f>
        <v>32.128179189379331</v>
      </c>
      <c r="AK27" s="881">
        <f>①CO2排出量の現状把握!AE37</f>
        <v>29.572471612120928</v>
      </c>
      <c r="AL27" s="881">
        <f>①CO2排出量の現状把握!AF37</f>
        <v>32.361657596556554</v>
      </c>
      <c r="AM27" s="881">
        <f>①CO2排出量の現状把握!AG37</f>
        <v>30.198911157025861</v>
      </c>
      <c r="AN27" s="881">
        <f>①CO2排出量の現状把握!AH37</f>
        <v>26.798034835193594</v>
      </c>
      <c r="AO27" s="881">
        <f>①CO2排出量の現状把握!AI37</f>
        <v>29.563154944113744</v>
      </c>
      <c r="AP27" s="882">
        <f>①CO2排出量の現状把握!AJ37</f>
        <v>35.04068979365028</v>
      </c>
      <c r="AQ27" s="273"/>
      <c r="AV27" s="70" t="str">
        <f t="shared" ref="AV27:AV31" si="14">AW27</f>
        <v>N2O</v>
      </c>
      <c r="AW27" s="70" t="str">
        <f t="shared" si="13"/>
        <v>N2O</v>
      </c>
      <c r="AX27" s="287">
        <f t="shared" si="12"/>
        <v>12.685</v>
      </c>
      <c r="AY27" s="287">
        <f t="shared" ref="AY27:AY31" si="15">AX27</f>
        <v>12.685</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24.159390352178711</v>
      </c>
      <c r="AG28" s="881">
        <f>①CO2排出量の現状把握!AA38</f>
        <v>23.542238126519429</v>
      </c>
      <c r="AH28" s="881">
        <f>①CO2排出量の現状把握!AB38</f>
        <v>20.319338878292331</v>
      </c>
      <c r="AI28" s="881">
        <f>①CO2排出量の現状把握!AC38</f>
        <v>18.91449496268611</v>
      </c>
      <c r="AJ28" s="881">
        <f>①CO2排出量の現状把握!AD38</f>
        <v>16.718216695828559</v>
      </c>
      <c r="AK28" s="881">
        <f>①CO2排出量の現状把握!AE38</f>
        <v>20.77345073774547</v>
      </c>
      <c r="AL28" s="881">
        <f>①CO2排出量の現状把握!AF38</f>
        <v>20.275141782465898</v>
      </c>
      <c r="AM28" s="881">
        <f>①CO2排出量の現状把握!AG38</f>
        <v>18.710726957534355</v>
      </c>
      <c r="AN28" s="881">
        <f>①CO2排出量の現状把握!AH38</f>
        <v>18.906160596150784</v>
      </c>
      <c r="AO28" s="881">
        <f>①CO2排出量の現状把握!AI38</f>
        <v>20.839327536213951</v>
      </c>
      <c r="AP28" s="882">
        <f>①CO2排出量の現状把握!AJ38</f>
        <v>16.622527229349263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667.11757646043543</v>
      </c>
      <c r="AG29" s="883">
        <f>①CO2排出量の現状把握!AA39</f>
        <v>723.39654889644623</v>
      </c>
      <c r="AH29" s="883">
        <f>①CO2排出量の現状把握!AB39</f>
        <v>674.26023953354309</v>
      </c>
      <c r="AI29" s="883">
        <f>①CO2排出量の現状把握!AC39</f>
        <v>657.7121605523854</v>
      </c>
      <c r="AJ29" s="883">
        <f>①CO2排出量の現状把握!AD39</f>
        <v>569.34436270814376</v>
      </c>
      <c r="AK29" s="883">
        <f>①CO2排出量の現状把握!AE39</f>
        <v>535.72879077397113</v>
      </c>
      <c r="AL29" s="883">
        <f>①CO2排出量の現状把握!AF39</f>
        <v>477.71246484112959</v>
      </c>
      <c r="AM29" s="883">
        <f>①CO2排出量の現状把握!AG39</f>
        <v>517.88281759922108</v>
      </c>
      <c r="AN29" s="883">
        <f>①CO2排出量の現状把握!AH39</f>
        <v>479.57801569429529</v>
      </c>
      <c r="AO29" s="883">
        <f>①CO2排出量の現状把握!AI39</f>
        <v>425.23796223128386</v>
      </c>
      <c r="AP29" s="884">
        <f>①CO2排出量の現状把握!AJ39</f>
        <v>484.0239834828937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0.529554535456215</v>
      </c>
      <c r="AG32" s="461">
        <f t="shared" si="16"/>
        <v>0.49229001718443677</v>
      </c>
      <c r="AH32" s="461">
        <f t="shared" si="16"/>
        <v>0.50096086272409313</v>
      </c>
      <c r="AI32" s="461">
        <f t="shared" si="16"/>
        <v>0.47299936118178837</v>
      </c>
      <c r="AJ32" s="461">
        <f t="shared" si="16"/>
        <v>0.48825288143585838</v>
      </c>
      <c r="AK32" s="461">
        <f t="shared" si="16"/>
        <v>0.5619102764132311</v>
      </c>
      <c r="AL32" s="461">
        <f t="shared" si="16"/>
        <v>0.58023571707704968</v>
      </c>
      <c r="AM32" s="461">
        <f t="shared" si="16"/>
        <v>0.51131965936331936</v>
      </c>
      <c r="AN32" s="461">
        <f t="shared" si="16"/>
        <v>0.54192983760440183</v>
      </c>
      <c r="AO32" s="461">
        <f t="shared" si="16"/>
        <v>0.61310898653862111</v>
      </c>
      <c r="AP32" s="461">
        <f t="shared" si="16"/>
        <v>0.53912540161310774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4.1017785549604148E-2</v>
      </c>
      <c r="AG33" s="458">
        <f t="shared" ref="AG33:AP33" si="17">IFERROR(IF(G22/AG25&gt;1,1,G22/AG25),0)</f>
        <v>5.5388883890437085E-2</v>
      </c>
      <c r="AH33" s="458">
        <f t="shared" si="17"/>
        <v>5.4856670241263436E-2</v>
      </c>
      <c r="AI33" s="458">
        <f t="shared" si="17"/>
        <v>6.5487295658841718E-2</v>
      </c>
      <c r="AJ33" s="458">
        <f t="shared" si="17"/>
        <v>5.1261640531130546E-2</v>
      </c>
      <c r="AK33" s="458">
        <f t="shared" si="17"/>
        <v>7.3814275853980413E-2</v>
      </c>
      <c r="AL33" s="458">
        <f t="shared" si="17"/>
        <v>7.0863638406682472E-2</v>
      </c>
      <c r="AM33" s="458">
        <f t="shared" si="17"/>
        <v>6.049659233820754E-2</v>
      </c>
      <c r="AN33" s="458">
        <f>IFERROR(IF(N22/AN25&gt;1,1,N22/AN25),0)</f>
        <v>5.8828721189582822E-2</v>
      </c>
      <c r="AO33" s="458">
        <f t="shared" si="17"/>
        <v>6.082068983265853E-2</v>
      </c>
      <c r="AP33" s="458">
        <f t="shared" si="17"/>
        <v>5.0833290908421438E-2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5.0571766338801054E-2</v>
      </c>
      <c r="AG34" s="459">
        <f t="shared" ref="AG34:AP36" si="18">IFERROR(IF(G23/AG26&gt;1,1,G23/AG26),0)</f>
        <v>6.644034773598316E-2</v>
      </c>
      <c r="AH34" s="459">
        <f t="shared" si="18"/>
        <v>6.4616458312834898E-2</v>
      </c>
      <c r="AI34" s="459">
        <f t="shared" si="18"/>
        <v>7.8621845812996319E-2</v>
      </c>
      <c r="AJ34" s="459">
        <f t="shared" si="18"/>
        <v>6.0223791007209128E-2</v>
      </c>
      <c r="AK34" s="459">
        <f t="shared" si="18"/>
        <v>9.0089338046353606E-2</v>
      </c>
      <c r="AL34" s="459">
        <f t="shared" si="18"/>
        <v>8.739631544244271E-2</v>
      </c>
      <c r="AM34" s="459">
        <f t="shared" si="18"/>
        <v>7.1634657741175709E-2</v>
      </c>
      <c r="AN34" s="459">
        <f t="shared" si="18"/>
        <v>6.8765966493413155E-2</v>
      </c>
      <c r="AO34" s="459">
        <f t="shared" si="18"/>
        <v>7.3948437887508905E-2</v>
      </c>
      <c r="AP34" s="459">
        <f t="shared" si="18"/>
        <v>6.0194551931762069E-2</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4.8949999999999996</v>
      </c>
      <c r="BG34" s="952">
        <f t="shared" si="2"/>
        <v>4.8949999999999996</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0.47175059092461519</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5.24</v>
      </c>
      <c r="BG35" s="952">
        <f t="shared" si="2"/>
        <v>5.24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0.15425439128950727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0.75584727159396736</v>
      </c>
      <c r="AG37" s="460">
        <f t="shared" ref="AG37:AP37" si="21">IFERROR(IF(G26/AG29&gt;1,1,G26/AG29),0)</f>
        <v>0.71441452241981906</v>
      </c>
      <c r="AH37" s="460">
        <f t="shared" si="21"/>
        <v>0.74231130749494623</v>
      </c>
      <c r="AI37" s="460">
        <f t="shared" si="21"/>
        <v>0.66682209377375234</v>
      </c>
      <c r="AJ37" s="460">
        <f t="shared" si="21"/>
        <v>0.74018648045528823</v>
      </c>
      <c r="AK37" s="460">
        <f t="shared" si="21"/>
        <v>0.81581764416390745</v>
      </c>
      <c r="AL37" s="460">
        <f t="shared" si="21"/>
        <v>0.87692917985574881</v>
      </c>
      <c r="AM37" s="460">
        <f t="shared" si="21"/>
        <v>0.78515059040763902</v>
      </c>
      <c r="AN37" s="460">
        <f t="shared" si="21"/>
        <v>0.86052735216091991</v>
      </c>
      <c r="AO37" s="460">
        <f t="shared" si="21"/>
        <v>0.98185260273849528</v>
      </c>
      <c r="AP37" s="460">
        <f t="shared" si="21"/>
        <v>0.87425833107494222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4.1070000000000002</v>
      </c>
      <c r="BG40" s="952">
        <f t="shared" ref="BG40:BG51" si="22">BF40/BE40</f>
        <v>4.1070000000000002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0.41556173163576832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2.2069999999999999</v>
      </c>
      <c r="BG41" s="952">
        <f t="shared" si="22"/>
        <v>2.2069999999999999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0.26049715396114576</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9.0649999999999995</v>
      </c>
      <c r="BG43" s="952">
        <f t="shared" si="22"/>
        <v>3.0216666666666665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0.73337184401773858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N：生活関連ｻｰﾋﾞｽ業,娯楽業(N=3)</v>
      </c>
      <c r="BE48" s="845">
        <f>VLOOKUP(BE$13&amp;"_"&amp;$AV$8,データシート2!$A:$SI,MATCH($AV$5&amp;"_"&amp;$BA48&amp;$AV$6,データシート2!$A$1:$SI$1,0),0)</f>
        <v>3</v>
      </c>
      <c r="BF48" s="952">
        <f>VLOOKUP(BF$13&amp;"_"&amp;$AW$8,データシート2!$A:$SI,MATCH($AW$5&amp;"_"&amp;$BA48&amp;$AW$6,データシート2!$A$1:$SI$1,0),0)</f>
        <v>6.01</v>
      </c>
      <c r="BG48" s="952">
        <f t="shared" si="22"/>
        <v>2.0033333333333334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0.40373303908530372</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22.670999999999999</v>
      </c>
      <c r="BG50" s="952">
        <f t="shared" si="22"/>
        <v>5.6677499999999998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1.0223692889889886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372.92</v>
      </c>
      <c r="BG52" s="952">
        <f t="shared" ref="BG52" si="26">BF52/BE52</f>
        <v>186.46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6.9916239169846568</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6.1820000000000004</v>
      </c>
      <c r="BG53" s="952">
        <f t="shared" ref="BG53:BG63" si="29">BF53/BE53</f>
        <v>3.0910000000000002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0.66745021456016351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516.91399999999999</v>
      </c>
      <c r="G55" s="885">
        <f t="shared" ref="G55:P55" si="32">SUM(G56,G57,G60,G61,G62,G63,G64,G65,)</f>
        <v>537.17600000000004</v>
      </c>
      <c r="H55" s="885">
        <f t="shared" si="32"/>
        <v>520.52200000000005</v>
      </c>
      <c r="I55" s="885">
        <f t="shared" si="32"/>
        <v>459.06299999999999</v>
      </c>
      <c r="J55" s="885">
        <f t="shared" si="32"/>
        <v>438.24700000000001</v>
      </c>
      <c r="K55" s="885">
        <f t="shared" si="32"/>
        <v>457.62799999999999</v>
      </c>
      <c r="L55" s="885">
        <f t="shared" si="32"/>
        <v>438.63800000000003</v>
      </c>
      <c r="M55" s="885">
        <f t="shared" si="32"/>
        <v>425.64600000000002</v>
      </c>
      <c r="N55" s="885">
        <f t="shared" si="32"/>
        <v>431.29599999999999</v>
      </c>
      <c r="O55" s="885">
        <f t="shared" si="32"/>
        <v>434.78899999999999</v>
      </c>
      <c r="P55" s="886">
        <f t="shared" si="32"/>
        <v>440.04899999999998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79.313999999999993</v>
      </c>
      <c r="G56" s="887">
        <f>IFERROR(VLOOKUP(年度マスタ!$K$4&amp;"_"&amp;G$54,データシート1!$A:$CE,MATCH("bc_"&amp;$C56,データシート1!$A$1:$CE$1,0),0),0)</f>
        <v>95.445999999999998</v>
      </c>
      <c r="H56" s="887">
        <f>IFERROR(VLOOKUP(年度マスタ!$K$4&amp;"_"&amp;H$54,データシート1!$A:$CE,MATCH("bc_"&amp;$C56,データシート1!$A$1:$CE$1,0),0),0)</f>
        <v>94.019000000000005</v>
      </c>
      <c r="I56" s="887">
        <f>IFERROR(VLOOKUP(年度マスタ!$K$4&amp;"_"&amp;I$54,データシート1!$A:$CE,MATCH("bc_"&amp;$C56,データシート1!$A$1:$CE$1,0),0),0)</f>
        <v>96.162999999999997</v>
      </c>
      <c r="J56" s="887">
        <f>IFERROR(VLOOKUP(年度マスタ!$K$4&amp;"_"&amp;J$54,データシート1!$A:$CE,MATCH("bc_"&amp;$C56,データシート1!$A$1:$CE$1,0),0),0)</f>
        <v>85.206999999999994</v>
      </c>
      <c r="K56" s="887">
        <f>IFERROR(VLOOKUP(年度マスタ!$K$4&amp;"_"&amp;K$54,データシート1!$A:$CE,MATCH("bc_"&amp;$C56,データシート1!$A$1:$CE$1,0),0),0)</f>
        <v>96.474000000000004</v>
      </c>
      <c r="L56" s="887">
        <f>IFERROR(VLOOKUP(年度マスタ!$K$4&amp;"_"&amp;L$54,データシート1!$A:$CE,MATCH("bc_"&amp;$C56,データシート1!$A$1:$CE$1,0),0),0)</f>
        <v>90.590999999999994</v>
      </c>
      <c r="M56" s="887">
        <f>IFERROR(VLOOKUP(年度マスタ!$K$4&amp;"_"&amp;M$54,データシート1!$A:$CE,MATCH("bc_"&amp;$C56,データシート1!$A$1:$CE$1,0),0),0)</f>
        <v>88.763999999999996</v>
      </c>
      <c r="N56" s="887">
        <f>IFERROR(VLOOKUP(年度マスタ!$K$4&amp;"_"&amp;N$54,データシート1!$A:$CE,MATCH("bc_"&amp;$C56,データシート1!$A$1:$CE$1,0),0),0)</f>
        <v>83.426000000000002</v>
      </c>
      <c r="O56" s="887">
        <f>IFERROR(VLOOKUP(年度マスタ!$K$4&amp;"_"&amp;O$54,データシート1!$A:$CE,MATCH("bc_"&amp;$C56,データシート1!$A$1:$CE$1,0),0),0)</f>
        <v>80.495999999999995</v>
      </c>
      <c r="P56" s="888">
        <f>IFERROR(VLOOKUP(年度マスタ!$K$4&amp;"_"&amp;P$54,データシート1!$A:$CE,MATCH("bc_"&amp;$C56,データシート1!$A$1:$CE$1,0),0),0)</f>
        <v>70.02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425.35899999999998</v>
      </c>
      <c r="G57" s="887">
        <f t="shared" ref="G57:J57" si="34">SUM(G58:G59)</f>
        <v>428.27800000000002</v>
      </c>
      <c r="H57" s="887">
        <f t="shared" si="34"/>
        <v>413.09500000000003</v>
      </c>
      <c r="I57" s="887">
        <f t="shared" si="34"/>
        <v>351.125</v>
      </c>
      <c r="J57" s="887">
        <f t="shared" si="34"/>
        <v>342.19600000000003</v>
      </c>
      <c r="K57" s="887">
        <f t="shared" ref="K57:O57" si="35">SUM(K58:K59)</f>
        <v>350.476</v>
      </c>
      <c r="L57" s="887">
        <f t="shared" si="35"/>
        <v>337.07600000000002</v>
      </c>
      <c r="M57" s="887">
        <f t="shared" si="35"/>
        <v>324.87700000000001</v>
      </c>
      <c r="N57" s="887">
        <f t="shared" si="35"/>
        <v>335.43</v>
      </c>
      <c r="O57" s="887">
        <f t="shared" si="35"/>
        <v>341.06400000000002</v>
      </c>
      <c r="P57" s="888">
        <f>SUM(P58:P59)</f>
        <v>357.34399999999999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425.35899999999998</v>
      </c>
      <c r="G59" s="889">
        <f>IFERROR(VLOOKUP(年度マスタ!$K$4&amp;"_"&amp;G$54,データシート1!$A:$CE,MATCH("bc_"&amp;$C59,データシート1!$A$1:$CE$1,0),0),0)</f>
        <v>428.27800000000002</v>
      </c>
      <c r="H59" s="889">
        <f>IFERROR(VLOOKUP(年度マスタ!$K$4&amp;"_"&amp;H$54,データシート1!$A:$CE,MATCH("bc_"&amp;$C59,データシート1!$A$1:$CE$1,0),0),0)</f>
        <v>413.09500000000003</v>
      </c>
      <c r="I59" s="889">
        <f>IFERROR(VLOOKUP(年度マスタ!$K$4&amp;"_"&amp;I$54,データシート1!$A:$CE,MATCH("bc_"&amp;$C59,データシート1!$A$1:$CE$1,0),0),0)</f>
        <v>351.125</v>
      </c>
      <c r="J59" s="889">
        <f>IFERROR(VLOOKUP(年度マスタ!$K$4&amp;"_"&amp;J$54,データシート1!$A:$CE,MATCH("bc_"&amp;$C59,データシート1!$A$1:$CE$1,0),0),0)</f>
        <v>342.19600000000003</v>
      </c>
      <c r="K59" s="889">
        <f>IFERROR(VLOOKUP(年度マスタ!$K$4&amp;"_"&amp;K$54,データシート1!$A:$CE,MATCH("bc_"&amp;$C59,データシート1!$A$1:$CE$1,0),0),0)</f>
        <v>350.476</v>
      </c>
      <c r="L59" s="889">
        <f>IFERROR(VLOOKUP(年度マスタ!$K$4&amp;"_"&amp;L$54,データシート1!$A:$CE,MATCH("bc_"&amp;$C59,データシート1!$A$1:$CE$1,0),0),0)</f>
        <v>337.07600000000002</v>
      </c>
      <c r="M59" s="889">
        <f>IFERROR(VLOOKUP(年度マスタ!$K$4&amp;"_"&amp;M$54,データシート1!$A:$CE,MATCH("bc_"&amp;$C59,データシート1!$A$1:$CE$1,0),0),0)</f>
        <v>324.87700000000001</v>
      </c>
      <c r="N59" s="889">
        <f>IFERROR(VLOOKUP(年度マスタ!$K$4&amp;"_"&amp;N$54,データシート1!$A:$CE,MATCH("bc_"&amp;$C59,データシート1!$A$1:$CE$1,0),0),0)</f>
        <v>335.43</v>
      </c>
      <c r="O59" s="889">
        <f>IFERROR(VLOOKUP(年度マスタ!$K$4&amp;"_"&amp;O$54,データシート1!$A:$CE,MATCH("bc_"&amp;$C59,データシート1!$A$1:$CE$1,0),0),0)</f>
        <v>341.06400000000002</v>
      </c>
      <c r="P59" s="890">
        <f>IFERROR(VLOOKUP(年度マスタ!$K$4&amp;"_"&amp;P$54,データシート1!$A:$CE,MATCH("bc_"&amp;$C59,データシート1!$A$1:$CE$1,0),0),0)</f>
        <v>357.34399999999999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12.241</v>
      </c>
      <c r="G61" s="887">
        <f>IFERROR(VLOOKUP(年度マスタ!$K$4&amp;"_"&amp;G$54,データシート1!$A:$CE,MATCH("bc_"&amp;$C61,データシート1!$A$1:$CE$1,0),0),0)</f>
        <v>13.452</v>
      </c>
      <c r="H61" s="887">
        <f>IFERROR(VLOOKUP(年度マスタ!$K$4&amp;"_"&amp;H$54,データシート1!$A:$CE,MATCH("bc_"&amp;$C61,データシート1!$A$1:$CE$1,0),0),0)</f>
        <v>13.407999999999999</v>
      </c>
      <c r="I61" s="887">
        <f>IFERROR(VLOOKUP(年度マスタ!$K$4&amp;"_"&amp;I$54,データシート1!$A:$CE,MATCH("bc_"&amp;$C61,データシート1!$A$1:$CE$1,0),0),0)</f>
        <v>11.775</v>
      </c>
      <c r="J61" s="887">
        <f>IFERROR(VLOOKUP(年度マスタ!$K$4&amp;"_"&amp;J$54,データシート1!$A:$CE,MATCH("bc_"&amp;$C61,データシート1!$A$1:$CE$1,0),0),0)</f>
        <v>10.843999999999999</v>
      </c>
      <c r="K61" s="887">
        <f>IFERROR(VLOOKUP(年度マスタ!$K$4&amp;"_"&amp;K$54,データシート1!$A:$CE,MATCH("bc_"&amp;$C61,データシート1!$A$1:$CE$1,0),0),0)</f>
        <v>10.678000000000001</v>
      </c>
      <c r="L61" s="887">
        <f>IFERROR(VLOOKUP(年度マスタ!$K$4&amp;"_"&amp;L$54,データシート1!$A:$CE,MATCH("bc_"&amp;$C61,データシート1!$A$1:$CE$1,0),0),0)</f>
        <v>10.971</v>
      </c>
      <c r="M61" s="887">
        <f>IFERROR(VLOOKUP(年度マスタ!$K$4&amp;"_"&amp;M$54,データシート1!$A:$CE,MATCH("bc_"&amp;$C61,データシート1!$A$1:$CE$1,0),0),0)</f>
        <v>12.005000000000001</v>
      </c>
      <c r="N61" s="887">
        <f>IFERROR(VLOOKUP(年度マスタ!$K$4&amp;"_"&amp;N$54,データシート1!$A:$CE,MATCH("bc_"&amp;$C61,データシート1!$A$1:$CE$1,0),0),0)</f>
        <v>12.44</v>
      </c>
      <c r="O61" s="887">
        <f>IFERROR(VLOOKUP(年度マスタ!$K$4&amp;"_"&amp;O$54,データシート1!$A:$CE,MATCH("bc_"&amp;$C61,データシート1!$A$1:$CE$1,0),0),0)</f>
        <v>13.228999999999999</v>
      </c>
      <c r="P61" s="888">
        <f>IFERROR(VLOOKUP(年度マスタ!$K$4&amp;"_"&amp;P$54,データシート1!$A:$CE,MATCH("bc_"&amp;$C61,データシート1!$A$1:$CE$1,0),0),0)</f>
        <v>12.685</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青森市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3342</v>
      </c>
      <c r="K6" s="619">
        <f>VLOOKUP(年度マスタ!$K$4&amp;"_"&amp;K$5,データシート1!$A:$BT,MATCH("cb_"&amp;$G6,データシート1!$A$1:$BT$1,0),0)</f>
        <v>3690.9</v>
      </c>
      <c r="L6" s="619">
        <f>VLOOKUP(年度マスタ!$K$4&amp;"_"&amp;L$5,データシート1!$A:$BT,MATCH("cb_"&amp;$G6,データシート1!$A$1:$BT$1,0),0)</f>
        <v>4188.7</v>
      </c>
      <c r="M6" s="619">
        <f>VLOOKUP(年度マスタ!$K$4&amp;"_"&amp;M$5,データシート1!$A:$BT,MATCH("cb_"&amp;$G6,データシート1!$A$1:$BT$1,0),0)</f>
        <v>4734.3000000000011</v>
      </c>
      <c r="N6" s="619">
        <f>VLOOKUP(年度マスタ!$K$4&amp;"_"&amp;N$5,データシート1!$A:$BT,MATCH("cb_"&amp;$G6,データシート1!$A$1:$BT$1,0),0)</f>
        <v>5638.4000000000042</v>
      </c>
      <c r="O6" s="619">
        <f>VLOOKUP(年度マスタ!$K$4&amp;"_"&amp;O$5,データシート1!$A:$BT,MATCH("cb_"&amp;$G6,データシート1!$A$1:$BT$1,0),0)</f>
        <v>6472.5000000000045</v>
      </c>
      <c r="P6" s="619">
        <f>VLOOKUP(年度マスタ!$K$4&amp;"_"&amp;P$5,データシート1!$A:$BT,MATCH("cb_"&amp;$G6,データシート1!$A$1:$BT$1,0),0)</f>
        <v>7290.099999999994</v>
      </c>
      <c r="Q6" s="619">
        <f>VLOOKUP(年度マスタ!$K$4&amp;"_"&amp;Q$5,データシート1!$A:$BT,MATCH("cb_"&amp;$G6,データシート1!$A$1:$BT$1,0),0)</f>
        <v>8540.0999999999804</v>
      </c>
      <c r="R6" s="633">
        <f>VLOOKUP(年度マスタ!$K$4&amp;"_"&amp;R$5,データシート1!$A:$BT,MATCH("cb_"&amp;$G6,データシート1!$A$1:$BT$1,0),0)</f>
        <v>9618.7999999999611</v>
      </c>
      <c r="S6" s="568"/>
      <c r="T6" s="190"/>
      <c r="U6" s="581"/>
      <c r="V6" s="195"/>
      <c r="W6" s="195"/>
      <c r="X6" s="195"/>
      <c r="Y6" s="196" t="s">
        <v>372</v>
      </c>
      <c r="Z6" s="663" t="s">
        <v>373</v>
      </c>
      <c r="AA6" s="663"/>
      <c r="AB6" s="663"/>
      <c r="AC6" s="664">
        <f>SUM(AC7:AC8)</f>
        <v>3206162</v>
      </c>
      <c r="AD6" s="664">
        <f>SUM(AD7:AD8)</f>
        <v>3718191.3679999998</v>
      </c>
      <c r="AE6" s="665">
        <f>$AD6*3600/100000000</f>
        <v>133.85488924800001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4811.3</v>
      </c>
      <c r="K7" s="617">
        <f>VLOOKUP(年度マスタ!$K$4&amp;"_"&amp;K$5,データシート1!$A:$BT,MATCH("cb_"&amp;$G7,データシート1!$A$1:$BT$1,0),0)</f>
        <v>35473</v>
      </c>
      <c r="L7" s="617">
        <f>VLOOKUP(年度マスタ!$K$4&amp;"_"&amp;L$5,データシート1!$A:$BT,MATCH("cb_"&amp;$G7,データシート1!$A$1:$BT$1,0),0)</f>
        <v>36748.1</v>
      </c>
      <c r="M7" s="617">
        <f>VLOOKUP(年度マスタ!$K$4&amp;"_"&amp;M$5,データシート1!$A:$BT,MATCH("cb_"&amp;$G7,データシート1!$A$1:$BT$1,0),0)</f>
        <v>37137</v>
      </c>
      <c r="N7" s="617">
        <f>VLOOKUP(年度マスタ!$K$4&amp;"_"&amp;N$5,データシート1!$A:$BT,MATCH("cb_"&amp;$G7,データシート1!$A$1:$BT$1,0),0)</f>
        <v>40111</v>
      </c>
      <c r="O7" s="617">
        <f>VLOOKUP(年度マスタ!$K$4&amp;"_"&amp;O$5,データシート1!$A:$BT,MATCH("cb_"&amp;$G7,データシート1!$A$1:$BT$1,0),0)</f>
        <v>40952.000000000022</v>
      </c>
      <c r="P7" s="617">
        <f>VLOOKUP(年度マスタ!$K$4&amp;"_"&amp;P$5,データシート1!$A:$BT,MATCH("cb_"&amp;$G7,データシート1!$A$1:$BT$1,0),0)</f>
        <v>41090.60000000002</v>
      </c>
      <c r="Q7" s="617">
        <f>VLOOKUP(年度マスタ!$K$4&amp;"_"&amp;Q$5,データシート1!$A:$BT,MATCH("cb_"&amp;$G7,データシート1!$A$1:$BT$1,0),0)</f>
        <v>57415.200000000026</v>
      </c>
      <c r="R7" s="634">
        <f>VLOOKUP(年度マスタ!$K$4&amp;"_"&amp;R$5,データシート1!$A:$BT,MATCH("cb_"&amp;$G7,データシート1!$A$1:$BT$1,0),0)</f>
        <v>107415.19999999992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1091041</v>
      </c>
      <c r="AD7" s="1022">
        <f>VLOOKUP(年度マスタ!$K$4&amp;"_"&amp;年度マスタ!$K$9,データシート3!A:AB,MATCH("ea_"&amp;$Y7&amp;"_年間発電",データシート3!$A$1:$AB$1,0),0)/10^3</f>
        <v>1266543.175</v>
      </c>
      <c r="AE7" s="554">
        <f t="shared" ref="AE7:AE16" si="0">$AD7*3600/100000000</f>
        <v>45.595554300000003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9.8000000000000007</v>
      </c>
      <c r="L8" s="617">
        <f>VLOOKUP(年度マスタ!$K$4&amp;"_"&amp;L$5,データシート1!$A:$BT,MATCH("cb_"&amp;$G8,データシート1!$A$1:$BT$1,0),0)</f>
        <v>48.3</v>
      </c>
      <c r="M8" s="617">
        <f>VLOOKUP(年度マスタ!$K$4&amp;"_"&amp;M$5,データシート1!$A:$BT,MATCH("cb_"&amp;$G8,データシート1!$A$1:$BT$1,0),0)</f>
        <v>126</v>
      </c>
      <c r="N8" s="617">
        <f>VLOOKUP(年度マスタ!$K$4&amp;"_"&amp;N$5,データシート1!$A:$BT,MATCH("cb_"&amp;$G8,データシート1!$A$1:$BT$1,0),0)</f>
        <v>126.3</v>
      </c>
      <c r="O8" s="617">
        <f>VLOOKUP(年度マスタ!$K$4&amp;"_"&amp;O$5,データシート1!$A:$BT,MATCH("cb_"&amp;$G8,データシート1!$A$1:$BT$1,0),0)</f>
        <v>126.3</v>
      </c>
      <c r="P8" s="617">
        <f>VLOOKUP(年度マスタ!$K$4&amp;"_"&amp;P$5,データシート1!$A:$BT,MATCH("cb_"&amp;$G8,データシート1!$A$1:$BT$1,0),0)</f>
        <v>116.5</v>
      </c>
      <c r="Q8" s="617">
        <f>VLOOKUP(年度マスタ!$K$4&amp;"_"&amp;Q$5,データシート1!$A:$BT,MATCH("cb_"&amp;$G8,データシート1!$A$1:$BT$1,0),0)</f>
        <v>116.5</v>
      </c>
      <c r="R8" s="634">
        <f>VLOOKUP(年度マスタ!$K$4&amp;"_"&amp;R$5,データシート1!$A:$BT,MATCH("cb_"&amp;$G8,データシート1!$A$1:$BT$1,0),0)</f>
        <v>116.5</v>
      </c>
      <c r="S8" s="568"/>
      <c r="T8" s="190"/>
      <c r="U8" s="581"/>
      <c r="V8" s="195"/>
      <c r="W8" s="195"/>
      <c r="X8" s="195"/>
      <c r="Y8" s="196" t="s">
        <v>378</v>
      </c>
      <c r="Z8" s="186" t="s">
        <v>379</v>
      </c>
      <c r="AA8" s="186"/>
      <c r="AB8" s="186"/>
      <c r="AC8" s="1022">
        <f>VLOOKUP(年度マスタ!$K$4&amp;"_"&amp;年度マスタ!$K$9,データシート3!A:AB,MATCH("ea_"&amp;$Y8&amp;"_設備",データシート3!$A$1:$AB$1,0),0)</f>
        <v>2115121</v>
      </c>
      <c r="AD8" s="1022">
        <f>VLOOKUP(年度マスタ!$K$4&amp;"_"&amp;年度マスタ!$K$9,データシート3!A:AB,MATCH("ea_"&amp;$Y8&amp;"_年間発電",データシート3!$A$1:$AB$1,0),0)/10^3</f>
        <v>2451648.193</v>
      </c>
      <c r="AE8" s="554">
        <f t="shared" si="0"/>
        <v>88.259334947999989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2594500</v>
      </c>
      <c r="AD9" s="666">
        <f>VLOOKUP(年度マスタ!$K$4&amp;"_"&amp;年度マスタ!$K$9,データシート3!A:AB,MATCH("ea_"&amp;$Y9&amp;"_年間発電",データシート3!$A$1:$AB$1,0),0)/10^3</f>
        <v>7073244.2740000011</v>
      </c>
      <c r="AE9" s="667">
        <f t="shared" si="0"/>
        <v>254.63679386400005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17968</v>
      </c>
      <c r="AD10" s="666">
        <f>SUM(AD11:AD12)</f>
        <v>57735.911999999997</v>
      </c>
      <c r="AE10" s="667">
        <f t="shared" si="0"/>
        <v>2.0784928319999998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4494</v>
      </c>
      <c r="K11" s="654">
        <f>VLOOKUP(年度マスタ!$K$4&amp;"_"&amp;K$5,データシート1!$A:$BT,MATCH("cb_"&amp;$G11,データシート1!$A$1:$BT$1,0),0)</f>
        <v>5244</v>
      </c>
      <c r="L11" s="654">
        <f>VLOOKUP(年度マスタ!$K$4&amp;"_"&amp;L$5,データシート1!$A:$BT,MATCH("cb_"&amp;$G11,データシート1!$A$1:$BT$1,0),0)</f>
        <v>5244</v>
      </c>
      <c r="M11" s="654">
        <f>VLOOKUP(年度マスタ!$K$4&amp;"_"&amp;M$5,データシート1!$A:$BT,MATCH("cb_"&amp;$G11,データシート1!$A$1:$BT$1,0),0)</f>
        <v>5267</v>
      </c>
      <c r="N11" s="654">
        <f>VLOOKUP(年度マスタ!$K$4&amp;"_"&amp;N$5,データシート1!$A:$BT,MATCH("cb_"&amp;$G11,データシート1!$A$1:$BT$1,0),0)</f>
        <v>5266.5889999999999</v>
      </c>
      <c r="O11" s="654">
        <f>VLOOKUP(年度マスタ!$K$4&amp;"_"&amp;O$5,データシート1!$A:$BT,MATCH("cb_"&amp;$G11,データシート1!$A$1:$BT$1,0),0)</f>
        <v>5266.5889999999999</v>
      </c>
      <c r="P11" s="654">
        <f>VLOOKUP(年度マスタ!$K$4&amp;"_"&amp;P$5,データシート1!$A:$BT,MATCH("cb_"&amp;$G11,データシート1!$A$1:$BT$1,0),0)</f>
        <v>5266.5889999999999</v>
      </c>
      <c r="Q11" s="654">
        <f>VLOOKUP(年度マスタ!$K$4&amp;"_"&amp;Q$5,データシート1!$A:$BT,MATCH("cb_"&amp;$G11,データシート1!$A$1:$BT$1,0),0)</f>
        <v>5266.5889999999999</v>
      </c>
      <c r="R11" s="655">
        <f>VLOOKUP(年度マスタ!$K$4&amp;"_"&amp;R$5,データシート1!$A:$BT,MATCH("cb_"&amp;$G11,データシート1!$A$1:$BT$1,0),0)</f>
        <v>5266.5889999999999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17968</v>
      </c>
      <c r="AD11" s="1022">
        <f>VLOOKUP(年度マスタ!$K$4&amp;"_"&amp;年度マスタ!$K$9,データシート3!A:AB,MATCH("ea_"&amp;$Y11&amp;"_年間発電",データシート3!$A$1:$AB$1,0),0)/10^3</f>
        <v>57735.911999999997</v>
      </c>
      <c r="AE11" s="554">
        <f t="shared" si="0"/>
        <v>2.0784928319999998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12647.3</v>
      </c>
      <c r="K12" s="651">
        <f t="shared" ref="K12:Q12" si="1">SUM(K6:K11)</f>
        <v>44417.700000000004</v>
      </c>
      <c r="L12" s="651">
        <f t="shared" si="1"/>
        <v>46229.1</v>
      </c>
      <c r="M12" s="651">
        <f t="shared" si="1"/>
        <v>47264.3</v>
      </c>
      <c r="N12" s="651">
        <f t="shared" si="1"/>
        <v>51142.289000000004</v>
      </c>
      <c r="O12" s="651">
        <f t="shared" si="1"/>
        <v>52817.389000000032</v>
      </c>
      <c r="P12" s="651">
        <f t="shared" si="1"/>
        <v>53763.789000000012</v>
      </c>
      <c r="Q12" s="651">
        <f t="shared" si="1"/>
        <v>71338.388999999996</v>
      </c>
      <c r="R12" s="652">
        <f t="shared" ref="R12" si="2">SUM(R6:R11)</f>
        <v>122417.08899999989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177658</v>
      </c>
      <c r="AD13" s="666">
        <f>SUM(AD14:AD16)</f>
        <v>1233655.8040000002</v>
      </c>
      <c r="AE13" s="667">
        <f t="shared" si="0"/>
        <v>44.411608944000008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167566</v>
      </c>
      <c r="AD14" s="1022">
        <f>VLOOKUP(年度マスタ!$K$4&amp;"_"&amp;年度マスタ!$K$9,データシート3!A:AB,MATCH("ea_"&amp;$Y14&amp;"_年間発電",データシート3!$A$1:$AB$1,0),0)/10^3</f>
        <v>1171770.1880000003</v>
      </c>
      <c r="AE14" s="554">
        <f t="shared" si="0"/>
        <v>42.183726768000014</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5351</v>
      </c>
      <c r="AD15" s="1022">
        <f>VLOOKUP(年度マスタ!$K$4&amp;"_"&amp;年度マスタ!$K$9,データシート3!A:AB,MATCH("ea_"&amp;$Y15&amp;"_年間発電",データシート3!$A$1:$AB$1,0),0)/10^3</f>
        <v>32811.106000000007</v>
      </c>
      <c r="AE15" s="554">
        <f t="shared" si="0"/>
        <v>1.1811998160000003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4741</v>
      </c>
      <c r="AD16" s="1022">
        <f>VLOOKUP(年度マスタ!$K$4&amp;"_"&amp;年度マスタ!$K$9,データシート3!A:AB,MATCH("ea_"&amp;$Y16&amp;"_年間発電",データシート3!$A$1:$AB$1,0),0)/10^3</f>
        <v>29074.51</v>
      </c>
      <c r="AE16" s="554">
        <f t="shared" si="0"/>
        <v>1.0466823599999999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24.44772008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118.05654479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4010.8010399999994</v>
      </c>
      <c r="K19" s="615">
        <f>K6*別紙!$C5/100*別紙!$E5/10^3</f>
        <v>4429.5229079999999</v>
      </c>
      <c r="L19" s="615">
        <f>L6*別紙!$C5/100*別紙!$E5/10^3</f>
        <v>5026.9426440000007</v>
      </c>
      <c r="M19" s="615">
        <f>M6*別紙!$C5/100*別紙!$E5/10^3</f>
        <v>5681.7281160000011</v>
      </c>
      <c r="N19" s="615">
        <f>N6*別紙!$C5/100*別紙!$E5/10^3</f>
        <v>6766.7566080000051</v>
      </c>
      <c r="O19" s="615">
        <f>O6*別紙!$C5/100*別紙!$E5/10^3</f>
        <v>7767.7767000000049</v>
      </c>
      <c r="P19" s="615">
        <f>P6*別紙!$C5/100*別紙!$E5/10^3</f>
        <v>8748.9948119999917</v>
      </c>
      <c r="Q19" s="615">
        <f>Q6*別紙!$C5/100*別紙!$E5/10^3</f>
        <v>10249.144811999977</v>
      </c>
      <c r="R19" s="639">
        <f>R6*別紙!$C5/100*別紙!$E5/10^3</f>
        <v>11543.714255999954</v>
      </c>
      <c r="S19" s="572"/>
      <c r="T19" s="191"/>
      <c r="U19" s="588"/>
      <c r="W19" s="201"/>
      <c r="X19" s="201"/>
      <c r="Y19" s="173"/>
      <c r="Z19" s="628" t="s">
        <v>389</v>
      </c>
      <c r="AA19" s="671"/>
      <c r="AB19" s="672"/>
      <c r="AC19" s="673">
        <f>SUM($AC$6,$AC$9,$AC$10,$AC$13)</f>
        <v>5996288</v>
      </c>
      <c r="AD19" s="673">
        <f>SUM($AD$6,$AD$9,$AD$10,$AD$13)</f>
        <v>12082827.358000001</v>
      </c>
      <c r="AE19" s="674">
        <f>SUM($AE$6,$AE$9,$AE$10,$AE$13,$AE$17,$AE$18)</f>
        <v>577.48604975800004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6364.1951879999997</v>
      </c>
      <c r="K20" s="617">
        <f>K7*別紙!$C6/100*別紙!$E6/10^3</f>
        <v>46922.265479999987</v>
      </c>
      <c r="L20" s="617">
        <f>L7*別紙!$C6/100*別紙!$E6/10^3</f>
        <v>48608.916755999991</v>
      </c>
      <c r="M20" s="617">
        <f>M7*別紙!$C6/100*別紙!$E6/10^3</f>
        <v>49123.33812</v>
      </c>
      <c r="N20" s="617">
        <f>N7*別紙!$C6/100*別紙!$E6/10^3</f>
        <v>53057.226360000001</v>
      </c>
      <c r="O20" s="617">
        <f>O7*別紙!$C6/100*別紙!$E6/10^3</f>
        <v>54169.667520000025</v>
      </c>
      <c r="P20" s="617">
        <f>P7*別紙!$C6/100*別紙!$E6/10^3</f>
        <v>54353.002056000034</v>
      </c>
      <c r="Q20" s="617">
        <f>Q7*別紙!$C6/100*別紙!$E6/10^3</f>
        <v>75946.529952000041</v>
      </c>
      <c r="R20" s="634">
        <f>R7*別紙!$C6/100*別紙!$E6/10^3</f>
        <v>142084.5299519999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21.290303999999999</v>
      </c>
      <c r="L21" s="617">
        <f>L8*別紙!$C7/100*別紙!$E7/10^3</f>
        <v>104.93078399999999</v>
      </c>
      <c r="M21" s="617">
        <f>M8*別紙!$C7/100*別紙!$E7/10^3</f>
        <v>273.73248000000001</v>
      </c>
      <c r="N21" s="617">
        <f>N8*別紙!$C7/100*別紙!$E7/10^3</f>
        <v>274.38422399999996</v>
      </c>
      <c r="O21" s="617">
        <f>O8*別紙!$C7/100*別紙!$E7/10^3</f>
        <v>274.38422399999996</v>
      </c>
      <c r="P21" s="617">
        <f>P8*別紙!$C7/100*別紙!$E7/10^3</f>
        <v>253.09392000000003</v>
      </c>
      <c r="Q21" s="617">
        <f>Q8*別紙!$C7/100*別紙!$E7/10^3</f>
        <v>253.09392000000003</v>
      </c>
      <c r="R21" s="634">
        <f>R8*別紙!$C7/100*別紙!$E7/10^3</f>
        <v>253.09392000000003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31493.952000000001</v>
      </c>
      <c r="K24" s="654">
        <f>K11*別紙!$C10/100*別紙!$E10/10^3</f>
        <v>36749.951999999997</v>
      </c>
      <c r="L24" s="654">
        <f>L11*別紙!$C10/100*別紙!$E10/10^3</f>
        <v>36749.951999999997</v>
      </c>
      <c r="M24" s="654">
        <f>M11*別紙!$C10/100*別紙!$E10/10^3</f>
        <v>36911.135999999999</v>
      </c>
      <c r="N24" s="654">
        <f>N11*別紙!$C10/100*別紙!$E10/10^3</f>
        <v>36908.255711999998</v>
      </c>
      <c r="O24" s="654">
        <f>O11*別紙!$C10/100*別紙!$E10/10^3</f>
        <v>36908.255711999998</v>
      </c>
      <c r="P24" s="654">
        <f>P11*別紙!$C10/100*別紙!$E10/10^3</f>
        <v>36908.255711999998</v>
      </c>
      <c r="Q24" s="654">
        <f>Q11*別紙!$C10/100*別紙!$E10/10^3</f>
        <v>36908.255711999998</v>
      </c>
      <c r="R24" s="655">
        <f>R11*別紙!$C10/100*別紙!$E10/10^3</f>
        <v>36908.255711999998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41868.948228000001</v>
      </c>
      <c r="K25" s="657">
        <f t="shared" si="3"/>
        <v>88123.030691999986</v>
      </c>
      <c r="L25" s="657">
        <f t="shared" si="3"/>
        <v>90490.742183999988</v>
      </c>
      <c r="M25" s="657">
        <f t="shared" si="3"/>
        <v>91989.934715999989</v>
      </c>
      <c r="N25" s="657">
        <f t="shared" si="3"/>
        <v>97006.622904000003</v>
      </c>
      <c r="O25" s="657">
        <f t="shared" si="3"/>
        <v>99120.084156000026</v>
      </c>
      <c r="P25" s="657">
        <f t="shared" si="3"/>
        <v>100263.34650000001</v>
      </c>
      <c r="Q25" s="657">
        <f t="shared" si="3"/>
        <v>123357.02439600002</v>
      </c>
      <c r="R25" s="658">
        <f t="shared" ref="R25" si="4">SUM(R19:R24)</f>
        <v>190789.59383999987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1676935.8589290683</v>
      </c>
      <c r="K26" s="654">
        <f>(VLOOKUP(年度マスタ!$K$4&amp;"_"&amp;K$18,データシート1!$A:$BT,MATCH("da_合計",データシート1!$A$1:$BT$1,0),0))/10^3</f>
        <v>1671104.8789432237</v>
      </c>
      <c r="L26" s="654">
        <f>(VLOOKUP(年度マスタ!$K$4&amp;"_"&amp;L$18,データシート1!$A:$BT,MATCH("da_合計",データシート1!$A$1:$BT$1,0),0))/10^3</f>
        <v>1636163.4264983681</v>
      </c>
      <c r="M26" s="654">
        <f>(VLOOKUP(年度マスタ!$K$4&amp;"_"&amp;M$18,データシート1!$A:$BT,MATCH("da_合計",データシート1!$A$1:$BT$1,0),0))/10^3</f>
        <v>1628171.610855957</v>
      </c>
      <c r="N26" s="654">
        <f>(VLOOKUP(年度マスタ!$K$4&amp;"_"&amp;N$18,データシート1!$A:$BT,MATCH("da_合計",データシート1!$A$1:$BT$1,0),0))/10^3</f>
        <v>1602365.1413233546</v>
      </c>
      <c r="O26" s="654">
        <f>(VLOOKUP(年度マスタ!$K$4&amp;"_"&amp;O$18,データシート1!$A:$BT,MATCH("da_合計",データシート1!$A$1:$BT$1,0),0))/10^3</f>
        <v>1509822.8490725199</v>
      </c>
      <c r="P26" s="654">
        <f>(VLOOKUP(年度マスタ!$K$4&amp;"_"&amp;P$18,データシート1!$A:$BT,MATCH("da_合計",データシート1!$A$1:$BT$1,0),0))/10^3</f>
        <v>1641871.6457556763</v>
      </c>
      <c r="Q26" s="654">
        <f>(VLOOKUP(年度マスタ!$K$4&amp;"_"&amp;Q$18,データシート1!$A:$BT,MATCH("da_合計",データシート1!$A$1:$BT$1,0),0))/10^3</f>
        <v>1675726.8446065122</v>
      </c>
      <c r="R26" s="655">
        <f>Q26</f>
        <v>1675726.8446065122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2.4967531110425725E-2</v>
      </c>
      <c r="K27" s="839">
        <f t="shared" ref="K27:P27" si="5">K25/K26</f>
        <v>5.273339321929775E-2</v>
      </c>
      <c r="L27" s="839">
        <f t="shared" si="5"/>
        <v>5.5306664797943543E-2</v>
      </c>
      <c r="M27" s="839">
        <f t="shared" si="5"/>
        <v>5.6498918236044748E-2</v>
      </c>
      <c r="N27" s="839">
        <f t="shared" si="5"/>
        <v>6.0539648799327092E-2</v>
      </c>
      <c r="O27" s="839">
        <f t="shared" si="5"/>
        <v>6.565014181424611E-2</v>
      </c>
      <c r="P27" s="839">
        <f t="shared" si="5"/>
        <v>6.1066494910966995E-2</v>
      </c>
      <c r="Q27" s="839">
        <f>Q25/Q26</f>
        <v>7.3614040852204798E-2</v>
      </c>
      <c r="R27" s="840">
        <f>R25/R26</f>
        <v>0.11385482929635847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0.11385482929635847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7.2104993704014122</v>
      </c>
      <c r="AA52" s="173"/>
      <c r="AB52" s="678" t="s">
        <v>413</v>
      </c>
      <c r="AC52" s="679">
        <f>$AD6</f>
        <v>3718191.3679999998</v>
      </c>
      <c r="AD52" s="680">
        <f>R19+R20</f>
        <v>153628.24420799984</v>
      </c>
      <c r="AE52" s="681">
        <f t="shared" ref="AE52:AE54" si="6">IFERROR(AD52/AC52,"-")</f>
        <v>4.1318003567588253E-2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10407100.513393488</v>
      </c>
      <c r="Z53" s="1130"/>
      <c r="AA53" s="173"/>
      <c r="AB53" s="678" t="s">
        <v>377</v>
      </c>
      <c r="AC53" s="679">
        <f>$AD9</f>
        <v>7073244.2740000011</v>
      </c>
      <c r="AD53" s="680">
        <f>R21</f>
        <v>253.09392000000003</v>
      </c>
      <c r="AE53" s="681">
        <f t="shared" si="6"/>
        <v>3.578187182511548E-5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57735.911999999997</v>
      </c>
      <c r="AD54" s="679">
        <f>R22</f>
        <v>0</v>
      </c>
      <c r="AE54" s="681">
        <f t="shared" si="6"/>
        <v>0</v>
      </c>
      <c r="AF54" s="473"/>
      <c r="AG54" s="41"/>
      <c r="AH54" s="420"/>
      <c r="AI54" s="442" t="s">
        <v>440</v>
      </c>
      <c r="AJ54" s="443">
        <f>VLOOKUP(年度マスタ!$K$4&amp;"_"&amp;AJ$53,データシート1!$A$1:$BT$2000,MATCH("ca_太陽光発電（10kW未満）",データシート1!$A$1:$BT$1,0),0)</f>
        <v>822</v>
      </c>
      <c r="AK54" s="443">
        <f>VLOOKUP(年度マスタ!$K$4&amp;"_"&amp;AK$53,データシート1!$A$1:$BT$2000,MATCH("ca_太陽光発電（10kW未満）",データシート1!$A$1:$BT$1,0),0)</f>
        <v>892</v>
      </c>
      <c r="AL54" s="443">
        <f>VLOOKUP(年度マスタ!$K$4&amp;"_"&amp;AL$53,データシート1!$A$1:$BT$2000,MATCH("ca_太陽光発電（10kW未満）",データシート1!$A$1:$BT$1,0),0)</f>
        <v>985</v>
      </c>
      <c r="AM54" s="443">
        <f>VLOOKUP(年度マスタ!$K$4&amp;"_"&amp;AM$53,データシート1!$A$1:$BT$2000,MATCH("ca_太陽光発電（10kW未満）",データシート1!$A$1:$BT$1,0),0)</f>
        <v>1092</v>
      </c>
      <c r="AN54" s="443">
        <f>VLOOKUP(年度マスタ!$K$4&amp;"_"&amp;AN$53,データシート1!$A$1:$BT$2000,MATCH("ca_太陽光発電（10kW未満）",データシート1!$A$1:$BT$1,0),0)</f>
        <v>1256</v>
      </c>
      <c r="AO54" s="443">
        <f>VLOOKUP(年度マスタ!$K$4&amp;"_"&amp;AO$53,データシート1!$A$1:$BT$2000,MATCH("ca_太陽光発電（10kW未満）",データシート1!$A$1:$BT$1,0),0)</f>
        <v>1408</v>
      </c>
      <c r="AP54" s="443">
        <f>VLOOKUP(年度マスタ!$K$4&amp;"_"&amp;AP$53,データシート1!$A$1:$BT$2000,MATCH("ca_太陽光発電（10kW未満）",データシート1!$A$1:$BT$1,0),0)</f>
        <v>1550</v>
      </c>
      <c r="AQ54" s="443">
        <f>VLOOKUP(年度マスタ!$K$4&amp;"_"&amp;AQ$53,データシート1!$A$1:$BT$2000,MATCH("ca_太陽光発電（10kW未満）",データシート1!$A$1:$BT$1,0),0)</f>
        <v>1752</v>
      </c>
      <c r="AR54" s="443">
        <f>VLOOKUP(年度マスタ!$K$4&amp;"_"&amp;AR$53,データシート1!$A$1:$BT$2000,MATCH("ca_太陽光発電（10kW未満）",データシート1!$A$1:$BT$1,0),0)</f>
        <v>1940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1233655.8040000002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青森市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青森市</v>
      </c>
      <c r="AZ12" s="1023" t="str">
        <f>年度マスタ!$K4</f>
        <v>02201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青森市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青森市</v>
      </c>
      <c r="AZ4" s="1038" t="str">
        <f>年度マスタ!$K4</f>
        <v>02201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青森市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21</v>
      </c>
      <c r="H7" s="701">
        <f t="shared" si="0"/>
        <v>22</v>
      </c>
      <c r="I7" s="701">
        <f t="shared" si="0"/>
        <v>21</v>
      </c>
      <c r="J7" s="701">
        <f t="shared" si="0"/>
        <v>22</v>
      </c>
      <c r="K7" s="702">
        <f t="shared" si="0"/>
        <v>21</v>
      </c>
      <c r="L7" s="702">
        <f t="shared" si="0"/>
        <v>22</v>
      </c>
      <c r="M7" s="702">
        <f t="shared" si="0"/>
        <v>22</v>
      </c>
      <c r="N7" s="702">
        <f t="shared" si="0"/>
        <v>22</v>
      </c>
      <c r="O7" s="702">
        <f>SUM(O8:O13)</f>
        <v>21</v>
      </c>
      <c r="P7" s="702">
        <f t="shared" si="0"/>
        <v>20</v>
      </c>
      <c r="Q7" s="703">
        <f>SUM(Q8:Q13)</f>
        <v>20</v>
      </c>
      <c r="R7" s="909">
        <f t="shared" si="0"/>
        <v>516.91399999999999</v>
      </c>
      <c r="S7" s="910">
        <f t="shared" si="0"/>
        <v>537.17599999999993</v>
      </c>
      <c r="T7" s="910">
        <f t="shared" si="0"/>
        <v>520.52199999999993</v>
      </c>
      <c r="U7" s="910">
        <f t="shared" si="0"/>
        <v>459.06299999999999</v>
      </c>
      <c r="V7" s="910">
        <f t="shared" si="0"/>
        <v>438.24700000000001</v>
      </c>
      <c r="W7" s="910">
        <f t="shared" si="0"/>
        <v>457.62800000000004</v>
      </c>
      <c r="X7" s="910">
        <f t="shared" si="0"/>
        <v>438.63800000000003</v>
      </c>
      <c r="Y7" s="910">
        <f t="shared" si="0"/>
        <v>425.64600000000007</v>
      </c>
      <c r="Z7" s="910">
        <f>SUM(Z8:Z13)</f>
        <v>431.29599999999999</v>
      </c>
      <c r="AA7" s="910">
        <f>SUM(AA8:AA13)</f>
        <v>434.78899999999999</v>
      </c>
      <c r="AB7" s="911">
        <f t="shared" si="0"/>
        <v>440.04900000000004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12.675000000000001</v>
      </c>
      <c r="S10" s="916">
        <f>VLOOKUP($D$3&amp;"_"&amp;S$3,データシート1!$A:$BU,MATCH($R$2&amp;"_"&amp;$C10,データシート1!$A$1:$BU$1,0),0)</f>
        <v>20.370999999999999</v>
      </c>
      <c r="T10" s="916">
        <f>VLOOKUP($D$3&amp;"_"&amp;T$3,データシート1!$A:$BU,MATCH($R$2&amp;"_"&amp;$C10,データシート1!$A$1:$BU$1,0),0)</f>
        <v>20.010999999999999</v>
      </c>
      <c r="U10" s="916">
        <f>VLOOKUP($D$3&amp;"_"&amp;U$3,データシート1!$A:$BU,MATCH($R$2&amp;"_"&amp;$C10,データシート1!$A$1:$BU$1,0),0)</f>
        <v>20.486000000000001</v>
      </c>
      <c r="V10" s="916">
        <f>VLOOKUP($D$3&amp;"_"&amp;V$3,データシート1!$A:$BU,MATCH($R$2&amp;"_"&amp;$C10,データシート1!$A$1:$BU$1,0),0)</f>
        <v>16.826000000000001</v>
      </c>
      <c r="W10" s="916">
        <f>VLOOKUP($D$3&amp;"_"&amp;W$3,データシート1!$A:$BU,MATCH($R$2&amp;"_"&amp;$C10,データシート1!$A$1:$BU$1,0),0)</f>
        <v>20.571000000000002</v>
      </c>
      <c r="X10" s="916">
        <f>VLOOKUP($D$3&amp;"_"&amp;X$3,データシート1!$A:$BU,MATCH($R$2&amp;"_"&amp;$C10,データシート1!$A$1:$BU$1,0),0)</f>
        <v>19.718</v>
      </c>
      <c r="Y10" s="916">
        <f>VLOOKUP($D$3&amp;"_"&amp;Y$3,データシート1!$A:$BU,MATCH($R$2&amp;"_"&amp;$C10,データシート1!$A$1:$BU$1,0),0)</f>
        <v>19.03</v>
      </c>
      <c r="Z10" s="916">
        <f>VLOOKUP($D$3&amp;"_"&amp;Z$3,データシート1!$A:$BU,MATCH($R$2&amp;"_"&amp;$C10,データシート1!$A$1:$BU$1,0),0)</f>
        <v>18.606000000000002</v>
      </c>
      <c r="AA10" s="916">
        <f>VLOOKUP($D$3&amp;"_"&amp;AA$3,データシート1!$A:$BU,MATCH($R$2&amp;"_"&amp;$C10,データシート1!$A$1:$BU$1,0),0)</f>
        <v>17.268000000000001</v>
      </c>
      <c r="AB10" s="917">
        <f>VLOOKUP($D$3&amp;"_"&amp;AB$3,データシート1!$A:$BU,MATCH($R$2&amp;"_"&amp;$C10,データシート1!$A$1:$BU$1,0),0)</f>
        <v>16.887</v>
      </c>
    </row>
    <row r="11" spans="2:30" s="21" customFormat="1" ht="20.45" customHeight="1">
      <c r="B11" s="704"/>
      <c r="C11" s="711" t="s">
        <v>520</v>
      </c>
      <c r="D11" s="712"/>
      <c r="E11" s="711"/>
      <c r="F11" s="712"/>
      <c r="G11" s="713">
        <f>VLOOKUP($D$3&amp;"_"&amp;G$3,データシート1!$A:$BU,MATCH($G$2&amp;"_"&amp;$C11,データシート1!$A$1:$BU$1,0),0)</f>
        <v>18</v>
      </c>
      <c r="H11" s="714">
        <f>VLOOKUP($D$3&amp;"_"&amp;H$3,データシート1!$A:$BU,MATCH($G$2&amp;"_"&amp;$C11,データシート1!$A$1:$BU$1,0),0)</f>
        <v>18</v>
      </c>
      <c r="I11" s="714">
        <f>VLOOKUP($D$3&amp;"_"&amp;I$3,データシート1!$A:$BU,MATCH($G$2&amp;"_"&amp;$C11,データシート1!$A$1:$BU$1,0),0)</f>
        <v>17</v>
      </c>
      <c r="J11" s="714">
        <f>VLOOKUP($D$3&amp;"_"&amp;J$3,データシート1!$A:$BU,MATCH($G$2&amp;"_"&amp;$C11,データシート1!$A$1:$BU$1,0),0)</f>
        <v>18</v>
      </c>
      <c r="K11" s="715">
        <f>VLOOKUP($D$3&amp;"_"&amp;K$3,データシート1!$A:$BU,MATCH($G$2&amp;"_"&amp;$C11,データシート1!$A$1:$BU$1,0),0)</f>
        <v>18</v>
      </c>
      <c r="L11" s="715">
        <f>VLOOKUP($D$3&amp;"_"&amp;L$3,データシート1!$A:$BU,MATCH($G$2&amp;"_"&amp;$C11,データシート1!$A$1:$BU$1,0),0)</f>
        <v>18</v>
      </c>
      <c r="M11" s="715">
        <f>VLOOKUP($D$3&amp;"_"&amp;M$3,データシート1!$A:$BU,MATCH($G$2&amp;"_"&amp;$C11,データシート1!$A$1:$BU$1,0),0)</f>
        <v>18</v>
      </c>
      <c r="N11" s="715">
        <f>VLOOKUP($D$3&amp;"_"&amp;N$3,データシート1!$A:$BU,MATCH($G$2&amp;"_"&amp;$C11,データシート1!$A$1:$BU$1,0),0)</f>
        <v>18</v>
      </c>
      <c r="O11" s="715">
        <f>VLOOKUP($D$3&amp;"_"&amp;O$3,データシート1!$A:$BU,MATCH($G$2&amp;"_"&amp;$C11,データシート1!$A$1:$BU$1,0),0)</f>
        <v>17</v>
      </c>
      <c r="P11" s="715">
        <f>VLOOKUP($D$3&amp;"_"&amp;P$3,データシート1!$A:$BU,MATCH($G$2&amp;"_"&amp;$C11,データシート1!$A$1:$BU$1,0),0)</f>
        <v>16</v>
      </c>
      <c r="Q11" s="716">
        <f>VLOOKUP($D$3&amp;"_"&amp;Q$3,データシート1!$A:$BU,MATCH($G$2&amp;"_"&amp;$C11,データシート1!$A$1:$BU$1,0),0)</f>
        <v>16</v>
      </c>
      <c r="R11" s="915">
        <f>VLOOKUP($D$3&amp;"_"&amp;R$3,データシート1!$A:$BU,MATCH($R$2&amp;"_"&amp;$C11,データシート1!$A$1:$BU$1,0),0)</f>
        <v>504.23900000000003</v>
      </c>
      <c r="S11" s="916">
        <f>VLOOKUP($D$3&amp;"_"&amp;S$3,データシート1!$A:$BU,MATCH($R$2&amp;"_"&amp;$C11,データシート1!$A$1:$BU$1,0),0)</f>
        <v>516.80499999999995</v>
      </c>
      <c r="T11" s="916">
        <f>VLOOKUP($D$3&amp;"_"&amp;T$3,データシート1!$A:$BU,MATCH($R$2&amp;"_"&amp;$C11,データシート1!$A$1:$BU$1,0),0)</f>
        <v>500.51099999999997</v>
      </c>
      <c r="U11" s="916">
        <f>VLOOKUP($D$3&amp;"_"&amp;U$3,データシート1!$A:$BU,MATCH($R$2&amp;"_"&amp;$C11,データシート1!$A$1:$BU$1,0),0)</f>
        <v>438.577</v>
      </c>
      <c r="V11" s="916">
        <f>VLOOKUP($D$3&amp;"_"&amp;V$3,データシート1!$A:$BU,MATCH($R$2&amp;"_"&amp;$C11,データシート1!$A$1:$BU$1,0),0)</f>
        <v>421.42099999999999</v>
      </c>
      <c r="W11" s="916">
        <f>VLOOKUP($D$3&amp;"_"&amp;W$3,データシート1!$A:$BU,MATCH($R$2&amp;"_"&amp;$C11,データシート1!$A$1:$BU$1,0),0)</f>
        <v>437.05700000000002</v>
      </c>
      <c r="X11" s="916">
        <f>VLOOKUP($D$3&amp;"_"&amp;X$3,データシート1!$A:$BU,MATCH($R$2&amp;"_"&amp;$C11,データシート1!$A$1:$BU$1,0),0)</f>
        <v>418.92</v>
      </c>
      <c r="Y11" s="916">
        <f>VLOOKUP($D$3&amp;"_"&amp;Y$3,データシート1!$A:$BU,MATCH($R$2&amp;"_"&amp;$C11,データシート1!$A$1:$BU$1,0),0)</f>
        <v>406.61600000000004</v>
      </c>
      <c r="Z11" s="916">
        <f>VLOOKUP($D$3&amp;"_"&amp;Z$3,データシート1!$A:$BU,MATCH($R$2&amp;"_"&amp;$C11,データシート1!$A$1:$BU$1,0),0)</f>
        <v>412.69</v>
      </c>
      <c r="AA11" s="916">
        <f>VLOOKUP($D$3&amp;"_"&amp;AA$3,データシート1!$A:$BU,MATCH($R$2&amp;"_"&amp;$C11,データシート1!$A$1:$BU$1,0),0)</f>
        <v>417.52100000000002</v>
      </c>
      <c r="AB11" s="917">
        <f>VLOOKUP($D$3&amp;"_"&amp;AB$3,データシート1!$A:$BU,MATCH($R$2&amp;"_"&amp;$C11,データシート1!$A$1:$BU$1,0),0)</f>
        <v>423.16200000000003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12.675000000000001</v>
      </c>
      <c r="S26" s="925">
        <f>VLOOKUP($D$3&amp;"_"&amp;S$3,データシート2!$A:$SI,MATCH($R$2&amp;"_"&amp;$B26,データシート2!$A$1:$SI$1,0),0)</f>
        <v>20.370999999999999</v>
      </c>
      <c r="T26" s="925">
        <f>VLOOKUP($D$3&amp;"_"&amp;T$3,データシート2!$A:$SI,MATCH($R$2&amp;"_"&amp;$B26,データシート2!$A$1:$SI$1,0),0)</f>
        <v>20.010999999999999</v>
      </c>
      <c r="U26" s="925">
        <f>VLOOKUP($D$3&amp;"_"&amp;U$3,データシート2!$A:$SI,MATCH($R$2&amp;"_"&amp;$B26,データシート2!$A$1:$SI$1,0),0)</f>
        <v>20.486000000000001</v>
      </c>
      <c r="V26" s="925">
        <f>VLOOKUP($D$3&amp;"_"&amp;V$3,データシート2!$A:$SI,MATCH($R$2&amp;"_"&amp;$B26,データシート2!$A$1:$SI$1,0),0)</f>
        <v>16.826000000000001</v>
      </c>
      <c r="W26" s="925">
        <f>VLOOKUP($D$3&amp;"_"&amp;W$3,データシート2!$A:$SI,MATCH($R$2&amp;"_"&amp;$B26,データシート2!$A$1:$SI$1,0),0)</f>
        <v>20.571000000000002</v>
      </c>
      <c r="X26" s="925">
        <f>VLOOKUP($D$3&amp;"_"&amp;X$3,データシート2!$A:$SI,MATCH($R$2&amp;"_"&amp;$B26,データシート2!$A$1:$SI$1,0),0)</f>
        <v>19.718</v>
      </c>
      <c r="Y26" s="925">
        <f>VLOOKUP($D$3&amp;"_"&amp;Y$3,データシート2!$A:$SI,MATCH($R$2&amp;"_"&amp;$B26,データシート2!$A$1:$SI$1,0),0)</f>
        <v>19.03</v>
      </c>
      <c r="Z26" s="925">
        <f>VLOOKUP($D$3&amp;"_"&amp;Z$3,データシート2!$A:$SI,MATCH($R$2&amp;"_"&amp;$B26,データシート2!$A$1:$SI$1,0),0)</f>
        <v>18.606000000000002</v>
      </c>
      <c r="AA26" s="925">
        <f>VLOOKUP($D$3&amp;"_"&amp;AA$3,データシート2!$A:$SI,MATCH($R$2&amp;"_"&amp;$B26,データシート2!$A$1:$SI$1,0),0)</f>
        <v>17.268000000000001</v>
      </c>
      <c r="AB26" s="926">
        <f>VLOOKUP($D$3&amp;"_"&amp;AB$3,データシート2!$A:$SI,MATCH($R$2&amp;"_"&amp;$B26,データシート2!$A$1:$SI$1,0),0)</f>
        <v>16.887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3.7120000000000002</v>
      </c>
      <c r="S27" s="928">
        <f>VLOOKUP($D$3&amp;"_"&amp;S$3,データシート2!$A:$SI,MATCH($R$2&amp;"_"&amp;$C27,データシート2!$A$1:$SI$1,0),0)</f>
        <v>4.3289999999999997</v>
      </c>
      <c r="T27" s="928">
        <f>VLOOKUP($D$3&amp;"_"&amp;T$3,データシート2!$A:$SI,MATCH($R$2&amp;"_"&amp;$C27,データシート2!$A$1:$SI$1,0),0)</f>
        <v>4.5979999999999999</v>
      </c>
      <c r="U27" s="928">
        <f>VLOOKUP($D$3&amp;"_"&amp;U$3,データシート2!$A:$SI,MATCH($R$2&amp;"_"&amp;$C27,データシート2!$A$1:$SI$1,0),0)</f>
        <v>4.5030000000000001</v>
      </c>
      <c r="V27" s="928">
        <f>VLOOKUP($D$3&amp;"_"&amp;V$3,データシート2!$A:$SI,MATCH($R$2&amp;"_"&amp;$C27,データシート2!$A$1:$SI$1,0),0)</f>
        <v>4.3460000000000001</v>
      </c>
      <c r="W27" s="928">
        <f>VLOOKUP($D$3&amp;"_"&amp;W$3,データシート2!$A:$SI,MATCH($R$2&amp;"_"&amp;$C27,データシート2!$A$1:$SI$1,0),0)</f>
        <v>4.4109999999999996</v>
      </c>
      <c r="X27" s="928">
        <f>VLOOKUP($D$3&amp;"_"&amp;X$3,データシート2!$A:$SI,MATCH($R$2&amp;"_"&amp;$C27,データシート2!$A$1:$SI$1,0),0)</f>
        <v>4.274</v>
      </c>
      <c r="Y27" s="928">
        <f>VLOOKUP($D$3&amp;"_"&amp;Y$3,データシート2!$A:$SI,MATCH($R$2&amp;"_"&amp;$C27,データシート2!$A$1:$SI$1,0),0)</f>
        <v>4.2489999999999997</v>
      </c>
      <c r="Z27" s="928">
        <f>VLOOKUP($D$3&amp;"_"&amp;Z$3,データシート2!$A:$SI,MATCH($R$2&amp;"_"&amp;$C27,データシート2!$A$1:$SI$1,0),0)</f>
        <v>4.1379999999999999</v>
      </c>
      <c r="AA27" s="928">
        <f>VLOOKUP($D$3&amp;"_"&amp;AA$3,データシート2!$A:$SI,MATCH($R$2&amp;"_"&amp;$C27,データシート2!$A$1:$SI$1,0),0)</f>
        <v>3.952</v>
      </c>
      <c r="AB27" s="929">
        <f>VLOOKUP($D$3&amp;"_"&amp;AB$3,データシート2!$A:$SI,MATCH($R$2&amp;"_"&amp;$C27,データシート2!$A$1:$SI$1,0),0)</f>
        <v>3.899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0</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3.7650000000000001</v>
      </c>
      <c r="T32" s="938">
        <f>VLOOKUP($D$3&amp;"_"&amp;T$3,データシート2!$A:$SI,MATCH($R$2&amp;"_"&amp;$C32,データシート2!$A$1:$SI$1,0),0)</f>
        <v>3.9460000000000002</v>
      </c>
      <c r="U32" s="938">
        <f>VLOOKUP($D$3&amp;"_"&amp;U$3,データシート2!$A:$SI,MATCH($R$2&amp;"_"&amp;$C32,データシート2!$A$1:$SI$1,0),0)</f>
        <v>3.8959999999999999</v>
      </c>
      <c r="V32" s="938">
        <f>VLOOKUP($D$3&amp;"_"&amp;V$3,データシート2!$A:$SI,MATCH($R$2&amp;"_"&amp;$C32,データシート2!$A$1:$SI$1,0),0)</f>
        <v>0</v>
      </c>
      <c r="W32" s="938">
        <f>VLOOKUP($D$3&amp;"_"&amp;W$3,データシート2!$A:$SI,MATCH($R$2&amp;"_"&amp;$C32,データシート2!$A$1:$SI$1,0),0)</f>
        <v>3.9940000000000002</v>
      </c>
      <c r="X32" s="938">
        <f>VLOOKUP($D$3&amp;"_"&amp;X$3,データシート2!$A:$SI,MATCH($R$2&amp;"_"&amp;$C32,データシート2!$A$1:$SI$1,0),0)</f>
        <v>4.085</v>
      </c>
      <c r="Y32" s="938">
        <f>VLOOKUP($D$3&amp;"_"&amp;Y$3,データシート2!$A:$SI,MATCH($R$2&amp;"_"&amp;$C32,データシート2!$A$1:$SI$1,0),0)</f>
        <v>3.76</v>
      </c>
      <c r="Z32" s="938">
        <f>VLOOKUP($D$3&amp;"_"&amp;Z$3,データシート2!$A:$SI,MATCH($R$2&amp;"_"&amp;$C32,データシート2!$A$1:$SI$1,0),0)</f>
        <v>3.504</v>
      </c>
      <c r="AA32" s="938">
        <f>VLOOKUP($D$3&amp;"_"&amp;AA$3,データシート2!$A:$SI,MATCH($R$2&amp;"_"&amp;$C32,データシート2!$A$1:$SI$1,0),0)</f>
        <v>3.3820000000000001</v>
      </c>
      <c r="AB32" s="939">
        <f>VLOOKUP($D$3&amp;"_"&amp;AB$3,データシート2!$A:$SI,MATCH($R$2&amp;"_"&amp;$C32,データシート2!$A$1:$SI$1,0),0)</f>
        <v>2.8530000000000002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4.4989999999999997</v>
      </c>
      <c r="S47" s="938">
        <f>VLOOKUP($D$3&amp;"_"&amp;S$3,データシート2!$A:$SI,MATCH($R$2&amp;"_"&amp;$C47,データシート2!$A$1:$SI$1,0),0)</f>
        <v>6.3109999999999999</v>
      </c>
      <c r="T47" s="938">
        <f>VLOOKUP($D$3&amp;"_"&amp;T$3,データシート2!$A:$SI,MATCH($R$2&amp;"_"&amp;$C47,データシート2!$A$1:$SI$1,0),0)</f>
        <v>5.4180000000000001</v>
      </c>
      <c r="U47" s="938">
        <f>VLOOKUP($D$3&amp;"_"&amp;U$3,データシート2!$A:$SI,MATCH($R$2&amp;"_"&amp;$C47,データシート2!$A$1:$SI$1,0),0)</f>
        <v>6.0190000000000001</v>
      </c>
      <c r="V47" s="938">
        <f>VLOOKUP($D$3&amp;"_"&amp;V$3,データシート2!$A:$SI,MATCH($R$2&amp;"_"&amp;$C47,データシート2!$A$1:$SI$1,0),0)</f>
        <v>6.42</v>
      </c>
      <c r="W47" s="938">
        <f>VLOOKUP($D$3&amp;"_"&amp;W$3,データシート2!$A:$SI,MATCH($R$2&amp;"_"&amp;$C47,データシート2!$A$1:$SI$1,0),0)</f>
        <v>6.0679999999999996</v>
      </c>
      <c r="X47" s="938">
        <f>VLOOKUP($D$3&amp;"_"&amp;X$3,データシート2!$A:$SI,MATCH($R$2&amp;"_"&amp;$C47,データシート2!$A$1:$SI$1,0),0)</f>
        <v>5.8150000000000004</v>
      </c>
      <c r="Y47" s="938">
        <f>VLOOKUP($D$3&amp;"_"&amp;Y$3,データシート2!$A:$SI,MATCH($R$2&amp;"_"&amp;$C47,データシート2!$A$1:$SI$1,0),0)</f>
        <v>5.7489999999999997</v>
      </c>
      <c r="Z47" s="938">
        <f>VLOOKUP($D$3&amp;"_"&amp;Z$3,データシート2!$A:$SI,MATCH($R$2&amp;"_"&amp;$C47,データシート2!$A$1:$SI$1,0),0)</f>
        <v>5.6580000000000004</v>
      </c>
      <c r="AA47" s="938">
        <f>VLOOKUP($D$3&amp;"_"&amp;AA$3,データシート2!$A:$SI,MATCH($R$2&amp;"_"&amp;$C47,データシート2!$A$1:$SI$1,0),0)</f>
        <v>4.7210000000000001</v>
      </c>
      <c r="AB47" s="939">
        <f>VLOOKUP($D$3&amp;"_"&amp;AB$3,データシート2!$A:$SI,MATCH($R$2&amp;"_"&amp;$C47,データシート2!$A$1:$SI$1,0),0)</f>
        <v>4.8949999999999996</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4.4640000000000004</v>
      </c>
      <c r="S48" s="938">
        <f>VLOOKUP($D$3&amp;"_"&amp;S$3,データシート2!$A:$SI,MATCH($R$2&amp;"_"&amp;$C48,データシート2!$A$1:$SI$1,0),0)</f>
        <v>5.9660000000000002</v>
      </c>
      <c r="T48" s="938">
        <f>VLOOKUP($D$3&amp;"_"&amp;T$3,データシート2!$A:$SI,MATCH($R$2&amp;"_"&amp;$C48,データシート2!$A$1:$SI$1,0),0)</f>
        <v>6.0490000000000004</v>
      </c>
      <c r="U48" s="938">
        <f>VLOOKUP($D$3&amp;"_"&amp;U$3,データシート2!$A:$SI,MATCH($R$2&amp;"_"&amp;$C48,データシート2!$A$1:$SI$1,0),0)</f>
        <v>6.0679999999999996</v>
      </c>
      <c r="V48" s="938">
        <f>VLOOKUP($D$3&amp;"_"&amp;V$3,データシート2!$A:$SI,MATCH($R$2&amp;"_"&amp;$C48,データシート2!$A$1:$SI$1,0),0)</f>
        <v>6.06</v>
      </c>
      <c r="W48" s="938">
        <f>VLOOKUP($D$3&amp;"_"&amp;W$3,データシート2!$A:$SI,MATCH($R$2&amp;"_"&amp;$C48,データシート2!$A$1:$SI$1,0),0)</f>
        <v>6.0979999999999999</v>
      </c>
      <c r="X48" s="938">
        <f>VLOOKUP($D$3&amp;"_"&amp;X$3,データシート2!$A:$SI,MATCH($R$2&amp;"_"&amp;$C48,データシート2!$A$1:$SI$1,0),0)</f>
        <v>5.5439999999999996</v>
      </c>
      <c r="Y48" s="938">
        <f>VLOOKUP($D$3&amp;"_"&amp;Y$3,データシート2!$A:$SI,MATCH($R$2&amp;"_"&amp;$C48,データシート2!$A$1:$SI$1,0),0)</f>
        <v>5.2720000000000002</v>
      </c>
      <c r="Z48" s="938">
        <f>VLOOKUP($D$3&amp;"_"&amp;Z$3,データシート2!$A:$SI,MATCH($R$2&amp;"_"&amp;$C48,データシート2!$A$1:$SI$1,0),0)</f>
        <v>5.306</v>
      </c>
      <c r="AA48" s="938">
        <f>VLOOKUP($D$3&amp;"_"&amp;AA$3,データシート2!$A:$SI,MATCH($R$2&amp;"_"&amp;$C48,データシート2!$A$1:$SI$1,0),0)</f>
        <v>5.2130000000000001</v>
      </c>
      <c r="AB48" s="939">
        <f>VLOOKUP($D$3&amp;"_"&amp;AB$3,データシート2!$A:$SI,MATCH($R$2&amp;"_"&amp;$C48,データシート2!$A$1:$SI$1,0),0)</f>
        <v>5.24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3.7440000000000002</v>
      </c>
      <c r="S53" s="925">
        <f>VLOOKUP($D$3&amp;"_"&amp;S$3,データシート2!$A:$SI,MATCH($R$2&amp;"_"&amp;$B53,データシート2!$A$1:$SI$1,0),0)</f>
        <v>4.9809999999999999</v>
      </c>
      <c r="T53" s="925">
        <f>VLOOKUP($D$3&amp;"_"&amp;T$3,データシート2!$A:$SI,MATCH($R$2&amp;"_"&amp;$B53,データシート2!$A$1:$SI$1,0),0)</f>
        <v>5.3310000000000004</v>
      </c>
      <c r="U53" s="925">
        <f>VLOOKUP($D$3&amp;"_"&amp;U$3,データシート2!$A:$SI,MATCH($R$2&amp;"_"&amp;$B53,データシート2!$A$1:$SI$1,0),0)</f>
        <v>5.2850000000000001</v>
      </c>
      <c r="V53" s="925">
        <f>VLOOKUP($D$3&amp;"_"&amp;V$3,データシート2!$A:$SI,MATCH($R$2&amp;"_"&amp;$B53,データシート2!$A$1:$SI$1,0),0)</f>
        <v>4.8869999999999996</v>
      </c>
      <c r="W53" s="925">
        <f>VLOOKUP($D$3&amp;"_"&amp;W$3,データシート2!$A:$SI,MATCH($R$2&amp;"_"&amp;$B53,データシート2!$A$1:$SI$1,0),0)</f>
        <v>4.6310000000000002</v>
      </c>
      <c r="X53" s="925">
        <f>VLOOKUP($D$3&amp;"_"&amp;X$3,データシート2!$A:$SI,MATCH($R$2&amp;"_"&amp;$B53,データシート2!$A$1:$SI$1,0),0)</f>
        <v>4.6529999999999996</v>
      </c>
      <c r="Y53" s="925">
        <f>VLOOKUP($D$3&amp;"_"&amp;Y$3,データシート2!$A:$SI,MATCH($R$2&amp;"_"&amp;$B53,データシート2!$A$1:$SI$1,0),0)</f>
        <v>4.4470000000000001</v>
      </c>
      <c r="Z53" s="925">
        <f>VLOOKUP($D$3&amp;"_"&amp;Z$3,データシート2!$A:$SI,MATCH($R$2&amp;"_"&amp;$B53,データシート2!$A$1:$SI$1,0),0)</f>
        <v>4.5270000000000001</v>
      </c>
      <c r="AA53" s="925">
        <f>VLOOKUP($D$3&amp;"_"&amp;AA$3,データシート2!$A:$SI,MATCH($R$2&amp;"_"&amp;$B53,データシート2!$A$1:$SI$1,0),0)</f>
        <v>4.38</v>
      </c>
      <c r="AB53" s="926">
        <f>VLOOKUP($D$3&amp;"_"&amp;AB$3,データシート2!$A:$SI,MATCH($R$2&amp;"_"&amp;$B53,データシート2!$A$1:$SI$1,0),0)</f>
        <v>4.1070000000000002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3.7440000000000002</v>
      </c>
      <c r="S61" s="944">
        <f>VLOOKUP($D$3&amp;"_"&amp;S$3,データシート2!$A:$SI,MATCH($R$2&amp;"_"&amp;$C61,データシート2!$A$1:$SI$1,0),0)</f>
        <v>4.9809999999999999</v>
      </c>
      <c r="T61" s="944">
        <f>VLOOKUP($D$3&amp;"_"&amp;T$3,データシート2!$A:$SI,MATCH($R$2&amp;"_"&amp;$C61,データシート2!$A$1:$SI$1,0),0)</f>
        <v>5.3310000000000004</v>
      </c>
      <c r="U61" s="944">
        <f>VLOOKUP($D$3&amp;"_"&amp;U$3,データシート2!$A:$SI,MATCH($R$2&amp;"_"&amp;$C61,データシート2!$A$1:$SI$1,0),0)</f>
        <v>5.2850000000000001</v>
      </c>
      <c r="V61" s="944">
        <f>VLOOKUP($D$3&amp;"_"&amp;V$3,データシート2!$A:$SI,MATCH($R$2&amp;"_"&amp;$C61,データシート2!$A$1:$SI$1,0),0)</f>
        <v>4.8869999999999996</v>
      </c>
      <c r="W61" s="944">
        <f>VLOOKUP($D$3&amp;"_"&amp;W$3,データシート2!$A:$SI,MATCH($R$2&amp;"_"&amp;$C61,データシート2!$A$1:$SI$1,0),0)</f>
        <v>4.6310000000000002</v>
      </c>
      <c r="X61" s="944">
        <f>VLOOKUP($D$3&amp;"_"&amp;X$3,データシート2!$A:$SI,MATCH($R$2&amp;"_"&amp;$C61,データシート2!$A$1:$SI$1,0),0)</f>
        <v>4.6529999999999996</v>
      </c>
      <c r="Y61" s="944">
        <f>VLOOKUP($D$3&amp;"_"&amp;Y$3,データシート2!$A:$SI,MATCH($R$2&amp;"_"&amp;$C61,データシート2!$A$1:$SI$1,0),0)</f>
        <v>4.4470000000000001</v>
      </c>
      <c r="Z61" s="944">
        <f>VLOOKUP($D$3&amp;"_"&amp;Z$3,データシート2!$A:$SI,MATCH($R$2&amp;"_"&amp;$C61,データシート2!$A$1:$SI$1,0),0)</f>
        <v>4.5270000000000001</v>
      </c>
      <c r="AA61" s="944">
        <f>VLOOKUP($D$3&amp;"_"&amp;AA$3,データシート2!$A:$SI,MATCH($R$2&amp;"_"&amp;$C61,データシート2!$A$1:$SI$1,0),0)</f>
        <v>4.38</v>
      </c>
      <c r="AB61" s="945">
        <f>VLOOKUP($D$3&amp;"_"&amp;AB$3,データシート2!$A:$SI,MATCH($R$2&amp;"_"&amp;$C61,データシート2!$A$1:$SI$1,0),0)</f>
        <v>4.1070000000000002</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2.673</v>
      </c>
      <c r="S62" s="925">
        <f>VLOOKUP($D$3&amp;"_"&amp;S$3,データシート2!$A:$SI,MATCH($R$2&amp;"_"&amp;$B62,データシート2!$A$1:$SI$1,0),0)</f>
        <v>3.16</v>
      </c>
      <c r="T62" s="925">
        <f>VLOOKUP($D$3&amp;"_"&amp;T$3,データシート2!$A:$SI,MATCH($R$2&amp;"_"&amp;$B62,データシート2!$A$1:$SI$1,0),0)</f>
        <v>3.371</v>
      </c>
      <c r="U62" s="925">
        <f>VLOOKUP($D$3&amp;"_"&amp;U$3,データシート2!$A:$SI,MATCH($R$2&amp;"_"&amp;$B62,データシート2!$A$1:$SI$1,0),0)</f>
        <v>3.3149999999999999</v>
      </c>
      <c r="V62" s="925">
        <f>VLOOKUP($D$3&amp;"_"&amp;V$3,データシート2!$A:$SI,MATCH($R$2&amp;"_"&amp;$B62,データシート2!$A$1:$SI$1,0),0)</f>
        <v>2.895</v>
      </c>
      <c r="W62" s="925">
        <f>VLOOKUP($D$3&amp;"_"&amp;W$3,データシート2!$A:$SI,MATCH($R$2&amp;"_"&amp;$B62,データシート2!$A$1:$SI$1,0),0)</f>
        <v>3.319</v>
      </c>
      <c r="X62" s="925">
        <f>VLOOKUP($D$3&amp;"_"&amp;X$3,データシート2!$A:$SI,MATCH($R$2&amp;"_"&amp;$B62,データシート2!$A$1:$SI$1,0),0)</f>
        <v>3.0670000000000002</v>
      </c>
      <c r="Y62" s="925">
        <f>VLOOKUP($D$3&amp;"_"&amp;Y$3,データシート2!$A:$SI,MATCH($R$2&amp;"_"&amp;$B62,データシート2!$A$1:$SI$1,0),0)</f>
        <v>2.8050000000000002</v>
      </c>
      <c r="Z62" s="925">
        <f>VLOOKUP($D$3&amp;"_"&amp;Z$3,データシート2!$A:$SI,MATCH($R$2&amp;"_"&amp;$B62,データシート2!$A$1:$SI$1,0),0)</f>
        <v>2.6709999999999998</v>
      </c>
      <c r="AA62" s="925">
        <f>VLOOKUP($D$3&amp;"_"&amp;AA$3,データシート2!$A:$SI,MATCH($R$2&amp;"_"&amp;$B62,データシート2!$A$1:$SI$1,0),0)</f>
        <v>2.4790000000000001</v>
      </c>
      <c r="AB62" s="926">
        <f>VLOOKUP($D$3&amp;"_"&amp;AB$3,データシート2!$A:$SI,MATCH($R$2&amp;"_"&amp;$B62,データシート2!$A$1:$SI$1,0),0)</f>
        <v>2.2069999999999999</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1</v>
      </c>
      <c r="Q67" s="753">
        <f>VLOOKUP($D$3&amp;"_"&amp;Q$3,データシート2!$A:$SI,MATCH($G$2&amp;"_"&amp;$C67,データシート2!$A$1:$SI$1,0),0)</f>
        <v>1</v>
      </c>
      <c r="R67" s="930">
        <f>VLOOKUP($D$3&amp;"_"&amp;R$3,データシート2!$A:$SI,MATCH($R$2&amp;"_"&amp;$C67,データシート2!$A$1:$SI$1,0),0)</f>
        <v>2.673</v>
      </c>
      <c r="S67" s="931">
        <f>VLOOKUP($D$3&amp;"_"&amp;S$3,データシート2!$A:$SI,MATCH($R$2&amp;"_"&amp;$C67,データシート2!$A$1:$SI$1,0),0)</f>
        <v>3.16</v>
      </c>
      <c r="T67" s="931">
        <f>VLOOKUP($D$3&amp;"_"&amp;T$3,データシート2!$A:$SI,MATCH($R$2&amp;"_"&amp;$C67,データシート2!$A$1:$SI$1,0),0)</f>
        <v>3.371</v>
      </c>
      <c r="U67" s="931">
        <f>VLOOKUP($D$3&amp;"_"&amp;U$3,データシート2!$A:$SI,MATCH($R$2&amp;"_"&amp;$C67,データシート2!$A$1:$SI$1,0),0)</f>
        <v>3.3149999999999999</v>
      </c>
      <c r="V67" s="931">
        <f>VLOOKUP($D$3&amp;"_"&amp;V$3,データシート2!$A:$SI,MATCH($R$2&amp;"_"&amp;$C67,データシート2!$A$1:$SI$1,0),0)</f>
        <v>2.895</v>
      </c>
      <c r="W67" s="931">
        <f>VLOOKUP($D$3&amp;"_"&amp;W$3,データシート2!$A:$SI,MATCH($R$2&amp;"_"&amp;$C67,データシート2!$A$1:$SI$1,0),0)</f>
        <v>3.319</v>
      </c>
      <c r="X67" s="931">
        <f>VLOOKUP($D$3&amp;"_"&amp;X$3,データシート2!$A:$SI,MATCH($R$2&amp;"_"&amp;$C67,データシート2!$A$1:$SI$1,0),0)</f>
        <v>3.0670000000000002</v>
      </c>
      <c r="Y67" s="931">
        <f>VLOOKUP($D$3&amp;"_"&amp;Y$3,データシート2!$A:$SI,MATCH($R$2&amp;"_"&amp;$C67,データシート2!$A$1:$SI$1,0),0)</f>
        <v>2.8050000000000002</v>
      </c>
      <c r="Z67" s="931">
        <f>VLOOKUP($D$3&amp;"_"&amp;Z$3,データシート2!$A:$SI,MATCH($R$2&amp;"_"&amp;$C67,データシート2!$A$1:$SI$1,0),0)</f>
        <v>2.6709999999999998</v>
      </c>
      <c r="AA67" s="931">
        <f>VLOOKUP($D$3&amp;"_"&amp;AA$3,データシート2!$A:$SI,MATCH($R$2&amp;"_"&amp;$C67,データシート2!$A$1:$SI$1,0),0)</f>
        <v>2.4790000000000001</v>
      </c>
      <c r="AB67" s="932">
        <f>VLOOKUP($D$3&amp;"_"&amp;AB$3,データシート2!$A:$SI,MATCH($R$2&amp;"_"&amp;$C67,データシート2!$A$1:$SI$1,0),0)</f>
        <v>2.2069999999999999</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5</v>
      </c>
      <c r="I77" s="734">
        <f>VLOOKUP($D$3&amp;"_"&amp;I$3,データシート2!$A:$SI,MATCH($G$2&amp;"_"&amp;$B77,データシート2!$A$1:$SI$1,0),0)</f>
        <v>5</v>
      </c>
      <c r="J77" s="734">
        <f>VLOOKUP($D$3&amp;"_"&amp;J$3,データシート2!$A:$SI,MATCH($G$2&amp;"_"&amp;$B77,データシート2!$A$1:$SI$1,0),0)</f>
        <v>5</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15.42</v>
      </c>
      <c r="S77" s="925">
        <f>VLOOKUP($D$3&amp;"_"&amp;S$3,データシート2!$A:$SI,MATCH($R$2&amp;"_"&amp;$B77,データシート2!$A$1:$SI$1,0),0)</f>
        <v>17.707000000000001</v>
      </c>
      <c r="T77" s="925">
        <f>VLOOKUP($D$3&amp;"_"&amp;T$3,データシート2!$A:$SI,MATCH($R$2&amp;"_"&amp;$B77,データシート2!$A$1:$SI$1,0),0)</f>
        <v>18.076000000000001</v>
      </c>
      <c r="U77" s="925">
        <f>VLOOKUP($D$3&amp;"_"&amp;U$3,データシート2!$A:$SI,MATCH($R$2&amp;"_"&amp;$B77,データシート2!$A$1:$SI$1,0),0)</f>
        <v>16.931000000000001</v>
      </c>
      <c r="V77" s="925">
        <f>VLOOKUP($D$3&amp;"_"&amp;V$3,データシート2!$A:$SI,MATCH($R$2&amp;"_"&amp;$B77,データシート2!$A$1:$SI$1,0),0)</f>
        <v>12.898999999999999</v>
      </c>
      <c r="W77" s="925">
        <f>VLOOKUP($D$3&amp;"_"&amp;W$3,データシート2!$A:$SI,MATCH($R$2&amp;"_"&amp;$B77,データシート2!$A$1:$SI$1,0),0)</f>
        <v>12.436</v>
      </c>
      <c r="X77" s="925">
        <f>VLOOKUP($D$3&amp;"_"&amp;X$3,データシート2!$A:$SI,MATCH($R$2&amp;"_"&amp;$B77,データシート2!$A$1:$SI$1,0),0)</f>
        <v>12.047000000000001</v>
      </c>
      <c r="Y77" s="925">
        <f>VLOOKUP($D$3&amp;"_"&amp;Y$3,データシート2!$A:$SI,MATCH($R$2&amp;"_"&amp;$B77,データシート2!$A$1:$SI$1,0),0)</f>
        <v>12.055</v>
      </c>
      <c r="Z77" s="925">
        <f>VLOOKUP($D$3&amp;"_"&amp;Z$3,データシート2!$A:$SI,MATCH($R$2&amp;"_"&amp;$B77,データシート2!$A$1:$SI$1,0),0)</f>
        <v>9.4689999999999994</v>
      </c>
      <c r="AA77" s="925">
        <f>VLOOKUP($D$3&amp;"_"&amp;AA$3,データシート2!$A:$SI,MATCH($R$2&amp;"_"&amp;$B77,データシート2!$A$1:$SI$1,0),0)</f>
        <v>10.038</v>
      </c>
      <c r="AB77" s="926">
        <f>VLOOKUP($D$3&amp;"_"&amp;AB$3,データシート2!$A:$SI,MATCH($R$2&amp;"_"&amp;$B77,データシート2!$A$1:$SI$1,0),0)</f>
        <v>9.0649999999999995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11.266999999999999</v>
      </c>
      <c r="S84" s="938">
        <f>VLOOKUP($D$3&amp;"_"&amp;S$3,データシート2!$A:$SI,MATCH($R$2&amp;"_"&amp;$C84,データシート2!$A$1:$SI$1,0),0)</f>
        <v>13.868</v>
      </c>
      <c r="T84" s="938">
        <f>VLOOKUP($D$3&amp;"_"&amp;T$3,データシート2!$A:$SI,MATCH($R$2&amp;"_"&amp;$C84,データシート2!$A$1:$SI$1,0),0)</f>
        <v>14.257999999999999</v>
      </c>
      <c r="U84" s="938">
        <f>VLOOKUP($D$3&amp;"_"&amp;U$3,データシート2!$A:$SI,MATCH($R$2&amp;"_"&amp;$C84,データシート2!$A$1:$SI$1,0),0)</f>
        <v>13.428000000000001</v>
      </c>
      <c r="V84" s="938">
        <f>VLOOKUP($D$3&amp;"_"&amp;V$3,データシート2!$A:$SI,MATCH($R$2&amp;"_"&amp;$C84,データシート2!$A$1:$SI$1,0),0)</f>
        <v>12.898999999999999</v>
      </c>
      <c r="W84" s="938">
        <f>VLOOKUP($D$3&amp;"_"&amp;W$3,データシート2!$A:$SI,MATCH($R$2&amp;"_"&amp;$C84,データシート2!$A$1:$SI$1,0),0)</f>
        <v>12.436</v>
      </c>
      <c r="X84" s="938">
        <f>VLOOKUP($D$3&amp;"_"&amp;X$3,データシート2!$A:$SI,MATCH($R$2&amp;"_"&amp;$C84,データシート2!$A$1:$SI$1,0),0)</f>
        <v>12.047000000000001</v>
      </c>
      <c r="Y84" s="938">
        <f>VLOOKUP($D$3&amp;"_"&amp;Y$3,データシート2!$A:$SI,MATCH($R$2&amp;"_"&amp;$C84,データシート2!$A$1:$SI$1,0),0)</f>
        <v>12.055</v>
      </c>
      <c r="Z84" s="938">
        <f>VLOOKUP($D$3&amp;"_"&amp;Z$3,データシート2!$A:$SI,MATCH($R$2&amp;"_"&amp;$C84,データシート2!$A$1:$SI$1,0),0)</f>
        <v>9.4689999999999994</v>
      </c>
      <c r="AA84" s="938">
        <f>VLOOKUP($D$3&amp;"_"&amp;AA$3,データシート2!$A:$SI,MATCH($R$2&amp;"_"&amp;$C84,データシート2!$A$1:$SI$1,0),0)</f>
        <v>10.038</v>
      </c>
      <c r="AB84" s="939">
        <f>VLOOKUP($D$3&amp;"_"&amp;AB$3,データシート2!$A:$SI,MATCH($R$2&amp;"_"&amp;$C84,データシート2!$A$1:$SI$1,0),0)</f>
        <v>9.0649999999999995</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1</v>
      </c>
      <c r="H86" s="766">
        <f>VLOOKUP($D$3&amp;"_"&amp;H$3,データシート2!$A:$SI,MATCH($G$2&amp;"_"&amp;$C86,データシート2!$A$1:$SI$1,0),0)</f>
        <v>1</v>
      </c>
      <c r="I86" s="766">
        <f>VLOOKUP($D$3&amp;"_"&amp;I$3,データシート2!$A:$SI,MATCH($G$2&amp;"_"&amp;$C86,データシート2!$A$1:$SI$1,0),0)</f>
        <v>1</v>
      </c>
      <c r="J86" s="766">
        <f>VLOOKUP($D$3&amp;"_"&amp;J$3,データシート2!$A:$SI,MATCH($G$2&amp;"_"&amp;$C86,データシート2!$A$1:$SI$1,0),0)</f>
        <v>1</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4.1529999999999996</v>
      </c>
      <c r="S86" s="938">
        <f>VLOOKUP($D$3&amp;"_"&amp;S$3,データシート2!$A:$SI,MATCH($R$2&amp;"_"&amp;$C86,データシート2!$A$1:$SI$1,0),0)</f>
        <v>3.839</v>
      </c>
      <c r="T86" s="938">
        <f>VLOOKUP($D$3&amp;"_"&amp;T$3,データシート2!$A:$SI,MATCH($R$2&amp;"_"&amp;$C86,データシート2!$A$1:$SI$1,0),0)</f>
        <v>3.8180000000000001</v>
      </c>
      <c r="U86" s="938">
        <f>VLOOKUP($D$3&amp;"_"&amp;U$3,データシート2!$A:$SI,MATCH($R$2&amp;"_"&amp;$C86,データシート2!$A$1:$SI$1,0),0)</f>
        <v>3.5030000000000001</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3.31</v>
      </c>
      <c r="S106" s="925">
        <f>VLOOKUP($D$3&amp;"_"&amp;S$3,データシート2!$A:$SI,MATCH($R$2&amp;"_"&amp;$B106,データシート2!$A$1:$SI$1,0),0)</f>
        <v>3.129</v>
      </c>
      <c r="T106" s="925">
        <f>VLOOKUP($D$3&amp;"_"&amp;T$3,データシート2!$A:$SI,MATCH($R$2&amp;"_"&amp;$B106,データシート2!$A$1:$SI$1,0),0)</f>
        <v>0</v>
      </c>
      <c r="U106" s="925">
        <f>VLOOKUP($D$3&amp;"_"&amp;U$3,データシート2!$A:$SI,MATCH($R$2&amp;"_"&amp;$B106,データシート2!$A$1:$SI$1,0),0)</f>
        <v>3.72</v>
      </c>
      <c r="V106" s="925">
        <f>VLOOKUP($D$3&amp;"_"&amp;V$3,データシート2!$A:$SI,MATCH($R$2&amp;"_"&amp;$B106,データシート2!$A$1:$SI$1,0),0)</f>
        <v>3.423</v>
      </c>
      <c r="W106" s="925">
        <f>VLOOKUP($D$3&amp;"_"&amp;W$3,データシート2!$A:$SI,MATCH($R$2&amp;"_"&amp;$B106,データシート2!$A$1:$SI$1,0),0)</f>
        <v>3.4470000000000001</v>
      </c>
      <c r="X106" s="925">
        <f>VLOOKUP($D$3&amp;"_"&amp;X$3,データシート2!$A:$SI,MATCH($R$2&amp;"_"&amp;$B106,データシート2!$A$1:$SI$1,0),0)</f>
        <v>3.1579999999999999</v>
      </c>
      <c r="Y106" s="925">
        <f>VLOOKUP($D$3&amp;"_"&amp;Y$3,データシート2!$A:$SI,MATCH($R$2&amp;"_"&amp;$B106,データシート2!$A$1:$SI$1,0),0)</f>
        <v>2.3660000000000001</v>
      </c>
      <c r="Z106" s="925">
        <f>VLOOKUP($D$3&amp;"_"&amp;Z$3,データシート2!$A:$SI,MATCH($R$2&amp;"_"&amp;$B106,データシート2!$A$1:$SI$1,0),0)</f>
        <v>2.3159999999999998</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3.31</v>
      </c>
      <c r="S107" s="938">
        <f>VLOOKUP($D$3&amp;"_"&amp;S$3,データシート2!$A:$SI,MATCH($R$2&amp;"_"&amp;$C107,データシート2!$A$1:$SI$1,0),0)</f>
        <v>3.129</v>
      </c>
      <c r="T107" s="938">
        <f>VLOOKUP($D$3&amp;"_"&amp;T$3,データシート2!$A:$SI,MATCH($R$2&amp;"_"&amp;$C107,データシート2!$A$1:$SI$1,0),0)</f>
        <v>0</v>
      </c>
      <c r="U107" s="938">
        <f>VLOOKUP($D$3&amp;"_"&amp;U$3,データシート2!$A:$SI,MATCH($R$2&amp;"_"&amp;$C107,データシート2!$A$1:$SI$1,0),0)</f>
        <v>3.72</v>
      </c>
      <c r="V107" s="938">
        <f>VLOOKUP($D$3&amp;"_"&amp;V$3,データシート2!$A:$SI,MATCH($R$2&amp;"_"&amp;$C107,データシート2!$A$1:$SI$1,0),0)</f>
        <v>3.423</v>
      </c>
      <c r="W107" s="938">
        <f>VLOOKUP($D$3&amp;"_"&amp;W$3,データシート2!$A:$SI,MATCH($R$2&amp;"_"&amp;$C107,データシート2!$A$1:$SI$1,0),0)</f>
        <v>3.4470000000000001</v>
      </c>
      <c r="X107" s="938">
        <f>VLOOKUP($D$3&amp;"_"&amp;X$3,データシート2!$A:$SI,MATCH($R$2&amp;"_"&amp;$C107,データシート2!$A$1:$SI$1,0),0)</f>
        <v>3.1579999999999999</v>
      </c>
      <c r="Y107" s="938">
        <f>VLOOKUP($D$3&amp;"_"&amp;Y$3,データシート2!$A:$SI,MATCH($R$2&amp;"_"&amp;$C107,データシート2!$A$1:$SI$1,0),0)</f>
        <v>2.3660000000000001</v>
      </c>
      <c r="Z107" s="938">
        <f>VLOOKUP($D$3&amp;"_"&amp;Z$3,データシート2!$A:$SI,MATCH($R$2&amp;"_"&amp;$C107,データシート2!$A$1:$SI$1,0),0)</f>
        <v>2.3159999999999998</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3</v>
      </c>
      <c r="H110" s="734">
        <f>VLOOKUP($D$3&amp;"_"&amp;H$3,データシート2!$A:$SI,MATCH($G$2&amp;"_"&amp;$B110,データシート2!$A$1:$SI$1,0),0)</f>
        <v>3</v>
      </c>
      <c r="I110" s="734">
        <f>VLOOKUP($D$3&amp;"_"&amp;I$3,データシート2!$A:$SI,MATCH($G$2&amp;"_"&amp;$B110,データシート2!$A$1:$SI$1,0),0)</f>
        <v>3</v>
      </c>
      <c r="J110" s="734">
        <f>VLOOKUP($D$3&amp;"_"&amp;J$3,データシート2!$A:$SI,MATCH($G$2&amp;"_"&amp;$B110,データシート2!$A$1:$SI$1,0),0)</f>
        <v>3</v>
      </c>
      <c r="K110" s="735">
        <f>VLOOKUP($D$3&amp;"_"&amp;K$3,データシート2!$A:$SI,MATCH($G$2&amp;"_"&amp;$B110,データシート2!$A$1:$SI$1,0),0)</f>
        <v>3</v>
      </c>
      <c r="L110" s="735">
        <f>VLOOKUP($D$3&amp;"_"&amp;L$3,データシート2!$A:$SI,MATCH($G$2&amp;"_"&amp;$B110,データシート2!$A$1:$SI$1,0),0)</f>
        <v>3</v>
      </c>
      <c r="M110" s="735">
        <f>VLOOKUP($D$3&amp;"_"&amp;M$3,データシート2!$A:$SI,MATCH($G$2&amp;"_"&amp;$B110,データシート2!$A$1:$SI$1,0),0)</f>
        <v>3</v>
      </c>
      <c r="N110" s="735">
        <f>VLOOKUP($D$3&amp;"_"&amp;N$3,データシート2!$A:$SI,MATCH($G$2&amp;"_"&amp;$B110,データシート2!$A$1:$SI$1,0),0)</f>
        <v>3</v>
      </c>
      <c r="O110" s="735">
        <f>VLOOKUP($D$3&amp;"_"&amp;O$3,データシート2!$A:$SI,MATCH($G$2&amp;"_"&amp;$B110,データシート2!$A$1:$SI$1,0),0)</f>
        <v>3</v>
      </c>
      <c r="P110" s="735">
        <f>VLOOKUP($D$3&amp;"_"&amp;P$3,データシート2!$A:$SI,MATCH($G$2&amp;"_"&amp;$B110,データシート2!$A$1:$SI$1,0),0)</f>
        <v>3</v>
      </c>
      <c r="Q110" s="736">
        <f>VLOOKUP($D$3&amp;"_"&amp;Q$3,データシート2!$A:$SI,MATCH($G$2&amp;"_"&amp;$B110,データシート2!$A$1:$SI$1,0),0)</f>
        <v>3</v>
      </c>
      <c r="R110" s="924">
        <f>VLOOKUP($D$3&amp;"_"&amp;R$3,データシート2!$A:$SI,MATCH($R$2&amp;"_"&amp;$B110,データシート2!$A$1:$SI$1,0),0)</f>
        <v>8.5679999999999996</v>
      </c>
      <c r="S110" s="925">
        <f>VLOOKUP($D$3&amp;"_"&amp;S$3,データシート2!$A:$SI,MATCH($R$2&amp;"_"&amp;$B110,データシート2!$A$1:$SI$1,0),0)</f>
        <v>9.6539999999999999</v>
      </c>
      <c r="T110" s="925">
        <f>VLOOKUP($D$3&amp;"_"&amp;T$3,データシート2!$A:$SI,MATCH($R$2&amp;"_"&amp;$B110,データシート2!$A$1:$SI$1,0),0)</f>
        <v>9.27</v>
      </c>
      <c r="U110" s="925">
        <f>VLOOKUP($D$3&amp;"_"&amp;U$3,データシート2!$A:$SI,MATCH($R$2&amp;"_"&amp;$B110,データシート2!$A$1:$SI$1,0),0)</f>
        <v>9.1539999999999999</v>
      </c>
      <c r="V110" s="925">
        <f>VLOOKUP($D$3&amp;"_"&amp;V$3,データシート2!$A:$SI,MATCH($R$2&amp;"_"&amp;$B110,データシート2!$A$1:$SI$1,0),0)</f>
        <v>9.0399999999999991</v>
      </c>
      <c r="W110" s="925">
        <f>VLOOKUP($D$3&amp;"_"&amp;W$3,データシート2!$A:$SI,MATCH($R$2&amp;"_"&amp;$B110,データシート2!$A$1:$SI$1,0),0)</f>
        <v>9.1059999999999999</v>
      </c>
      <c r="X110" s="925">
        <f>VLOOKUP($D$3&amp;"_"&amp;X$3,データシート2!$A:$SI,MATCH($R$2&amp;"_"&amp;$B110,データシート2!$A$1:$SI$1,0),0)</f>
        <v>8.5540000000000003</v>
      </c>
      <c r="Y110" s="925">
        <f>VLOOKUP($D$3&amp;"_"&amp;Y$3,データシート2!$A:$SI,MATCH($R$2&amp;"_"&amp;$B110,データシート2!$A$1:$SI$1,0),0)</f>
        <v>8.8940000000000001</v>
      </c>
      <c r="Z110" s="925">
        <f>VLOOKUP($D$3&amp;"_"&amp;Z$3,データシート2!$A:$SI,MATCH($R$2&amp;"_"&amp;$B110,データシート2!$A$1:$SI$1,0),0)</f>
        <v>8.7149999999999999</v>
      </c>
      <c r="AA110" s="925">
        <f>VLOOKUP($D$3&amp;"_"&amp;AA$3,データシート2!$A:$SI,MATCH($R$2&amp;"_"&amp;$B110,データシート2!$A$1:$SI$1,0),0)</f>
        <v>7.3609999999999998</v>
      </c>
      <c r="AB110" s="926">
        <f>VLOOKUP($D$3&amp;"_"&amp;AB$3,データシート2!$A:$SI,MATCH($R$2&amp;"_"&amp;$B110,データシート2!$A$1:$SI$1,0),0)</f>
        <v>6.01</v>
      </c>
    </row>
    <row r="111" spans="2:28" s="745" customFormat="1" ht="16.5" customHeight="1">
      <c r="B111" s="737"/>
      <c r="C111" s="738">
        <v>78</v>
      </c>
      <c r="D111" s="739" t="s">
        <v>626</v>
      </c>
      <c r="E111" s="738"/>
      <c r="F111" s="740"/>
      <c r="G111" s="754">
        <f>VLOOKUP($D$3&amp;"_"&amp;G$3,データシート2!$A:$SI,MATCH($G$2&amp;"_"&amp;$C111,データシート2!$A$1:$SI$1,0),0)</f>
        <v>2</v>
      </c>
      <c r="H111" s="742">
        <f>VLOOKUP($D$3&amp;"_"&amp;H$3,データシート2!$A:$SI,MATCH($G$2&amp;"_"&amp;$C111,データシート2!$A$1:$SI$1,0),0)</f>
        <v>2</v>
      </c>
      <c r="I111" s="742">
        <f>VLOOKUP($D$3&amp;"_"&amp;I$3,データシート2!$A:$SI,MATCH($G$2&amp;"_"&amp;$C111,データシート2!$A$1:$SI$1,0),0)</f>
        <v>2</v>
      </c>
      <c r="J111" s="742">
        <f>VLOOKUP($D$3&amp;"_"&amp;J$3,データシート2!$A:$SI,MATCH($G$2&amp;"_"&amp;$C111,データシート2!$A$1:$SI$1,0),0)</f>
        <v>2</v>
      </c>
      <c r="K111" s="743">
        <f>VLOOKUP($D$3&amp;"_"&amp;K$3,データシート2!$A:$SI,MATCH($G$2&amp;"_"&amp;$C111,データシート2!$A$1:$SI$1,0),0)</f>
        <v>2</v>
      </c>
      <c r="L111" s="743">
        <f>VLOOKUP($D$3&amp;"_"&amp;L$3,データシート2!$A:$SI,MATCH($G$2&amp;"_"&amp;$C111,データシート2!$A$1:$SI$1,0),0)</f>
        <v>2</v>
      </c>
      <c r="M111" s="743">
        <f>VLOOKUP($D$3&amp;"_"&amp;M$3,データシート2!$A:$SI,MATCH($G$2&amp;"_"&amp;$C111,データシート2!$A$1:$SI$1,0),0)</f>
        <v>2</v>
      </c>
      <c r="N111" s="743">
        <f>VLOOKUP($D$3&amp;"_"&amp;N$3,データシート2!$A:$SI,MATCH($G$2&amp;"_"&amp;$C111,データシート2!$A$1:$SI$1,0),0)</f>
        <v>2</v>
      </c>
      <c r="O111" s="743">
        <f>VLOOKUP($D$3&amp;"_"&amp;O$3,データシート2!$A:$SI,MATCH($G$2&amp;"_"&amp;$C111,データシート2!$A$1:$SI$1,0),0)</f>
        <v>2</v>
      </c>
      <c r="P111" s="743">
        <f>VLOOKUP($D$3&amp;"_"&amp;P$3,データシート2!$A:$SI,MATCH($G$2&amp;"_"&amp;$C111,データシート2!$A$1:$SI$1,0),0)</f>
        <v>2</v>
      </c>
      <c r="Q111" s="744">
        <f>VLOOKUP($D$3&amp;"_"&amp;Q$3,データシート2!$A:$SI,MATCH($G$2&amp;"_"&amp;$C111,データシート2!$A$1:$SI$1,0),0)</f>
        <v>2</v>
      </c>
      <c r="R111" s="933">
        <f>VLOOKUP($D$3&amp;"_"&amp;R$3,データシート2!$A:$SI,MATCH($R$2&amp;"_"&amp;$C111,データシート2!$A$1:$SI$1,0),0)</f>
        <v>6.4349999999999996</v>
      </c>
      <c r="S111" s="928">
        <f>VLOOKUP($D$3&amp;"_"&amp;S$3,データシート2!$A:$SI,MATCH($R$2&amp;"_"&amp;$C111,データシート2!$A$1:$SI$1,0),0)</f>
        <v>7.0780000000000003</v>
      </c>
      <c r="T111" s="928">
        <f>VLOOKUP($D$3&amp;"_"&amp;T$3,データシート2!$A:$SI,MATCH($R$2&amp;"_"&amp;$C111,データシート2!$A$1:$SI$1,0),0)</f>
        <v>6.5510000000000002</v>
      </c>
      <c r="U111" s="928">
        <f>VLOOKUP($D$3&amp;"_"&amp;U$3,データシート2!$A:$SI,MATCH($R$2&amp;"_"&amp;$C111,データシート2!$A$1:$SI$1,0),0)</f>
        <v>6.6310000000000002</v>
      </c>
      <c r="V111" s="928">
        <f>VLOOKUP($D$3&amp;"_"&amp;V$3,データシート2!$A:$SI,MATCH($R$2&amp;"_"&amp;$C111,データシート2!$A$1:$SI$1,0),0)</f>
        <v>6.9619999999999997</v>
      </c>
      <c r="W111" s="928">
        <f>VLOOKUP($D$3&amp;"_"&amp;W$3,データシート2!$A:$SI,MATCH($R$2&amp;"_"&amp;$C111,データシート2!$A$1:$SI$1,0),0)</f>
        <v>6.6920000000000002</v>
      </c>
      <c r="X111" s="928">
        <f>VLOOKUP($D$3&amp;"_"&amp;X$3,データシート2!$A:$SI,MATCH($R$2&amp;"_"&amp;$C111,データシート2!$A$1:$SI$1,0),0)</f>
        <v>6.165</v>
      </c>
      <c r="Y111" s="928">
        <f>VLOOKUP($D$3&amp;"_"&amp;Y$3,データシート2!$A:$SI,MATCH($R$2&amp;"_"&amp;$C111,データシート2!$A$1:$SI$1,0),0)</f>
        <v>6.468</v>
      </c>
      <c r="Z111" s="928">
        <f>VLOOKUP($D$3&amp;"_"&amp;Z$3,データシート2!$A:$SI,MATCH($R$2&amp;"_"&amp;$C111,データシート2!$A$1:$SI$1,0),0)</f>
        <v>6.125</v>
      </c>
      <c r="AA111" s="928">
        <f>VLOOKUP($D$3&amp;"_"&amp;AA$3,データシート2!$A:$SI,MATCH($R$2&amp;"_"&amp;$C111,データシート2!$A$1:$SI$1,0),0)</f>
        <v>4.9089999999999998</v>
      </c>
      <c r="AB111" s="929">
        <f>VLOOKUP($D$3&amp;"_"&amp;AB$3,データシート2!$A:$SI,MATCH($R$2&amp;"_"&amp;$C111,データシート2!$A$1:$SI$1,0),0)</f>
        <v>3.79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2.133</v>
      </c>
      <c r="S113" s="931">
        <f>VLOOKUP($D$3&amp;"_"&amp;S$3,データシート2!$A:$SI,MATCH($R$2&amp;"_"&amp;$C113,データシート2!$A$1:$SI$1,0),0)</f>
        <v>2.5760000000000001</v>
      </c>
      <c r="T113" s="931">
        <f>VLOOKUP($D$3&amp;"_"&amp;T$3,データシート2!$A:$SI,MATCH($R$2&amp;"_"&amp;$C113,データシート2!$A$1:$SI$1,0),0)</f>
        <v>2.7189999999999999</v>
      </c>
      <c r="U113" s="931">
        <f>VLOOKUP($D$3&amp;"_"&amp;U$3,データシート2!$A:$SI,MATCH($R$2&amp;"_"&amp;$C113,データシート2!$A$1:$SI$1,0),0)</f>
        <v>2.5230000000000001</v>
      </c>
      <c r="V113" s="931">
        <f>VLOOKUP($D$3&amp;"_"&amp;V$3,データシート2!$A:$SI,MATCH($R$2&amp;"_"&amp;$C113,データシート2!$A$1:$SI$1,0),0)</f>
        <v>2.0779999999999998</v>
      </c>
      <c r="W113" s="931">
        <f>VLOOKUP($D$3&amp;"_"&amp;W$3,データシート2!$A:$SI,MATCH($R$2&amp;"_"&amp;$C113,データシート2!$A$1:$SI$1,0),0)</f>
        <v>2.4140000000000001</v>
      </c>
      <c r="X113" s="931">
        <f>VLOOKUP($D$3&amp;"_"&amp;X$3,データシート2!$A:$SI,MATCH($R$2&amp;"_"&amp;$C113,データシート2!$A$1:$SI$1,0),0)</f>
        <v>2.3889999999999998</v>
      </c>
      <c r="Y113" s="931">
        <f>VLOOKUP($D$3&amp;"_"&amp;Y$3,データシート2!$A:$SI,MATCH($R$2&amp;"_"&amp;$C113,データシート2!$A$1:$SI$1,0),0)</f>
        <v>2.4260000000000002</v>
      </c>
      <c r="Z113" s="931">
        <f>VLOOKUP($D$3&amp;"_"&amp;Z$3,データシート2!$A:$SI,MATCH($R$2&amp;"_"&amp;$C113,データシート2!$A$1:$SI$1,0),0)</f>
        <v>2.59</v>
      </c>
      <c r="AA113" s="931">
        <f>VLOOKUP($D$3&amp;"_"&amp;AA$3,データシート2!$A:$SI,MATCH($R$2&amp;"_"&amp;$C113,データシート2!$A$1:$SI$1,0),0)</f>
        <v>2.452</v>
      </c>
      <c r="AB113" s="932">
        <f>VLOOKUP($D$3&amp;"_"&amp;AB$3,データシート2!$A:$SI,MATCH($R$2&amp;"_"&amp;$C113,データシート2!$A$1:$SI$1,0),0)</f>
        <v>2.2200000000000002</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19.731000000000002</v>
      </c>
      <c r="S117" s="925">
        <f>VLOOKUP($D$3&amp;"_"&amp;S$3,データシート2!$A:$SI,MATCH($R$2&amp;"_"&amp;$B117,データシート2!$A$1:$SI$1,0),0)</f>
        <v>22.271000000000001</v>
      </c>
      <c r="T117" s="925">
        <f>VLOOKUP($D$3&amp;"_"&amp;T$3,データシート2!$A:$SI,MATCH($R$2&amp;"_"&amp;$B117,データシート2!$A$1:$SI$1,0),0)</f>
        <v>23.454999999999998</v>
      </c>
      <c r="U117" s="925">
        <f>VLOOKUP($D$3&amp;"_"&amp;U$3,データシート2!$A:$SI,MATCH($R$2&amp;"_"&amp;$B117,データシート2!$A$1:$SI$1,0),0)</f>
        <v>22.771999999999998</v>
      </c>
      <c r="V117" s="925">
        <f>VLOOKUP($D$3&amp;"_"&amp;V$3,データシート2!$A:$SI,MATCH($R$2&amp;"_"&amp;$B117,データシート2!$A$1:$SI$1,0),0)</f>
        <v>25.326000000000001</v>
      </c>
      <c r="W117" s="925">
        <f>VLOOKUP($D$3&amp;"_"&amp;W$3,データシート2!$A:$SI,MATCH($R$2&amp;"_"&amp;$B117,データシート2!$A$1:$SI$1,0),0)</f>
        <v>25.087</v>
      </c>
      <c r="X117" s="925">
        <f>VLOOKUP($D$3&amp;"_"&amp;X$3,データシート2!$A:$SI,MATCH($R$2&amp;"_"&amp;$B117,データシート2!$A$1:$SI$1,0),0)</f>
        <v>24.225000000000001</v>
      </c>
      <c r="Y117" s="925">
        <f>VLOOKUP($D$3&amp;"_"&amp;Y$3,データシート2!$A:$SI,MATCH($R$2&amp;"_"&amp;$B117,データシート2!$A$1:$SI$1,0),0)</f>
        <v>23.896999999999998</v>
      </c>
      <c r="Z117" s="925">
        <f>VLOOKUP($D$3&amp;"_"&amp;Z$3,データシート2!$A:$SI,MATCH($R$2&amp;"_"&amp;$B117,データシート2!$A$1:$SI$1,0),0)</f>
        <v>23.684000000000001</v>
      </c>
      <c r="AA117" s="925">
        <f>VLOOKUP($D$3&amp;"_"&amp;AA$3,データシート2!$A:$SI,MATCH($R$2&amp;"_"&amp;$B117,データシート2!$A$1:$SI$1,0),0)</f>
        <v>24.2</v>
      </c>
      <c r="AB117" s="926">
        <f>VLOOKUP($D$3&amp;"_"&amp;AB$3,データシート2!$A:$SI,MATCH($R$2&amp;"_"&amp;$B117,データシート2!$A$1:$SI$1,0),0)</f>
        <v>22.670999999999999</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3</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15.305999999999999</v>
      </c>
      <c r="S118" s="928">
        <f>VLOOKUP($D$3&amp;"_"&amp;S$3,データシート2!$A:$SI,MATCH($R$2&amp;"_"&amp;$C118,データシート2!$A$1:$SI$1,0),0)</f>
        <v>17.439</v>
      </c>
      <c r="T118" s="928">
        <f>VLOOKUP($D$3&amp;"_"&amp;T$3,データシート2!$A:$SI,MATCH($R$2&amp;"_"&amp;$C118,データシート2!$A$1:$SI$1,0),0)</f>
        <v>18.506</v>
      </c>
      <c r="U118" s="928">
        <f>VLOOKUP($D$3&amp;"_"&amp;U$3,データシート2!$A:$SI,MATCH($R$2&amp;"_"&amp;$C118,データシート2!$A$1:$SI$1,0),0)</f>
        <v>18.094000000000001</v>
      </c>
      <c r="V118" s="928">
        <f>VLOOKUP($D$3&amp;"_"&amp;V$3,データシート2!$A:$SI,MATCH($R$2&amp;"_"&amp;$C118,データシート2!$A$1:$SI$1,0),0)</f>
        <v>20.855</v>
      </c>
      <c r="W118" s="928">
        <f>VLOOKUP($D$3&amp;"_"&amp;W$3,データシート2!$A:$SI,MATCH($R$2&amp;"_"&amp;$C118,データシート2!$A$1:$SI$1,0),0)</f>
        <v>25.087</v>
      </c>
      <c r="X118" s="928">
        <f>VLOOKUP($D$3&amp;"_"&amp;X$3,データシート2!$A:$SI,MATCH($R$2&amp;"_"&amp;$C118,データシート2!$A$1:$SI$1,0),0)</f>
        <v>24.225000000000001</v>
      </c>
      <c r="Y118" s="928">
        <f>VLOOKUP($D$3&amp;"_"&amp;Y$3,データシート2!$A:$SI,MATCH($R$2&amp;"_"&amp;$C118,データシート2!$A$1:$SI$1,0),0)</f>
        <v>23.896999999999998</v>
      </c>
      <c r="Z118" s="928">
        <f>VLOOKUP($D$3&amp;"_"&amp;Z$3,データシート2!$A:$SI,MATCH($R$2&amp;"_"&amp;$C118,データシート2!$A$1:$SI$1,0),0)</f>
        <v>23.684000000000001</v>
      </c>
      <c r="AA118" s="928">
        <f>VLOOKUP($D$3&amp;"_"&amp;AA$3,データシート2!$A:$SI,MATCH($R$2&amp;"_"&amp;$C118,データシート2!$A$1:$SI$1,0),0)</f>
        <v>24.2</v>
      </c>
      <c r="AB118" s="929">
        <f>VLOOKUP($D$3&amp;"_"&amp;AB$3,データシート2!$A:$SI,MATCH($R$2&amp;"_"&amp;$C118,データシート2!$A$1:$SI$1,0),0)</f>
        <v>22.670999999999999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1</v>
      </c>
      <c r="J120" s="751">
        <f>VLOOKUP($D$3&amp;"_"&amp;J$3,データシート2!$A:$SI,MATCH($G$2&amp;"_"&amp;$C120,データシート2!$A$1:$SI$1,0),0)</f>
        <v>1</v>
      </c>
      <c r="K120" s="752">
        <f>VLOOKUP($D$3&amp;"_"&amp;K$3,データシート2!$A:$SI,MATCH($G$2&amp;"_"&amp;$C120,データシート2!$A$1:$SI$1,0),0)</f>
        <v>1</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4.4249999999999998</v>
      </c>
      <c r="S120" s="931">
        <f>VLOOKUP($D$3&amp;"_"&amp;S$3,データシート2!$A:$SI,MATCH($R$2&amp;"_"&amp;$C120,データシート2!$A$1:$SI$1,0),0)</f>
        <v>4.8319999999999999</v>
      </c>
      <c r="T120" s="931">
        <f>VLOOKUP($D$3&amp;"_"&amp;T$3,データシート2!$A:$SI,MATCH($R$2&amp;"_"&amp;$C120,データシート2!$A$1:$SI$1,0),0)</f>
        <v>4.9489999999999998</v>
      </c>
      <c r="U120" s="931">
        <f>VLOOKUP($D$3&amp;"_"&amp;U$3,データシート2!$A:$SI,MATCH($R$2&amp;"_"&amp;$C120,データシート2!$A$1:$SI$1,0),0)</f>
        <v>4.6779999999999999</v>
      </c>
      <c r="V120" s="931">
        <f>VLOOKUP($D$3&amp;"_"&amp;V$3,データシート2!$A:$SI,MATCH($R$2&amp;"_"&amp;$C120,データシート2!$A$1:$SI$1,0),0)</f>
        <v>4.4710000000000001</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440.63400000000001</v>
      </c>
      <c r="S124" s="925">
        <f>VLOOKUP($D$3&amp;"_"&amp;S$3,データシート2!$A:$SI,MATCH($R$2&amp;"_"&amp;$B124,データシート2!$A$1:$SI$1,0),0)</f>
        <v>445.56099999999998</v>
      </c>
      <c r="T124" s="925">
        <f>VLOOKUP($D$3&amp;"_"&amp;T$3,データシート2!$A:$SI,MATCH($R$2&amp;"_"&amp;$B124,データシート2!$A$1:$SI$1,0),0)</f>
        <v>430.67899999999997</v>
      </c>
      <c r="U124" s="925">
        <f>VLOOKUP($D$3&amp;"_"&amp;U$3,データシート2!$A:$SI,MATCH($R$2&amp;"_"&amp;$B124,データシート2!$A$1:$SI$1,0),0)</f>
        <v>367.06</v>
      </c>
      <c r="V124" s="925">
        <f>VLOOKUP($D$3&amp;"_"&amp;V$3,データシート2!$A:$SI,MATCH($R$2&amp;"_"&amp;$B124,データシート2!$A$1:$SI$1,0),0)</f>
        <v>353.04</v>
      </c>
      <c r="W124" s="925">
        <f>VLOOKUP($D$3&amp;"_"&amp;W$3,データシート2!$A:$SI,MATCH($R$2&amp;"_"&amp;$B124,データシート2!$A$1:$SI$1,0),0)</f>
        <v>369.25700000000001</v>
      </c>
      <c r="X124" s="925">
        <f>VLOOKUP($D$3&amp;"_"&amp;X$3,データシート2!$A:$SI,MATCH($R$2&amp;"_"&amp;$B124,データシート2!$A$1:$SI$1,0),0)</f>
        <v>354.01499999999999</v>
      </c>
      <c r="Y124" s="925">
        <f>VLOOKUP($D$3&amp;"_"&amp;Y$3,データシート2!$A:$SI,MATCH($R$2&amp;"_"&amp;$B124,データシート2!$A$1:$SI$1,0),0)</f>
        <v>342.67700000000002</v>
      </c>
      <c r="Z124" s="925">
        <f>VLOOKUP($D$3&amp;"_"&amp;Z$3,データシート2!$A:$SI,MATCH($R$2&amp;"_"&amp;$B124,データシート2!$A$1:$SI$1,0),0)</f>
        <v>351.50799999999998</v>
      </c>
      <c r="AA124" s="925">
        <f>VLOOKUP($D$3&amp;"_"&amp;AA$3,データシート2!$A:$SI,MATCH($R$2&amp;"_"&amp;$B124,データシート2!$A$1:$SI$1,0),0)</f>
        <v>358.63200000000001</v>
      </c>
      <c r="AB124" s="926">
        <f>VLOOKUP($D$3&amp;"_"&amp;AB$3,データシート2!$A:$SI,MATCH($R$2&amp;"_"&amp;$B124,データシート2!$A$1:$SI$1,0),0)</f>
        <v>372.92</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440.63400000000001</v>
      </c>
      <c r="S125" s="941">
        <f>VLOOKUP($D$3&amp;"_"&amp;S$3,データシート2!$A:$SI,MATCH($R$2&amp;"_"&amp;$C125,データシート2!$A$1:$SI$1,0),0)</f>
        <v>445.56099999999998</v>
      </c>
      <c r="T125" s="941">
        <f>VLOOKUP($D$3&amp;"_"&amp;T$3,データシート2!$A:$SI,MATCH($R$2&amp;"_"&amp;$C125,データシート2!$A$1:$SI$1,0),0)</f>
        <v>430.67899999999997</v>
      </c>
      <c r="U125" s="941">
        <f>VLOOKUP($D$3&amp;"_"&amp;U$3,データシート2!$A:$SI,MATCH($R$2&amp;"_"&amp;$C125,データシート2!$A$1:$SI$1,0),0)</f>
        <v>367.06</v>
      </c>
      <c r="V125" s="941">
        <f>VLOOKUP($D$3&amp;"_"&amp;V$3,データシート2!$A:$SI,MATCH($R$2&amp;"_"&amp;$C125,データシート2!$A$1:$SI$1,0),0)</f>
        <v>353.04</v>
      </c>
      <c r="W125" s="941">
        <f>VLOOKUP($D$3&amp;"_"&amp;W$3,データシート2!$A:$SI,MATCH($R$2&amp;"_"&amp;$C125,データシート2!$A$1:$SI$1,0),0)</f>
        <v>369.25700000000001</v>
      </c>
      <c r="X125" s="941">
        <f>VLOOKUP($D$3&amp;"_"&amp;X$3,データシート2!$A:$SI,MATCH($R$2&amp;"_"&amp;$C125,データシート2!$A$1:$SI$1,0),0)</f>
        <v>354.01499999999999</v>
      </c>
      <c r="Y125" s="941">
        <f>VLOOKUP($D$3&amp;"_"&amp;Y$3,データシート2!$A:$SI,MATCH($R$2&amp;"_"&amp;$C125,データシート2!$A$1:$SI$1,0),0)</f>
        <v>342.67700000000002</v>
      </c>
      <c r="Z125" s="941">
        <f>VLOOKUP($D$3&amp;"_"&amp;Z$3,データシート2!$A:$SI,MATCH($R$2&amp;"_"&amp;$C125,データシート2!$A$1:$SI$1,0),0)</f>
        <v>351.50799999999998</v>
      </c>
      <c r="AA125" s="941">
        <f>VLOOKUP($D$3&amp;"_"&amp;AA$3,データシート2!$A:$SI,MATCH($R$2&amp;"_"&amp;$C125,データシート2!$A$1:$SI$1,0),0)</f>
        <v>358.63200000000001</v>
      </c>
      <c r="AB125" s="942">
        <f>VLOOKUP($D$3&amp;"_"&amp;AB$3,データシート2!$A:$SI,MATCH($R$2&amp;"_"&amp;$C125,データシート2!$A$1:$SI$1,0),0)</f>
        <v>372.92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2</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10.159000000000001</v>
      </c>
      <c r="S133" s="925">
        <f>VLOOKUP($D$3&amp;"_"&amp;S$3,データシート2!$A:$SI,MATCH($R$2&amp;"_"&amp;$B133,データシート2!$A$1:$SI$1,0),0)</f>
        <v>10.342000000000001</v>
      </c>
      <c r="T133" s="925">
        <f>VLOOKUP($D$3&amp;"_"&amp;T$3,データシート2!$A:$SI,MATCH($R$2&amp;"_"&amp;$B133,データシート2!$A$1:$SI$1,0),0)</f>
        <v>10.329000000000001</v>
      </c>
      <c r="U133" s="925">
        <f>VLOOKUP($D$3&amp;"_"&amp;U$3,データシート2!$A:$SI,MATCH($R$2&amp;"_"&amp;$B133,データシート2!$A$1:$SI$1,0),0)</f>
        <v>10.34</v>
      </c>
      <c r="V133" s="925">
        <f>VLOOKUP($D$3&amp;"_"&amp;V$3,データシート2!$A:$SI,MATCH($R$2&amp;"_"&amp;$B133,データシート2!$A$1:$SI$1,0),0)</f>
        <v>9.9109999999999996</v>
      </c>
      <c r="W133" s="925">
        <f>VLOOKUP($D$3&amp;"_"&amp;W$3,データシート2!$A:$SI,MATCH($R$2&amp;"_"&amp;$B133,データシート2!$A$1:$SI$1,0),0)</f>
        <v>9.7739999999999991</v>
      </c>
      <c r="X133" s="925">
        <f>VLOOKUP($D$3&amp;"_"&amp;X$3,データシート2!$A:$SI,MATCH($R$2&amp;"_"&amp;$B133,データシート2!$A$1:$SI$1,0),0)</f>
        <v>9.2010000000000005</v>
      </c>
      <c r="Y133" s="925">
        <f>VLOOKUP($D$3&amp;"_"&amp;Y$3,データシート2!$A:$SI,MATCH($R$2&amp;"_"&amp;$B133,データシート2!$A$1:$SI$1,0),0)</f>
        <v>9.4749999999999996</v>
      </c>
      <c r="Z133" s="925">
        <f>VLOOKUP($D$3&amp;"_"&amp;Z$3,データシート2!$A:$SI,MATCH($R$2&amp;"_"&amp;$B133,データシート2!$A$1:$SI$1,0),0)</f>
        <v>9.8000000000000007</v>
      </c>
      <c r="AA133" s="925">
        <f>VLOOKUP($D$3&amp;"_"&amp;AA$3,データシート2!$A:$SI,MATCH($R$2&amp;"_"&amp;$B133,データシート2!$A$1:$SI$1,0),0)</f>
        <v>10.430999999999999</v>
      </c>
      <c r="AB133" s="926">
        <f>VLOOKUP($D$3&amp;"_"&amp;AB$3,データシート2!$A:$SI,MATCH($R$2&amp;"_"&amp;$B133,データシート2!$A$1:$SI$1,0),0)</f>
        <v>6.1820000000000004</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5.7140000000000004</v>
      </c>
      <c r="S135" s="938">
        <f>VLOOKUP($D$3&amp;"_"&amp;S$3,データシート2!$A:$SI,MATCH($R$2&amp;"_"&amp;$C135,データシート2!$A$1:$SI$1,0),0)</f>
        <v>5.875</v>
      </c>
      <c r="T135" s="938">
        <f>VLOOKUP($D$3&amp;"_"&amp;T$3,データシート2!$A:$SI,MATCH($R$2&amp;"_"&amp;$C135,データシート2!$A$1:$SI$1,0),0)</f>
        <v>5.7969999999999997</v>
      </c>
      <c r="U135" s="938">
        <f>VLOOKUP($D$3&amp;"_"&amp;U$3,データシート2!$A:$SI,MATCH($R$2&amp;"_"&amp;$C135,データシート2!$A$1:$SI$1,0),0)</f>
        <v>6.01</v>
      </c>
      <c r="V135" s="938">
        <f>VLOOKUP($D$3&amp;"_"&amp;V$3,データシート2!$A:$SI,MATCH($R$2&amp;"_"&amp;$C135,データシート2!$A$1:$SI$1,0),0)</f>
        <v>5.96</v>
      </c>
      <c r="W135" s="938">
        <f>VLOOKUP($D$3&amp;"_"&amp;W$3,データシート2!$A:$SI,MATCH($R$2&amp;"_"&amp;$C135,データシート2!$A$1:$SI$1,0),0)</f>
        <v>5.6050000000000004</v>
      </c>
      <c r="X135" s="938">
        <f>VLOOKUP($D$3&amp;"_"&amp;X$3,データシート2!$A:$SI,MATCH($R$2&amp;"_"&amp;$C135,データシート2!$A$1:$SI$1,0),0)</f>
        <v>5.2370000000000001</v>
      </c>
      <c r="Y135" s="938">
        <f>VLOOKUP($D$3&amp;"_"&amp;Y$3,データシート2!$A:$SI,MATCH($R$2&amp;"_"&amp;$C135,データシート2!$A$1:$SI$1,0),0)</f>
        <v>5.2469999999999999</v>
      </c>
      <c r="Z135" s="938">
        <f>VLOOKUP($D$3&amp;"_"&amp;Z$3,データシート2!$A:$SI,MATCH($R$2&amp;"_"&amp;$C135,データシート2!$A$1:$SI$1,0),0)</f>
        <v>5.7009999999999996</v>
      </c>
      <c r="AA135" s="938">
        <f>VLOOKUP($D$3&amp;"_"&amp;AA$3,データシート2!$A:$SI,MATCH($R$2&amp;"_"&amp;$C135,データシート2!$A$1:$SI$1,0),0)</f>
        <v>6.2249999999999996</v>
      </c>
      <c r="AB135" s="939">
        <f>VLOOKUP($D$3&amp;"_"&amp;AB$3,データシート2!$A:$SI,MATCH($R$2&amp;"_"&amp;$C135,データシート2!$A$1:$SI$1,0),0)</f>
        <v>4.0919999999999996</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4.4450000000000003</v>
      </c>
      <c r="S136" s="931">
        <f>VLOOKUP($D$3&amp;"_"&amp;S$3,データシート2!$A:$SI,MATCH($R$2&amp;"_"&amp;$C136,データシート2!$A$1:$SI$1,0),0)</f>
        <v>4.4669999999999996</v>
      </c>
      <c r="T136" s="931">
        <f>VLOOKUP($D$3&amp;"_"&amp;T$3,データシート2!$A:$SI,MATCH($R$2&amp;"_"&amp;$C136,データシート2!$A$1:$SI$1,0),0)</f>
        <v>4.532</v>
      </c>
      <c r="U136" s="931">
        <f>VLOOKUP($D$3&amp;"_"&amp;U$3,データシート2!$A:$SI,MATCH($R$2&amp;"_"&amp;$C136,データシート2!$A$1:$SI$1,0),0)</f>
        <v>4.33</v>
      </c>
      <c r="V136" s="931">
        <f>VLOOKUP($D$3&amp;"_"&amp;V$3,データシート2!$A:$SI,MATCH($R$2&amp;"_"&amp;$C136,データシート2!$A$1:$SI$1,0),0)</f>
        <v>3.9510000000000001</v>
      </c>
      <c r="W136" s="931">
        <f>VLOOKUP($D$3&amp;"_"&amp;W$3,データシート2!$A:$SI,MATCH($R$2&amp;"_"&amp;$C136,データシート2!$A$1:$SI$1,0),0)</f>
        <v>4.1689999999999996</v>
      </c>
      <c r="X136" s="931">
        <f>VLOOKUP($D$3&amp;"_"&amp;X$3,データシート2!$A:$SI,MATCH($R$2&amp;"_"&amp;$C136,データシート2!$A$1:$SI$1,0),0)</f>
        <v>3.964</v>
      </c>
      <c r="Y136" s="931">
        <f>VLOOKUP($D$3&amp;"_"&amp;Y$3,データシート2!$A:$SI,MATCH($R$2&amp;"_"&amp;$C136,データシート2!$A$1:$SI$1,0),0)</f>
        <v>4.2279999999999998</v>
      </c>
      <c r="Z136" s="931">
        <f>VLOOKUP($D$3&amp;"_"&amp;Z$3,データシート2!$A:$SI,MATCH($R$2&amp;"_"&amp;$C136,データシート2!$A$1:$SI$1,0),0)</f>
        <v>4.0990000000000002</v>
      </c>
      <c r="AA136" s="931">
        <f>VLOOKUP($D$3&amp;"_"&amp;AA$3,データシート2!$A:$SI,MATCH($R$2&amp;"_"&amp;$C136,データシート2!$A$1:$SI$1,0),0)</f>
        <v>4.2060000000000004</v>
      </c>
      <c r="AB136" s="932">
        <f>VLOOKUP($D$3&amp;"_"&amp;AB$3,データシート2!$A:$SI,MATCH($R$2&amp;"_"&amp;$C136,データシート2!$A$1:$SI$1,0),0)</f>
        <v>2.09</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2025-03-04T09:10:17Z</dcterms:created>
  <dcterms:modified xsi:type="dcterms:W3CDTF">2025-03-04T09:10:17Z</dcterms:modified>
  <cp:category/>
  <cp:contentStatus/>
</cp:coreProperties>
</file>