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AE251F4-61D8-4A37-B0C2-E5E23D0FE98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<sst xmlns="http://schemas.openxmlformats.org/spreadsheetml/2006/main" count="16743" uniqueCount="2464">
  <si>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</si>
  <si>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</si>
  <si>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</si>
  <si>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</si>
  <si>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</si>
  <si>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</si>
  <si>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</si>
  <si>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</si>
  <si>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</si>
  <si>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</si>
  <si>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</si>
  <si>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</si>
  <si>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</si>
  <si>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</si>
  <si>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</si>
  <si>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</si>
  <si>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</si>
  <si>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</si>
  <si>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</si>
  <si>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</si>
  <si>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</si>
  <si>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</si>
  <si>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</si>
  <si>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</si>
  <si>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</si>
  <si>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</si>
  <si>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</si>
  <si>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</si>
  <si>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</si>
  <si>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</si>
  <si>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</si>
  <si>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</si>
  <si>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</si>
  <si>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</si>
  <si>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</si>
  <si>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</si>
  <si>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</si>
  <si>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</si>
  <si>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</si>
  <si>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</si>
  <si>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</si>
  <si>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</si>
  <si>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</si>
  <si>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</si>
  <si>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</si>
  <si>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</si>
  <si>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</si>
  <si>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</si>
  <si>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</si>
  <si>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</si>
  <si>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</si>
  <si>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</si>
  <si>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</si>
  <si>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</si>
  <si>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</si>
  <si>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</si>
  <si>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</si>
  <si>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</si>
  <si>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</si>
  <si>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</si>
  <si>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</si>
  <si>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</si>
  <si>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</si>
  <si>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</si>
  <si>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</si>
  <si>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</si>
  <si>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</si>
  <si>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</si>
  <si>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</si>
  <si>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</si>
  <si>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</si>
  <si>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</si>
  <si>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</si>
  <si>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</si>
  <si>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</si>
  <si>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</si>
  <si>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</si>
  <si>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</si>
  <si>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</si>
  <si>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</si>
  <si>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</si>
  <si>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</si>
  <si>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</si>
  <si>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</si>
  <si>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</si>
  <si>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</si>
  <si>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</si>
  <si>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</si>
  <si>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</si>
  <si>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</si>
  <si>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</si>
  <si>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</si>
  <si>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</si>
  <si>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</si>
  <si>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</si>
  <si>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</si>
  <si>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</si>
  <si>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</si>
  <si>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</si>
  <si>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</si>
  <si>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</si>
  <si>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</si>
  <si>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</si>
  <si>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</si>
  <si>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</si>
  <si>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</si>
  <si>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</si>
  <si>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</si>
  <si>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</si>
  <si>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</si>
  <si>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</si>
  <si>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</si>
  <si>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</si>
  <si>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</si>
  <si>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</si>
  <si>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</si>
  <si>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</si>
  <si>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</si>
  <si>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</si>
  <si>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</si>
  <si>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</si>
  <si>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</si>
  <si>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</si>
  <si>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</si>
  <si>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</si>
  <si>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</si>
  <si>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</si>
  <si>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</si>
  <si>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</si>
  <si>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</si>
  <si>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</si>
  <si>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</si>
  <si>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</si>
  <si>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</si>
  <si>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</si>
  <si>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</si>
  <si>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</si>
  <si>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</si>
  <si>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</si>
  <si>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</si>
  <si>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</si>
  <si>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</si>
  <si>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</si>
  <si>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</si>
  <si>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</si>
  <si>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</si>
  <si>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</si>
  <si>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</si>
  <si>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</si>
  <si>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</si>
  <si>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</si>
  <si>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</si>
  <si>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</si>
  <si>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</si>
  <si>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</si>
  <si>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</si>
  <si>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</si>
  <si>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</si>
  <si>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</si>
  <si>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</si>
  <si>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</si>
  <si>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</si>
  <si>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</si>
  <si>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</si>
  <si>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</si>
  <si>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</si>
  <si>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</si>
  <si>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</si>
  <si>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</si>
  <si>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</si>
  <si>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</si>
  <si>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</si>
  <si>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</si>
  <si>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</si>
  <si>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</si>
  <si>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</si>
  <si>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</si>
  <si>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</si>
  <si>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</si>
  <si>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</si>
  <si>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</si>
  <si>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</si>
  <si>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</si>
  <si>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</si>
  <si>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</si>
  <si>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</si>
  <si>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</si>
  <si>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</si>
  <si>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</si>
  <si>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</si>
  <si>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</si>
  <si>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</si>
  <si>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</si>
  <si>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</si>
  <si>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</si>
  <si>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</si>
  <si>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</si>
  <si>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</si>
  <si>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</si>
  <si>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</si>
  <si>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</si>
  <si>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</si>
  <si>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</si>
  <si>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</si>
  <si>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</si>
  <si>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</si>
  <si>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</si>
  <si>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</si>
  <si>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</si>
  <si>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</si>
  <si>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</si>
  <si>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</si>
  <si>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</si>
  <si>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</si>
  <si>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</si>
  <si>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</si>
  <si>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</si>
  <si>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</si>
  <si>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</si>
  <si>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</si>
  <si>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</si>
  <si>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</si>
  <si>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</si>
  <si>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</si>
  <si>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</si>
  <si>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</si>
  <si>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</si>
  <si>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</si>
  <si>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</si>
  <si>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</si>
  <si>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</si>
  <si>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</si>
  <si>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</si>
  <si>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</si>
  <si>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</si>
  <si>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</si>
  <si>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</si>
  <si>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</si>
  <si>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</si>
  <si>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</si>
  <si>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</si>
  <si>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</si>
  <si>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</si>
  <si>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</si>
  <si>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</si>
  <si>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</si>
  <si>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</si>
  <si>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</si>
  <si>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</si>
  <si>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</si>
  <si>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</si>
  <si>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</si>
  <si>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</si>
  <si>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</si>
  <si>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</si>
  <si>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</si>
  <si>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</si>
  <si>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</si>
  <si>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</si>
  <si>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</si>
  <si>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</si>
  <si>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</si>
  <si>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</si>
  <si>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</si>
  <si>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</si>
  <si>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</si>
  <si>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</si>
  <si>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</si>
  <si>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</si>
  <si>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</si>
  <si>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</si>
  <si>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</si>
  <si>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</si>
  <si>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</si>
  <si>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</si>
  <si>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</si>
  <si>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</si>
  <si>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</si>
  <si>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</si>
  <si>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</si>
  <si>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</si>
  <si>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</si>
  <si>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</si>
  <si>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</si>
  <si>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</si>
  <si>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</si>
  <si>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</si>
  <si>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</si>
  <si>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</si>
  <si>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</si>
  <si>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</si>
  <si>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</si>
  <si>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</si>
  <si>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</si>
  <si>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</si>
  <si>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</si>
  <si>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</si>
  <si>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</si>
  <si>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</si>
  <si>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</si>
  <si>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</si>
  <si>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</si>
  <si>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</si>
  <si>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</si>
  <si>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</si>
  <si>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</si>
  <si>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</si>
  <si>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</si>
  <si>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</si>
  <si>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</si>
  <si>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</si>
  <si>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</si>
  <si>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</si>
  <si>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</si>
  <si>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</si>
  <si>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</si>
  <si>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</si>
  <si>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</si>
  <si>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</si>
  <si>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</si>
  <si>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</si>
  <si>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</si>
  <si>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</si>
  <si>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</si>
  <si>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</si>
  <si>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</si>
  <si>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</si>
  <si>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</si>
  <si>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</si>
  <si>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</si>
  <si>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</si>
  <si>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</si>
  <si>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</si>
  <si>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</si>
  <si>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</si>
  <si>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</si>
  <si>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</si>
  <si>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</si>
  <si>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</si>
  <si>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</si>
  <si>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</si>
  <si>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</si>
  <si>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</si>
  <si>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</si>
  <si>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</si>
  <si>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</si>
  <si>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</si>
  <si>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</si>
  <si>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</si>
  <si>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</si>
  <si>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</si>
  <si>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</si>
  <si>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</si>
  <si>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</si>
  <si>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</si>
  <si>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</si>
  <si>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</si>
  <si>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</si>
  <si>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</si>
  <si>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</si>
  <si>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</si>
  <si>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</si>
  <si>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</si>
  <si>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</si>
  <si>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</si>
  <si>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</si>
  <si>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</si>
  <si>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</si>
  <si>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</si>
  <si>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</si>
  <si>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</si>
  <si>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</si>
  <si>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</si>
  <si>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</si>
  <si>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</si>
  <si>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</si>
  <si>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</si>
  <si>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</si>
  <si>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</si>
  <si>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</si>
  <si>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</si>
  <si>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</si>
  <si>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</si>
  <si>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</si>
  <si>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</si>
  <si>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</si>
  <si>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</si>
  <si>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</si>
  <si>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</si>
  <si>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</si>
  <si>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</si>
  <si>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</si>
  <si>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</si>
  <si>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</si>
  <si>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</si>
  <si>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</si>
  <si>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</si>
  <si>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</si>
  <si>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</si>
  <si>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</si>
  <si>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</si>
  <si>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</si>
  <si>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</si>
  <si>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</si>
  <si>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</si>
  <si>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</si>
  <si>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</si>
  <si>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</si>
  <si>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</si>
  <si>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</si>
  <si>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</si>
  <si>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</si>
  <si>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</si>
  <si>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</si>
  <si>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</si>
  <si>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</si>
  <si>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</si>
  <si>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</si>
  <si>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</si>
  <si>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</si>
  <si>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</si>
  <si>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</si>
  <si>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</si>
  <si>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</si>
  <si>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</si>
  <si>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</si>
  <si>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</si>
  <si>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</si>
  <si>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</si>
  <si>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</si>
  <si>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</si>
  <si>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</si>
  <si>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</si>
  <si>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</si>
  <si>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</si>
  <si>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</si>
  <si>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</si>
  <si>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</si>
  <si>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</si>
  <si>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</si>
  <si>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</si>
  <si>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</si>
  <si>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</si>
  <si>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</si>
  <si>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</si>
  <si>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</si>
  <si>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</si>
  <si>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</si>
  <si>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</si>
  <si>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</si>
  <si>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</si>
  <si>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</si>
  <si>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</si>
  <si>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</si>
  <si>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</si>
  <si>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</si>
  <si>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</si>
  <si>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</si>
  <si>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</si>
  <si>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</si>
  <si>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</si>
  <si>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</si>
  <si>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</si>
  <si>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</si>
  <si>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</si>
  <si>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</si>
  <si>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</si>
  <si>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</si>
  <si>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</si>
  <si>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</si>
  <si>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</si>
  <si>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</si>
  <si>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</si>
  <si>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</si>
  <si>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</si>
  <si>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</si>
  <si>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</si>
  <si>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</si>
  <si>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</si>
  <si>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</si>
  <si>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</si>
  <si>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</si>
  <si>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</si>
  <si>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</si>
  <si>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</si>
  <si>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</si>
  <si>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</si>
  <si>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</si>
  <si>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</si>
  <si>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</si>
  <si>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</si>
  <si>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</si>
  <si>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</si>
  <si>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</si>
  <si>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</si>
  <si>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</si>
  <si>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</si>
  <si>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</si>
  <si>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</si>
  <si>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</si>
  <si>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</si>
  <si>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</si>
  <si>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</si>
  <si>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</si>
  <si>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</si>
  <si>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</si>
  <si>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</si>
  <si>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</si>
  <si>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</si>
  <si>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</si>
  <si>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</si>
  <si>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</si>
  <si>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</si>
  <si>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</si>
  <si>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</si>
  <si>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</si>
  <si>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</si>
  <si>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</si>
  <si>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</si>
  <si>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</si>
  <si>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</si>
  <si>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</si>
  <si>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</si>
  <si>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</si>
  <si>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</si>
  <si>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</si>
  <si>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</si>
  <si>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</si>
  <si>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</si>
  <si>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</si>
  <si>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</si>
  <si>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</si>
  <si>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</si>
  <si>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</si>
  <si>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</si>
  <si>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</si>
  <si>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</si>
  <si>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</si>
  <si>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</si>
  <si>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</si>
  <si>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</si>
  <si>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</si>
  <si>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</si>
  <si>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</si>
  <si>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</si>
  <si>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</si>
  <si>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</si>
  <si>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</si>
  <si>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</si>
  <si>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</si>
  <si>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</si>
  <si>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</si>
  <si>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</si>
  <si>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</si>
  <si>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</si>
  <si>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</si>
  <si>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</si>
  <si>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</si>
  <si>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</si>
  <si>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</si>
  <si>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</si>
  <si>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</si>
  <si>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</si>
  <si>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</si>
  <si>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</si>
  <si>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</si>
  <si>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</si>
  <si>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</si>
  <si>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</si>
  <si>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</si>
  <si>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</si>
  <si>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</si>
  <si>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</si>
  <si>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</si>
  <si>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</si>
  <si>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</si>
  <si>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</si>
  <si>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</si>
  <si>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</si>
  <si>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</si>
  <si>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</si>
  <si>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</si>
  <si>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</si>
  <si>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</si>
  <si>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</si>
  <si>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</si>
  <si>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</si>
  <si>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</si>
  <si>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</si>
  <si>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</si>
  <si>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</si>
  <si>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</si>
  <si>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</si>
  <si>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</si>
  <si>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</si>
  <si>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</si>
  <si>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</si>
  <si>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</si>
  <si>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</si>
  <si>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</si>
  <si>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</si>
  <si>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</si>
  <si>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</si>
  <si>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</si>
  <si>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</si>
  <si>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</si>
  <si>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</si>
  <si>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</si>
  <si>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</si>
  <si>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</si>
  <si>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</si>
  <si>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</si>
  <si>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</si>
  <si>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</si>
  <si>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</si>
  <si>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</si>
  <si>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</si>
  <si>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</si>
  <si>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</si>
  <si>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</si>
  <si>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</si>
  <si>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</si>
  <si>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</si>
  <si>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</si>
  <si>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</si>
  <si>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</si>
  <si>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</si>
  <si>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</si>
  <si>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</si>
  <si>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</si>
  <si>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</si>
  <si>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</si>
  <si>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</si>
  <si>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</si>
  <si>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</si>
  <si>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</si>
  <si>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</si>
  <si>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</si>
  <si>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</si>
  <si>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</si>
  <si>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</si>
  <si>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</si>
  <si>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</si>
  <si>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</si>
  <si>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</si>
  <si>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</si>
  <si>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</si>
  <si>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</si>
  <si>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</si>
  <si>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</si>
  <si>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</si>
  <si>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</si>
  <si>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</si>
  <si>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</si>
  <si>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</si>
  <si>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</si>
  <si>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</si>
  <si>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</si>
  <si>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</si>
  <si>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</si>
  <si>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</si>
  <si>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</si>
  <si>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</si>
  <si>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</si>
  <si>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</si>
  <si>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</si>
  <si>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</si>
  <si>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</si>
  <si>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</si>
  <si>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</si>
  <si>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</si>
  <si>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</si>
  <si>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</si>
  <si>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</si>
  <si>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</si>
  <si>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</si>
  <si>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</si>
  <si>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</si>
  <si>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</si>
  <si>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</si>
  <si>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</si>
  <si>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</si>
  <si>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</si>
  <si>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</si>
  <si>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</si>
  <si>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</si>
  <si>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</si>
  <si>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</si>
  <si>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</si>
  <si>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</si>
  <si>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</si>
  <si>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</si>
  <si>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</si>
  <si>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</si>
  <si>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</si>
  <si>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</si>
  <si>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</si>
  <si>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</si>
  <si>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</si>
  <si>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</si>
  <si>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</si>
  <si>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</si>
  <si>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</si>
  <si>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</si>
  <si>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</si>
  <si>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</si>
  <si>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</si>
  <si>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</si>
  <si>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</si>
  <si>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</si>
  <si>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</si>
  <si>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</si>
  <si>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</si>
  <si>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</si>
  <si>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</si>
  <si>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</si>
  <si>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</si>
  <si>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</si>
  <si>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</si>
  <si>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</si>
  <si>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</si>
  <si>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</si>
  <si>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</si>
  <si>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</si>
  <si>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</si>
  <si>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</si>
  <si>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</si>
  <si>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</si>
  <si>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</si>
  <si>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</si>
  <si>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</si>
  <si>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</si>
  <si>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</si>
  <si>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</si>
  <si>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</si>
  <si>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</si>
  <si>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</si>
  <si>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</si>
  <si>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</si>
  <si>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</si>
  <si>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</si>
  <si>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</si>
  <si>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</si>
  <si>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</si>
  <si>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</si>
  <si>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</si>
  <si>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</si>
  <si>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</si>
  <si>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</si>
  <si>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</si>
  <si>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</si>
  <si>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</si>
  <si>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</si>
  <si>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</si>
  <si>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</si>
  <si>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</si>
  <si>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</si>
  <si>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</si>
  <si>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</si>
  <si>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</si>
  <si>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</si>
  <si>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</si>
  <si>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</si>
  <si>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</si>
  <si>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</si>
  <si>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</si>
  <si>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</si>
  <si>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</si>
  <si>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</si>
  <si>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</si>
  <si>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</si>
  <si>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</si>
  <si>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</si>
  <si>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</si>
  <si>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</si>
  <si>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</si>
  <si>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</si>
  <si>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</si>
  <si>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</si>
  <si>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</si>
  <si>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</si>
  <si>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</si>
  <si>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</si>
  <si>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</si>
  <si>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</si>
  <si>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</si>
  <si>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</si>
  <si>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</si>
  <si>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</si>
  <si>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</si>
  <si>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</si>
  <si>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</si>
  <si>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</si>
  <si>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</si>
  <si>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</si>
  <si>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</si>
  <si>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</si>
  <si>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</si>
  <si>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</si>
  <si>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</si>
  <si>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</si>
  <si>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</si>
  <si>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</si>
  <si>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</si>
  <si>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</si>
  <si>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</si>
  <si>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</si>
  <si>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</si>
  <si>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</si>
  <si>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</si>
  <si>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</si>
  <si>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</si>
  <si>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</si>
  <si>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</si>
  <si>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</si>
  <si>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</si>
  <si>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</si>
  <si>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</si>
  <si>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</si>
  <si>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</si>
  <si>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</si>
  <si>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</si>
  <si>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</si>
  <si>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</si>
  <si>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</si>
  <si>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</si>
  <si>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</si>
  <si>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</si>
  <si>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</si>
  <si>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</si>
  <si>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</si>
  <si>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</si>
  <si>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</si>
  <si>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</si>
  <si>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</si>
  <si>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</si>
  <si>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</si>
  <si>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</si>
  <si>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</si>
  <si>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</si>
  <si>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</si>
  <si>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</si>
  <si>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</si>
  <si>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</si>
  <si>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</si>
  <si>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</si>
  <si>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</si>
  <si>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</si>
  <si>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</si>
  <si>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</si>
  <si>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</si>
  <si>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</si>
  <si>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</si>
  <si>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</si>
  <si>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</si>
  <si>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</si>
  <si>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</si>
  <si>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</si>
  <si>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</si>
  <si>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</si>
  <si>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</si>
  <si>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</si>
  <si>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</si>
  <si>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</si>
  <si>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</si>
  <si>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</si>
  <si>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</si>
  <si>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</si>
  <si>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</si>
  <si>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</si>
  <si>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</si>
  <si>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</si>
  <si>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</si>
  <si>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</si>
  <si>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</si>
  <si>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</si>
  <si>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</si>
  <si>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</si>
  <si>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</si>
  <si>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</si>
  <si>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</si>
  <si>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</si>
  <si>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</si>
  <si>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</si>
  <si>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</si>
  <si>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</si>
  <si>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</si>
  <si>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</si>
  <si>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</si>
  <si>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</si>
  <si>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</si>
  <si>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</si>
  <si>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</si>
  <si>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</si>
  <si>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</si>
  <si>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</si>
  <si>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</si>
  <si>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</si>
  <si>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</si>
  <si>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</si>
  <si>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</si>
  <si>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</si>
  <si>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</si>
  <si>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</si>
  <si>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</si>
  <si>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</si>
  <si>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</si>
  <si>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</si>
  <si>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</si>
  <si>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</si>
  <si>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</si>
  <si>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</si>
  <si>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</si>
  <si>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</si>
  <si>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</si>
  <si>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</si>
  <si>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</si>
  <si>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</si>
  <si>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</si>
  <si>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</si>
  <si>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</si>
  <si>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</si>
  <si>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</si>
  <si>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</si>
  <si>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</si>
  <si>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</si>
  <si>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</si>
  <si>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</si>
  <si>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</si>
  <si>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</si>
  <si>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</si>
  <si>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</si>
  <si>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</si>
  <si>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</si>
  <si>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</si>
  <si>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</si>
  <si>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</si>
  <si>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</si>
  <si>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</si>
  <si>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</si>
  <si>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</si>
  <si>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</si>
  <si>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</si>
  <si>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</si>
  <si>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</si>
  <si>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</si>
  <si>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</si>
  <si>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</si>
  <si>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</si>
  <si>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</si>
  <si>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</si>
  <si>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</si>
  <si>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</si>
  <si>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</si>
  <si>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</si>
  <si>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</si>
  <si>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</si>
  <si>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</si>
  <si>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</si>
  <si>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</si>
  <si>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</si>
  <si>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</si>
  <si>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</si>
  <si>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</si>
  <si>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</si>
  <si>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</si>
  <si>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</si>
  <si>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</si>
  <si>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</si>
  <si>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</si>
  <si>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</si>
  <si>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</si>
  <si>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</si>
  <si>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</si>
  <si>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</si>
  <si>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</si>
  <si>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</si>
  <si>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</si>
  <si>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</si>
  <si>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</si>
  <si>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</si>
  <si>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</si>
  <si>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</si>
  <si>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</si>
  <si>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</si>
  <si>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</si>
  <si>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</si>
  <si>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</si>
  <si>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</si>
  <si>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</si>
  <si>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</si>
  <si>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</si>
  <si>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</si>
  <si>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</si>
  <si>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</si>
  <si>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</si>
  <si>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</si>
  <si>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</si>
  <si>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</si>
  <si>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</si>
  <si>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</si>
  <si>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</si>
  <si>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</si>
  <si>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</si>
  <si>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</si>
  <si>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</si>
  <si>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</si>
  <si>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</si>
  <si>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</si>
  <si>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</si>
  <si>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</si>
  <si>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</si>
  <si>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</si>
  <si>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</si>
  <si>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</si>
  <si>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</si>
  <si>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</si>
  <si>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</si>
  <si>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</si>
  <si>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</si>
  <si>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</si>
  <si>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</si>
  <si>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</si>
  <si>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</si>
  <si>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</si>
  <si>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</si>
  <si>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</si>
  <si>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</si>
  <si>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</si>
  <si>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</si>
  <si>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</si>
  <si>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</si>
  <si>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</si>
  <si>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</si>
  <si>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</si>
  <si>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</si>
  <si>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</si>
  <si>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</si>
  <si>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</si>
  <si>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</si>
  <si>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</si>
  <si>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</si>
  <si>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</si>
  <si>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</si>
  <si>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</si>
  <si>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</si>
  <si>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</si>
  <si>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</si>
  <si>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</si>
  <si>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</si>
  <si>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</si>
  <si>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</si>
  <si>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</si>
  <si>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</si>
  <si>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</si>
  <si>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</si>
  <si>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</si>
  <si>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</si>
  <si>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</si>
  <si>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</si>
  <si>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</si>
  <si>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</si>
  <si>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</si>
  <si>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</si>
  <si>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</si>
  <si>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</si>
  <si>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</si>
  <si>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</si>
  <si>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</si>
  <si>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</si>
  <si>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</si>
  <si>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</si>
  <si>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</si>
  <si>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</si>
  <si>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</si>
  <si>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</si>
  <si>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</si>
  <si>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</si>
  <si>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</si>
  <si>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</si>
  <si>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</si>
  <si>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</si>
  <si>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</si>
  <si>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</si>
  <si>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</si>
  <si>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</si>
  <si>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</si>
  <si>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</si>
  <si>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</si>
  <si>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</si>
  <si>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</si>
  <si>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</si>
  <si>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</si>
  <si>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</si>
  <si>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</si>
  <si>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</si>
  <si>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</si>
  <si>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</si>
  <si>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</si>
  <si>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</si>
  <si>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</si>
  <si>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</si>
  <si>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</si>
  <si>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</si>
  <si>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</si>
  <si>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</si>
  <si>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</si>
  <si>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</si>
  <si>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</si>
  <si>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</si>
  <si>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</si>
  <si>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</si>
  <si>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</si>
  <si>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</si>
  <si>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</si>
  <si>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</si>
  <si>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</si>
  <si>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</si>
  <si>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</si>
  <si>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</si>
  <si>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</si>
  <si>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</si>
  <si>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</si>
  <si>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</si>
  <si>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</si>
  <si>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</si>
  <si>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</si>
  <si>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</si>
  <si>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</si>
  <si>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</si>
  <si>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</si>
  <si>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</si>
  <si>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</si>
  <si>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</si>
  <si>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</si>
  <si>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</si>
  <si>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</si>
  <si>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</si>
  <si>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</si>
  <si>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</si>
  <si>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</si>
  <si>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</si>
  <si>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</si>
  <si>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</si>
  <si>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</si>
  <si>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</si>
  <si>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</si>
  <si>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</si>
  <si>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</si>
  <si>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</si>
  <si>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</si>
  <si>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</si>
  <si>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</si>
  <si>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</si>
  <si>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</si>
  <si>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</si>
  <si>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</si>
  <si>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</si>
  <si>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</si>
  <si>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</si>
  <si>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</si>
  <si>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</si>
  <si>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</si>
  <si>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</si>
  <si>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</si>
  <si>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</si>
  <si>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</si>
  <si>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</si>
  <si>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</si>
  <si>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</si>
  <si>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</si>
  <si>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</si>
  <si>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</si>
  <si>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</si>
  <si>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</si>
  <si>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</si>
  <si>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</si>
  <si>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</si>
  <si>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</si>
  <si>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</si>
  <si>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</si>
  <si>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</si>
  <si>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</si>
  <si>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</si>
  <si>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</si>
  <si>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</si>
  <si>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</si>
  <si>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</si>
  <si>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</si>
  <si>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</si>
  <si>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</si>
  <si>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</si>
  <si>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</si>
  <si>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</si>
  <si>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</si>
  <si>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</si>
  <si>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</si>
  <si>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</si>
  <si>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</si>
  <si>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</si>
  <si>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</si>
  <si>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</si>
  <si>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</si>
  <si>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</si>
  <si>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</si>
  <si>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</si>
  <si>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</si>
  <si>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</si>
  <si>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</si>
  <si>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</si>
  <si>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</si>
  <si>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</si>
  <si>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</si>
  <si>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</si>
  <si>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</si>
  <si>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</si>
  <si>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</si>
  <si>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</si>
  <si>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</si>
  <si>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</si>
  <si>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</si>
  <si>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</si>
  <si>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</si>
  <si>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</si>
  <si>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</si>
  <si>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</si>
  <si>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</si>
  <si>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</si>
  <si>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</si>
  <si>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</si>
  <si>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</si>
  <si>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</si>
  <si>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</si>
  <si>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</si>
  <si>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</si>
  <si>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</si>
  <si>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</si>
  <si>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</si>
  <si>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</si>
  <si>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</si>
  <si>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</si>
  <si>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</si>
  <si>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</si>
  <si>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</si>
  <si>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</si>
  <si>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</si>
  <si>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</si>
  <si>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</si>
  <si>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</si>
  <si>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</si>
  <si>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</si>
  <si>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</si>
  <si>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</si>
  <si>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</si>
  <si>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</si>
  <si>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</si>
  <si>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</si>
  <si>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</si>
  <si>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</si>
  <si>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</si>
  <si>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</si>
  <si>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</si>
  <si>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</si>
  <si>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</si>
  <si>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</si>
  <si>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</si>
  <si>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</si>
  <si>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</si>
  <si>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</si>
  <si>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</si>
  <si>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</si>
  <si>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</si>
  <si>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</si>
  <si>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</si>
  <si>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</si>
  <si>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</si>
  <si>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</si>
  <si>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</si>
  <si>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</si>
  <si>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</si>
  <si>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</si>
  <si>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</si>
  <si>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</si>
  <si>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</si>
  <si>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</si>
  <si>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</si>
  <si>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</si>
  <si>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</si>
  <si>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</si>
  <si>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</si>
  <si>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</si>
  <si>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</si>
  <si>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</si>
  <si>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</si>
  <si>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</si>
  <si>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</si>
  <si>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</si>
  <si>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</si>
  <si>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</si>
  <si>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</si>
  <si>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</si>
  <si>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</si>
  <si>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</si>
  <si>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</si>
  <si>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</si>
  <si>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</si>
  <si>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</si>
  <si>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</si>
  <si>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</si>
  <si>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</si>
  <si>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</si>
  <si>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</si>
  <si>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</si>
  <si>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</si>
  <si>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</si>
  <si>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</si>
  <si>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</si>
  <si>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</si>
  <si>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</si>
  <si>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</si>
  <si>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</si>
  <si>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</si>
  <si>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</si>
  <si>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</si>
  <si>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</si>
  <si>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</si>
  <si>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</si>
  <si>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</si>
  <si>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</si>
  <si>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</si>
  <si>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</si>
  <si>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</si>
  <si>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</si>
  <si>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</si>
  <si>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</si>
  <si>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</si>
  <si>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</si>
  <si>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</si>
  <si>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</si>
  <si>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</si>
  <si>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</si>
  <si>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</si>
  <si>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</si>
  <si>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</si>
  <si>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</si>
  <si>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</si>
  <si>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</si>
  <si>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</si>
  <si>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</si>
  <si>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</si>
  <si>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</si>
  <si>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</si>
  <si>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</si>
  <si>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</si>
  <si>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</si>
  <si>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</si>
  <si>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</si>
  <si>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</si>
  <si>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</si>
  <si>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</si>
  <si>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</si>
  <si>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</si>
  <si>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</si>
  <si>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</si>
  <si>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</si>
  <si>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</si>
  <si>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</si>
  <si>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</si>
  <si>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</si>
  <si>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</si>
  <si>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</si>
  <si>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</si>
  <si>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</si>
  <si>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</si>
  <si>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</si>
  <si>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</si>
  <si>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</si>
  <si>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</si>
  <si>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</si>
  <si>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</si>
  <si>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</si>
  <si>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</si>
  <si>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</si>
  <si>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</si>
  <si>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</si>
  <si>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</si>
  <si>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</si>
  <si>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</si>
  <si>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</si>
  <si>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</si>
  <si>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</si>
  <si>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</si>
  <si>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</si>
  <si>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</si>
  <si>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</si>
  <si>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</si>
  <si>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</si>
  <si>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</si>
  <si>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</si>
  <si>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</si>
  <si>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</si>
  <si>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</si>
  <si>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</si>
  <si>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</si>
  <si>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</si>
  <si>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</si>
  <si>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</si>
  <si>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</si>
  <si>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</si>
  <si>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</si>
  <si>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</si>
  <si>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</si>
  <si>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</si>
  <si>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</si>
  <si>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</si>
  <si>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</si>
  <si>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</si>
  <si>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</si>
  <si>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</si>
  <si>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</si>
  <si>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</si>
  <si>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</si>
  <si>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</si>
  <si>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</si>
  <si>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</si>
  <si>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</si>
  <si>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</si>
  <si>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</si>
  <si>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</si>
  <si>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</si>
  <si>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</si>
  <si>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</si>
  <si>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</si>
  <si>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</si>
  <si>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</si>
  <si>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</si>
  <si>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</si>
  <si>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</si>
  <si>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</si>
  <si>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</si>
  <si>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</si>
  <si>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</si>
  <si>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</si>
  <si>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</si>
  <si>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</si>
  <si>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</si>
  <si>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</si>
  <si>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</si>
  <si>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</si>
  <si>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</si>
  <si>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</si>
  <si>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</si>
  <si>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</si>
  <si>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</si>
  <si>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</si>
  <si>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</si>
  <si>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</si>
  <si>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</si>
  <si>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</si>
  <si>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</si>
  <si>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</si>
  <si>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</si>
  <si>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</si>
  <si>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</si>
  <si>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</si>
  <si>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</si>
  <si>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</si>
  <si>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</si>
  <si>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</si>
  <si>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</si>
  <si>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</si>
  <si>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</si>
  <si>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</si>
  <si>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</si>
  <si>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</si>
  <si>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</si>
  <si>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</si>
  <si>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</si>
  <si>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</si>
  <si>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</si>
  <si>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</si>
  <si>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</si>
  <si>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</si>
  <si>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</si>
  <si>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</si>
  <si>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</si>
  <si>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</si>
  <si>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</si>
  <si>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</si>
  <si>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</si>
  <si>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</si>
  <si>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</si>
  <si>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</si>
  <si>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</si>
  <si>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</si>
  <si>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</si>
  <si>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</si>
  <si>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</si>
  <si>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</si>
  <si>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</si>
  <si>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</si>
  <si>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</si>
  <si>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</si>
  <si>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</si>
  <si>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</si>
  <si>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</si>
  <si>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</si>
  <si>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</si>
  <si>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</si>
  <si>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</si>
  <si>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</si>
  <si>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</si>
  <si>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</si>
  <si>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</si>
  <si>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</si>
  <si>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</si>
  <si>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</si>
  <si>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</si>
  <si>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</si>
  <si>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</si>
  <si>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</si>
  <si>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</si>
  <si>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</si>
  <si>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</si>
  <si>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</si>
  <si>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</si>
  <si>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</si>
  <si>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</si>
  <si>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</si>
  <si>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</si>
  <si>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</si>
  <si>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</si>
  <si>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</si>
  <si>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</si>
  <si>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</si>
  <si>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</si>
  <si>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</si>
  <si>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</si>
  <si>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</si>
  <si>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</si>
  <si>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</si>
  <si>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</si>
  <si>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</si>
  <si>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</si>
  <si>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</si>
  <si>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</si>
  <si>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</si>
  <si>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</si>
  <si>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</si>
  <si>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</si>
  <si>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</si>
  <si>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</si>
  <si>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</si>
  <si>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</si>
  <si>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</si>
  <si>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</si>
  <si>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</si>
  <si>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</si>
  <si>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</si>
  <si>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</si>
  <si>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</si>
  <si>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</si>
  <si>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</si>
  <si>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</si>
  <si>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</si>
  <si>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</si>
  <si>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</si>
  <si>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</si>
  <si>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</si>
  <si>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</si>
  <si>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</si>
  <si>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</si>
  <si>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</si>
  <si>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</si>
  <si>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</si>
  <si>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</si>
  <si>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</si>
  <si>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</si>
  <si>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</si>
  <si>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</si>
  <si>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</si>
  <si>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</si>
  <si>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</si>
  <si>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</si>
  <si>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</si>
  <si>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</si>
  <si>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</si>
  <si>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</si>
  <si>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</si>
  <si>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</si>
  <si>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</si>
  <si>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</si>
  <si>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01401_令和6年度</t>
  </si>
  <si>
    <t>01401</t>
  </si>
  <si>
    <t>共和町</t>
  </si>
  <si>
    <t>01424_令和6年度</t>
  </si>
  <si>
    <t>01424</t>
  </si>
  <si>
    <t>奈井江町</t>
  </si>
  <si>
    <t>_令和6年度</t>
  </si>
  <si>
    <t>市区町村コード_令和4年度</t>
  </si>
  <si>
    <t>01401_令和4年度</t>
  </si>
  <si>
    <t>01424_令和4年度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</si>
  <si>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</si>
  <si>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</si>
  <si>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</si>
  <si>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</si>
  <si>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</si>
  <si>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</si>
  <si>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</si>
  <si>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</si>
  <si>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</si>
  <si>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</si>
  <si>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</si>
  <si>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</si>
  <si>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</si>
  <si>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</si>
  <si>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</si>
  <si>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</si>
  <si>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</si>
  <si>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</si>
  <si>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</si>
  <si>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</si>
  <si>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</si>
  <si>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</si>
  <si>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</si>
  <si>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</si>
  <si>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</si>
  <si>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</si>
  <si>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</si>
  <si>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</si>
  <si>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</si>
  <si>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</si>
  <si>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</si>
  <si>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</si>
  <si>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</si>
  <si>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</si>
  <si>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</si>
  <si>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</si>
  <si>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</si>
  <si>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</si>
  <si>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</si>
  <si>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</si>
  <si>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</si>
  <si>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</si>
  <si>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</si>
  <si>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</si>
  <si>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</si>
  <si>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</si>
  <si>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</si>
  <si>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</si>
  <si>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</si>
  <si>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</si>
  <si>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</si>
  <si>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</si>
  <si>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</si>
  <si>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</si>
  <si>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</si>
  <si>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</si>
  <si>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</si>
  <si>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01202</t>
  </si>
  <si>
    <t>函館市</t>
  </si>
  <si>
    <t>01202_令和4年度</t>
  </si>
  <si>
    <t>01202_令和6年度</t>
  </si>
  <si>
    <t>01363_令和6年度</t>
  </si>
  <si>
    <t>01363</t>
  </si>
  <si>
    <t>厚沢部町</t>
  </si>
  <si>
    <t>01581_令和6年度</t>
  </si>
  <si>
    <t>01581</t>
  </si>
  <si>
    <t>厚真町</t>
  </si>
  <si>
    <t>01585_令和6年度</t>
  </si>
  <si>
    <t>01585</t>
  </si>
  <si>
    <t>安平町</t>
  </si>
  <si>
    <t>01370_令和6年度</t>
  </si>
  <si>
    <t>01370</t>
  </si>
  <si>
    <t>今金町</t>
  </si>
  <si>
    <t>01607_令和6年度</t>
  </si>
  <si>
    <t>01607</t>
  </si>
  <si>
    <t>浦河町</t>
  </si>
  <si>
    <t>01361_令和6年度</t>
  </si>
  <si>
    <t>01361</t>
  </si>
  <si>
    <t>江差町</t>
  </si>
  <si>
    <t>01609_令和6年度</t>
  </si>
  <si>
    <t>01609</t>
  </si>
  <si>
    <t>えりも町</t>
  </si>
  <si>
    <t>01367_令和6年度</t>
  </si>
  <si>
    <t>01367</t>
  </si>
  <si>
    <t>奥尻町</t>
  </si>
  <si>
    <t>01347_令和6年度</t>
  </si>
  <si>
    <t>01347</t>
  </si>
  <si>
    <t>長万部町</t>
  </si>
  <si>
    <t>01364_令和6年度</t>
  </si>
  <si>
    <t>01364</t>
  </si>
  <si>
    <t>乙部町</t>
  </si>
  <si>
    <t>01362_令和6年度</t>
  </si>
  <si>
    <t>01362</t>
  </si>
  <si>
    <t>上ノ国町</t>
  </si>
  <si>
    <t>01334_令和6年度</t>
  </si>
  <si>
    <t>01334</t>
  </si>
  <si>
    <t>木古内町</t>
  </si>
  <si>
    <t>01608_令和6年度</t>
  </si>
  <si>
    <t>01608</t>
  </si>
  <si>
    <t>様似町</t>
  </si>
  <si>
    <t>01343_令和6年度</t>
  </si>
  <si>
    <t>01343</t>
  </si>
  <si>
    <t>鹿部町</t>
  </si>
  <si>
    <t>01578_令和6年度</t>
  </si>
  <si>
    <t>01578</t>
  </si>
  <si>
    <t>白老町</t>
  </si>
  <si>
    <t>01333_令和6年度</t>
  </si>
  <si>
    <t>01333</t>
  </si>
  <si>
    <t>知内町</t>
  </si>
  <si>
    <t>01610_令和6年度</t>
  </si>
  <si>
    <t>01610</t>
  </si>
  <si>
    <t>新ひだか町</t>
  </si>
  <si>
    <t>01371_令和6年度</t>
  </si>
  <si>
    <t>01371</t>
  </si>
  <si>
    <t>せたな町</t>
  </si>
  <si>
    <t>01575_令和6年度</t>
  </si>
  <si>
    <t>01575</t>
  </si>
  <si>
    <t>壮瞥町</t>
  </si>
  <si>
    <t>01233_令和6年度</t>
  </si>
  <si>
    <t>01233</t>
  </si>
  <si>
    <t>伊達市</t>
  </si>
  <si>
    <t>01584_令和6年度</t>
  </si>
  <si>
    <t>01584</t>
  </si>
  <si>
    <t>洞爺湖町</t>
  </si>
  <si>
    <t>01213_令和6年度</t>
  </si>
  <si>
    <t>01213</t>
  </si>
  <si>
    <t>苫小牧市</t>
  </si>
  <si>
    <t>01571_令和6年度</t>
  </si>
  <si>
    <t>01571</t>
  </si>
  <si>
    <t>豊浦町</t>
  </si>
  <si>
    <t>01337_令和6年度</t>
  </si>
  <si>
    <t>01337</t>
  </si>
  <si>
    <t>七飯町</t>
  </si>
  <si>
    <t>01604_令和6年度</t>
  </si>
  <si>
    <t>01604</t>
  </si>
  <si>
    <t>新冠町</t>
  </si>
  <si>
    <t>01230_令和6年度</t>
  </si>
  <si>
    <t>01230</t>
  </si>
  <si>
    <t>登別市</t>
  </si>
  <si>
    <t>01601_令和6年度</t>
  </si>
  <si>
    <t>01601</t>
  </si>
  <si>
    <t>日高町</t>
  </si>
  <si>
    <t>01602_令和6年度</t>
  </si>
  <si>
    <t>01602</t>
  </si>
  <si>
    <t>平取町</t>
  </si>
  <si>
    <t>01332_令和6年度</t>
  </si>
  <si>
    <t>01332</t>
  </si>
  <si>
    <t>福島町</t>
  </si>
  <si>
    <t>01236_令和6年度</t>
  </si>
  <si>
    <t>01236</t>
  </si>
  <si>
    <t>北斗市</t>
  </si>
  <si>
    <t>01331_令和6年度</t>
  </si>
  <si>
    <t>01331</t>
  </si>
  <si>
    <t>松前町</t>
  </si>
  <si>
    <t>01586_令和6年度</t>
  </si>
  <si>
    <t>01586</t>
  </si>
  <si>
    <t>むかわ町</t>
  </si>
  <si>
    <t>01205_令和6年度</t>
  </si>
  <si>
    <t>01205</t>
  </si>
  <si>
    <t>室蘭市</t>
  </si>
  <si>
    <t>01345_令和6年度</t>
  </si>
  <si>
    <t>01345</t>
  </si>
  <si>
    <t>森町</t>
  </si>
  <si>
    <t>01346_令和6年度</t>
  </si>
  <si>
    <t>01346</t>
  </si>
  <si>
    <t>八雲町</t>
  </si>
  <si>
    <t>01363_令和4年度</t>
  </si>
  <si>
    <t>01581_令和4年度</t>
  </si>
  <si>
    <t>01585_令和4年度</t>
  </si>
  <si>
    <t>01370_令和4年度</t>
  </si>
  <si>
    <t>01607_令和4年度</t>
  </si>
  <si>
    <t>01361_令和4年度</t>
  </si>
  <si>
    <t>01609_令和4年度</t>
  </si>
  <si>
    <t>01367_令和4年度</t>
  </si>
  <si>
    <t>01347_令和4年度</t>
  </si>
  <si>
    <t>01364_令和4年度</t>
  </si>
  <si>
    <t>01362_令和4年度</t>
  </si>
  <si>
    <t>01334_令和4年度</t>
  </si>
  <si>
    <t>01608_令和4年度</t>
  </si>
  <si>
    <t>01343_令和4年度</t>
  </si>
  <si>
    <t>01578_令和4年度</t>
  </si>
  <si>
    <t>01333_令和4年度</t>
  </si>
  <si>
    <t>01610_令和4年度</t>
  </si>
  <si>
    <t>01371_令和4年度</t>
  </si>
  <si>
    <t>01575_令和4年度</t>
  </si>
  <si>
    <t>01233_令和4年度</t>
  </si>
  <si>
    <t>01584_令和4年度</t>
  </si>
  <si>
    <t>01213_令和4年度</t>
  </si>
  <si>
    <t>01571_令和4年度</t>
  </si>
  <si>
    <t>01337_令和4年度</t>
  </si>
  <si>
    <t>01604_令和4年度</t>
  </si>
  <si>
    <t>01230_令和4年度</t>
  </si>
  <si>
    <t>01601_令和4年度</t>
  </si>
  <si>
    <t>01602_令和4年度</t>
  </si>
  <si>
    <t>01332_令和4年度</t>
  </si>
  <si>
    <t>01236_令和4年度</t>
  </si>
  <si>
    <t>01331_令和4年度</t>
  </si>
  <si>
    <t>01586_令和4年度</t>
  </si>
  <si>
    <t>01205_令和4年度</t>
  </si>
  <si>
    <t>01345_令和4年度</t>
  </si>
  <si>
    <t>01346_令和4年度</t>
  </si>
  <si>
    <t>01634_令和6年度</t>
  </si>
  <si>
    <t>01634</t>
  </si>
  <si>
    <t>鹿追町</t>
  </si>
  <si>
    <t>01693_令和6年度</t>
  </si>
  <si>
    <t>01693</t>
  </si>
  <si>
    <t>標津町</t>
  </si>
  <si>
    <t>01641_令和6年度</t>
  </si>
  <si>
    <t>01641</t>
  </si>
  <si>
    <t>大樹町</t>
  </si>
  <si>
    <t>01663_令和6年度</t>
  </si>
  <si>
    <t>01663</t>
  </si>
  <si>
    <t>浜中町</t>
  </si>
  <si>
    <t>01634_令和4年度</t>
  </si>
  <si>
    <t>01693_令和4年度</t>
  </si>
  <si>
    <t>01641_令和4年度</t>
  </si>
  <si>
    <t>01663_令和4年度</t>
  </si>
  <si>
    <t>07546_平成2年度</t>
  </si>
  <si>
    <t>07546</t>
  </si>
  <si>
    <t>双葉町</t>
  </si>
  <si>
    <t>07546_平成17年度</t>
  </si>
  <si>
    <t>07546_平成18年度</t>
  </si>
  <si>
    <t>07546_平成19年度</t>
  </si>
  <si>
    <t>07546_平成20年度</t>
  </si>
  <si>
    <t>07546_平成21年度</t>
  </si>
  <si>
    <t>07546_平成22年度</t>
  </si>
  <si>
    <t>07546_平成23年度</t>
  </si>
  <si>
    <t>07546_平成24年度</t>
  </si>
  <si>
    <t>07546_平成25年度</t>
  </si>
  <si>
    <t>07546_平成26年度</t>
  </si>
  <si>
    <t>07546_平成27年度</t>
  </si>
  <si>
    <t>07546_平成28年度</t>
  </si>
  <si>
    <t>07546_平成29年度</t>
  </si>
  <si>
    <t>07546_平成30年度</t>
  </si>
  <si>
    <t>07546_令和元年度</t>
  </si>
  <si>
    <t>07546_令和2年度</t>
  </si>
  <si>
    <t>07546_令和3年度</t>
  </si>
  <si>
    <t>07546_令和4年度</t>
  </si>
  <si>
    <t>07546_令和5年度</t>
  </si>
  <si>
    <t>07546_令和6年度</t>
  </si>
  <si>
    <t>03302_平成2年度</t>
  </si>
  <si>
    <t>03302</t>
  </si>
  <si>
    <t>葛巻町</t>
  </si>
  <si>
    <t>03302_平成17年度</t>
  </si>
  <si>
    <t>03302_平成18年度</t>
  </si>
  <si>
    <t>03302_平成19年度</t>
  </si>
  <si>
    <t>03302_平成20年度</t>
  </si>
  <si>
    <t>03302_平成21年度</t>
  </si>
  <si>
    <t>03302_平成22年度</t>
  </si>
  <si>
    <t>03302_平成23年度</t>
  </si>
  <si>
    <t>03302_平成24年度</t>
  </si>
  <si>
    <t>03302_平成25年度</t>
  </si>
  <si>
    <t>03302_平成26年度</t>
  </si>
  <si>
    <t>03302_平成27年度</t>
  </si>
  <si>
    <t>03302_平成28年度</t>
  </si>
  <si>
    <t>03302_平成29年度</t>
  </si>
  <si>
    <t>03302_平成30年度</t>
  </si>
  <si>
    <t>03302_令和元年度</t>
  </si>
  <si>
    <t>03302_令和2年度</t>
  </si>
  <si>
    <t>03302_令和3年度</t>
  </si>
  <si>
    <t>03302_令和4年度</t>
  </si>
  <si>
    <t>03302_令和5年度</t>
  </si>
  <si>
    <t>03302_令和6年度</t>
  </si>
  <si>
    <t>01401_平成2年度</t>
  </si>
  <si>
    <t>01401_平成17年度</t>
  </si>
  <si>
    <t>01401_平成18年度</t>
  </si>
  <si>
    <t>01401_平成19年度</t>
  </si>
  <si>
    <t>01401_平成20年度</t>
  </si>
  <si>
    <t>01401_平成21年度</t>
  </si>
  <si>
    <t>01401_平成22年度</t>
  </si>
  <si>
    <t>01401_平成23年度</t>
  </si>
  <si>
    <t>01401_平成24年度</t>
  </si>
  <si>
    <t>01401_平成25年度</t>
  </si>
  <si>
    <t>01401_平成26年度</t>
  </si>
  <si>
    <t>01401_平成27年度</t>
  </si>
  <si>
    <t>01401_平成28年度</t>
  </si>
  <si>
    <t>01401_平成29年度</t>
  </si>
  <si>
    <t>01401_平成30年度</t>
  </si>
  <si>
    <t>01401_令和元年度</t>
  </si>
  <si>
    <t>01401_令和2年度</t>
  </si>
  <si>
    <t>01401_令和3年度</t>
  </si>
  <si>
    <t>01401_令和5年度</t>
  </si>
  <si>
    <t>01641_平成2年度</t>
  </si>
  <si>
    <t>01641_平成17年度</t>
  </si>
  <si>
    <t>01641_平成18年度</t>
  </si>
  <si>
    <t>01641_平成19年度</t>
  </si>
  <si>
    <t>01641_平成20年度</t>
  </si>
  <si>
    <t>01641_平成21年度</t>
  </si>
  <si>
    <t>01641_平成22年度</t>
  </si>
  <si>
    <t>01641_平成23年度</t>
  </si>
  <si>
    <t>01641_平成24年度</t>
  </si>
  <si>
    <t>01641_平成25年度</t>
  </si>
  <si>
    <t>01641_平成26年度</t>
  </si>
  <si>
    <t>01641_平成27年度</t>
  </si>
  <si>
    <t>01641_平成28年度</t>
  </si>
  <si>
    <t>01641_平成29年度</t>
  </si>
  <si>
    <t>01641_平成30年度</t>
  </si>
  <si>
    <t>01641_令和元年度</t>
  </si>
  <si>
    <t>01641_令和2年度</t>
  </si>
  <si>
    <t>01641_令和3年度</t>
  </si>
  <si>
    <t>01641_令和5年度</t>
  </si>
  <si>
    <t>01663_平成2年度</t>
  </si>
  <si>
    <t>01663_平成17年度</t>
  </si>
  <si>
    <t>01663_平成18年度</t>
  </si>
  <si>
    <t>01663_平成19年度</t>
  </si>
  <si>
    <t>01663_平成20年度</t>
  </si>
  <si>
    <t>01663_平成21年度</t>
  </si>
  <si>
    <t>01663_平成22年度</t>
  </si>
  <si>
    <t>01663_平成23年度</t>
  </si>
  <si>
    <t>01663_平成24年度</t>
  </si>
  <si>
    <t>01663_平成25年度</t>
  </si>
  <si>
    <t>01663_平成26年度</t>
  </si>
  <si>
    <t>01663_平成27年度</t>
  </si>
  <si>
    <t>01663_平成28年度</t>
  </si>
  <si>
    <t>01663_平成29年度</t>
  </si>
  <si>
    <t>01663_平成30年度</t>
  </si>
  <si>
    <t>01663_令和元年度</t>
  </si>
  <si>
    <t>01663_令和2年度</t>
  </si>
  <si>
    <t>01663_令和3年度</t>
  </si>
  <si>
    <t>01663_令和5年度</t>
  </si>
  <si>
    <t>39411_平成2年度</t>
  </si>
  <si>
    <t>39411</t>
  </si>
  <si>
    <t>津野町</t>
  </si>
  <si>
    <t>39411_平成17年度</t>
  </si>
  <si>
    <t>39411_平成18年度</t>
  </si>
  <si>
    <t>39411_平成19年度</t>
  </si>
  <si>
    <t>39411_平成20年度</t>
  </si>
  <si>
    <t>39411_平成21年度</t>
  </si>
  <si>
    <t>39411_平成22年度</t>
  </si>
  <si>
    <t>39411_平成23年度</t>
  </si>
  <si>
    <t>39411_平成24年度</t>
  </si>
  <si>
    <t>39411_平成25年度</t>
  </si>
  <si>
    <t>39411_平成26年度</t>
  </si>
  <si>
    <t>39411_平成27年度</t>
  </si>
  <si>
    <t>39411_平成28年度</t>
  </si>
  <si>
    <t>39411_平成29年度</t>
  </si>
  <si>
    <t>39411_平成30年度</t>
  </si>
  <si>
    <t>39411_令和元年度</t>
  </si>
  <si>
    <t>39411_令和2年度</t>
  </si>
  <si>
    <t>39411_令和3年度</t>
  </si>
  <si>
    <t>39411_令和4年度</t>
  </si>
  <si>
    <t>39411_令和5年度</t>
  </si>
  <si>
    <t>39411_令和6年度</t>
  </si>
  <si>
    <t>46502_平成2年度</t>
  </si>
  <si>
    <t>46502</t>
  </si>
  <si>
    <t>南種子町</t>
  </si>
  <si>
    <t>46502_平成17年度</t>
  </si>
  <si>
    <t>46502_平成18年度</t>
  </si>
  <si>
    <t>46502_平成19年度</t>
  </si>
  <si>
    <t>46502_平成20年度</t>
  </si>
  <si>
    <t>46502_平成21年度</t>
  </si>
  <si>
    <t>46502_平成22年度</t>
  </si>
  <si>
    <t>46502_平成23年度</t>
  </si>
  <si>
    <t>46502_平成24年度</t>
  </si>
  <si>
    <t>46502_平成25年度</t>
  </si>
  <si>
    <t>46502_平成26年度</t>
  </si>
  <si>
    <t>46502_平成27年度</t>
  </si>
  <si>
    <t>46502_平成28年度</t>
  </si>
  <si>
    <t>46502_平成29年度</t>
  </si>
  <si>
    <t>46502_平成30年度</t>
  </si>
  <si>
    <t>46502_令和元年度</t>
  </si>
  <si>
    <t>46502_令和2年度</t>
  </si>
  <si>
    <t>46502_令和3年度</t>
  </si>
  <si>
    <t>46502_令和4年度</t>
  </si>
  <si>
    <t>46502_令和5年度</t>
  </si>
  <si>
    <t>46502_令和6年度</t>
  </si>
  <si>
    <t>05363_平成2年度</t>
  </si>
  <si>
    <t>05363</t>
  </si>
  <si>
    <t>八郎潟町</t>
  </si>
  <si>
    <t>05363_平成17年度</t>
  </si>
  <si>
    <t>05363_平成18年度</t>
  </si>
  <si>
    <t>05363_平成19年度</t>
  </si>
  <si>
    <t>05363_平成20年度</t>
  </si>
  <si>
    <t>05363_平成21年度</t>
  </si>
  <si>
    <t>05363_平成22年度</t>
  </si>
  <si>
    <t>05363_平成23年度</t>
  </si>
  <si>
    <t>05363_平成24年度</t>
  </si>
  <si>
    <t>05363_平成25年度</t>
  </si>
  <si>
    <t>05363_平成26年度</t>
  </si>
  <si>
    <t>05363_平成27年度</t>
  </si>
  <si>
    <t>05363_平成28年度</t>
  </si>
  <si>
    <t>05363_平成29年度</t>
  </si>
  <si>
    <t>05363_平成30年度</t>
  </si>
  <si>
    <t>05363_令和元年度</t>
  </si>
  <si>
    <t>05363_令和2年度</t>
  </si>
  <si>
    <t>05363_令和3年度</t>
  </si>
  <si>
    <t>05363_令和4年度</t>
  </si>
  <si>
    <t>05363_令和5年度</t>
  </si>
  <si>
    <t>05363_令和6年度</t>
  </si>
  <si>
    <t>07344_平成2年度</t>
  </si>
  <si>
    <t>07344</t>
  </si>
  <si>
    <t>天栄村</t>
  </si>
  <si>
    <t>07344_平成17年度</t>
  </si>
  <si>
    <t>07344_平成18年度</t>
  </si>
  <si>
    <t>07344_平成19年度</t>
  </si>
  <si>
    <t>07344_平成20年度</t>
  </si>
  <si>
    <t>07344_平成21年度</t>
  </si>
  <si>
    <t>07344_平成22年度</t>
  </si>
  <si>
    <t>07344_平成23年度</t>
  </si>
  <si>
    <t>07344_平成24年度</t>
  </si>
  <si>
    <t>07344_平成25年度</t>
  </si>
  <si>
    <t>07344_平成26年度</t>
  </si>
  <si>
    <t>07344_平成27年度</t>
  </si>
  <si>
    <t>07344_平成28年度</t>
  </si>
  <si>
    <t>07344_平成29年度</t>
  </si>
  <si>
    <t>07344_平成30年度</t>
  </si>
  <si>
    <t>07344_令和元年度</t>
  </si>
  <si>
    <t>07344_令和2年度</t>
  </si>
  <si>
    <t>07344_令和3年度</t>
  </si>
  <si>
    <t>07344_令和4年度</t>
  </si>
  <si>
    <t>07344_令和5年度</t>
  </si>
  <si>
    <t>07344_令和6年度</t>
  </si>
  <si>
    <t>07482_平成2年度</t>
  </si>
  <si>
    <t>07482</t>
  </si>
  <si>
    <t>矢祭町</t>
  </si>
  <si>
    <t>07482_平成17年度</t>
  </si>
  <si>
    <t>07482_平成18年度</t>
  </si>
  <si>
    <t>07482_平成19年度</t>
  </si>
  <si>
    <t>07482_平成20年度</t>
  </si>
  <si>
    <t>07482_平成21年度</t>
  </si>
  <si>
    <t>07482_平成22年度</t>
  </si>
  <si>
    <t>07482_平成23年度</t>
  </si>
  <si>
    <t>07482_平成24年度</t>
  </si>
  <si>
    <t>07482_平成25年度</t>
  </si>
  <si>
    <t>07482_平成26年度</t>
  </si>
  <si>
    <t>07482_平成27年度</t>
  </si>
  <si>
    <t>07482_平成28年度</t>
  </si>
  <si>
    <t>07482_平成29年度</t>
  </si>
  <si>
    <t>07482_平成30年度</t>
  </si>
  <si>
    <t>07482_令和元年度</t>
  </si>
  <si>
    <t>07482_令和2年度</t>
  </si>
  <si>
    <t>07482_令和3年度</t>
  </si>
  <si>
    <t>07482_令和4年度</t>
  </si>
  <si>
    <t>07482_令和5年度</t>
  </si>
  <si>
    <t>07482_令和6年度</t>
  </si>
  <si>
    <t>10424_平成2年度</t>
  </si>
  <si>
    <t>10424</t>
  </si>
  <si>
    <t>長野原町</t>
  </si>
  <si>
    <t>10424_平成17年度</t>
  </si>
  <si>
    <t>10424_平成18年度</t>
  </si>
  <si>
    <t>10424_平成19年度</t>
  </si>
  <si>
    <t>10424_平成20年度</t>
  </si>
  <si>
    <t>10424_平成21年度</t>
  </si>
  <si>
    <t>10424_平成22年度</t>
  </si>
  <si>
    <t>10424_平成23年度</t>
  </si>
  <si>
    <t>10424_平成24年度</t>
  </si>
  <si>
    <t>10424_平成25年度</t>
  </si>
  <si>
    <t>10424_平成26年度</t>
  </si>
  <si>
    <t>10424_平成27年度</t>
  </si>
  <si>
    <t>10424_平成28年度</t>
  </si>
  <si>
    <t>10424_平成29年度</t>
  </si>
  <si>
    <t>10424_平成30年度</t>
  </si>
  <si>
    <t>10424_令和元年度</t>
  </si>
  <si>
    <t>10424_令和2年度</t>
  </si>
  <si>
    <t>10424_令和3年度</t>
  </si>
  <si>
    <t>10424_令和4年度</t>
  </si>
  <si>
    <t>10424_令和5年度</t>
  </si>
  <si>
    <t>10424_令和6年度</t>
  </si>
  <si>
    <t>03506_平成2年度</t>
  </si>
  <si>
    <t>03506</t>
  </si>
  <si>
    <t>九戸村</t>
  </si>
  <si>
    <t>03506_平成17年度</t>
  </si>
  <si>
    <t>03506_平成18年度</t>
  </si>
  <si>
    <t>03506_平成19年度</t>
  </si>
  <si>
    <t>03506_平成20年度</t>
  </si>
  <si>
    <t>03506_平成21年度</t>
  </si>
  <si>
    <t>03506_平成22年度</t>
  </si>
  <si>
    <t>03506_平成23年度</t>
  </si>
  <si>
    <t>03506_平成24年度</t>
  </si>
  <si>
    <t>03506_平成25年度</t>
  </si>
  <si>
    <t>03506_平成26年度</t>
  </si>
  <si>
    <t>03506_平成27年度</t>
  </si>
  <si>
    <t>03506_平成28年度</t>
  </si>
  <si>
    <t>03506_平成29年度</t>
  </si>
  <si>
    <t>03506_平成30年度</t>
  </si>
  <si>
    <t>03506_令和元年度</t>
  </si>
  <si>
    <t>03506_令和2年度</t>
  </si>
  <si>
    <t>03506_令和3年度</t>
  </si>
  <si>
    <t>03506_令和4年度</t>
  </si>
  <si>
    <t>03506_令和5年度</t>
  </si>
  <si>
    <t>03506_令和6年度</t>
  </si>
  <si>
    <t>43364_平成2年度</t>
  </si>
  <si>
    <t>43364</t>
  </si>
  <si>
    <t>玉東町</t>
  </si>
  <si>
    <t>43364_平成17年度</t>
  </si>
  <si>
    <t>43364_平成18年度</t>
  </si>
  <si>
    <t>43364_平成19年度</t>
  </si>
  <si>
    <t>43364_平成20年度</t>
  </si>
  <si>
    <t>43364_平成21年度</t>
  </si>
  <si>
    <t>43364_平成22年度</t>
  </si>
  <si>
    <t>43364_平成23年度</t>
  </si>
  <si>
    <t>43364_平成24年度</t>
  </si>
  <si>
    <t>43364_平成25年度</t>
  </si>
  <si>
    <t>43364_平成26年度</t>
  </si>
  <si>
    <t>43364_平成27年度</t>
  </si>
  <si>
    <t>43364_平成28年度</t>
  </si>
  <si>
    <t>43364_平成29年度</t>
  </si>
  <si>
    <t>43364_平成30年度</t>
  </si>
  <si>
    <t>43364_令和元年度</t>
  </si>
  <si>
    <t>43364_令和2年度</t>
  </si>
  <si>
    <t>43364_令和3年度</t>
  </si>
  <si>
    <t>43364_令和4年度</t>
  </si>
  <si>
    <t>43364_令和5年度</t>
  </si>
  <si>
    <t>43364_令和6年度</t>
  </si>
  <si>
    <t>30383_平成2年度</t>
  </si>
  <si>
    <t>30383</t>
  </si>
  <si>
    <t>由良町</t>
  </si>
  <si>
    <t>30383_平成17年度</t>
  </si>
  <si>
    <t>30383_平成18年度</t>
  </si>
  <si>
    <t>30383_平成19年度</t>
  </si>
  <si>
    <t>30383_平成20年度</t>
  </si>
  <si>
    <t>30383_平成21年度</t>
  </si>
  <si>
    <t>30383_平成22年度</t>
  </si>
  <si>
    <t>30383_平成23年度</t>
  </si>
  <si>
    <t>30383_平成24年度</t>
  </si>
  <si>
    <t>30383_平成25年度</t>
  </si>
  <si>
    <t>30383_平成26年度</t>
  </si>
  <si>
    <t>30383_平成27年度</t>
  </si>
  <si>
    <t>30383_平成28年度</t>
  </si>
  <si>
    <t>30383_平成29年度</t>
  </si>
  <si>
    <t>30383_平成30年度</t>
  </si>
  <si>
    <t>30383_令和元年度</t>
  </si>
  <si>
    <t>30383_令和2年度</t>
  </si>
  <si>
    <t>30383_令和3年度</t>
  </si>
  <si>
    <t>30383_令和4年度</t>
  </si>
  <si>
    <t>30383_令和5年度</t>
  </si>
  <si>
    <t>30383_令和6年度</t>
  </si>
  <si>
    <t>29402_平成2年度</t>
  </si>
  <si>
    <t>29402</t>
  </si>
  <si>
    <t>明日香村</t>
  </si>
  <si>
    <t>29402_平成17年度</t>
  </si>
  <si>
    <t>29402_平成18年度</t>
  </si>
  <si>
    <t>29402_平成19年度</t>
  </si>
  <si>
    <t>29402_平成20年度</t>
  </si>
  <si>
    <t>29402_平成21年度</t>
  </si>
  <si>
    <t>29402_平成22年度</t>
  </si>
  <si>
    <t>29402_平成23年度</t>
  </si>
  <si>
    <t>29402_平成24年度</t>
  </si>
  <si>
    <t>29402_平成25年度</t>
  </si>
  <si>
    <t>29402_平成26年度</t>
  </si>
  <si>
    <t>29402_平成27年度</t>
  </si>
  <si>
    <t>29402_平成28年度</t>
  </si>
  <si>
    <t>29402_平成29年度</t>
  </si>
  <si>
    <t>29402_平成30年度</t>
  </si>
  <si>
    <t>29402_令和元年度</t>
  </si>
  <si>
    <t>29402_令和2年度</t>
  </si>
  <si>
    <t>29402_令和3年度</t>
  </si>
  <si>
    <t>29402_令和4年度</t>
  </si>
  <si>
    <t>29402_令和5年度</t>
  </si>
  <si>
    <t>29402_令和6年度</t>
  </si>
  <si>
    <t>02307_平成2年度</t>
  </si>
  <si>
    <t>02307</t>
  </si>
  <si>
    <t>外ヶ浜町</t>
  </si>
  <si>
    <t>02307_平成17年度</t>
  </si>
  <si>
    <t>02307_平成18年度</t>
  </si>
  <si>
    <t>02307_平成19年度</t>
  </si>
  <si>
    <t>02307_平成20年度</t>
  </si>
  <si>
    <t>02307_平成21年度</t>
  </si>
  <si>
    <t>02307_平成22年度</t>
  </si>
  <si>
    <t>02307_平成23年度</t>
  </si>
  <si>
    <t>02307_平成24年度</t>
  </si>
  <si>
    <t>02307_平成25年度</t>
  </si>
  <si>
    <t>02307_平成26年度</t>
  </si>
  <si>
    <t>02307_平成27年度</t>
  </si>
  <si>
    <t>02307_平成28年度</t>
  </si>
  <si>
    <t>02307_平成29年度</t>
  </si>
  <si>
    <t>02307_平成30年度</t>
  </si>
  <si>
    <t>02307_令和元年度</t>
  </si>
  <si>
    <t>02307_令和2年度</t>
  </si>
  <si>
    <t>02307_令和3年度</t>
  </si>
  <si>
    <t>02307_令和4年度</t>
  </si>
  <si>
    <t>02307_令和5年度</t>
  </si>
  <si>
    <t>02307_令和6年度</t>
  </si>
  <si>
    <t>01604_平成2年度</t>
  </si>
  <si>
    <t>01604_平成17年度</t>
  </si>
  <si>
    <t>01604_平成18年度</t>
  </si>
  <si>
    <t>01604_平成19年度</t>
  </si>
  <si>
    <t>01604_平成20年度</t>
  </si>
  <si>
    <t>01604_平成21年度</t>
  </si>
  <si>
    <t>01604_平成22年度</t>
  </si>
  <si>
    <t>01604_平成23年度</t>
  </si>
  <si>
    <t>01604_平成24年度</t>
  </si>
  <si>
    <t>01604_平成25年度</t>
  </si>
  <si>
    <t>01604_平成26年度</t>
  </si>
  <si>
    <t>01604_平成27年度</t>
  </si>
  <si>
    <t>01604_平成28年度</t>
  </si>
  <si>
    <t>01604_平成29年度</t>
  </si>
  <si>
    <t>01604_平成30年度</t>
  </si>
  <si>
    <t>01604_令和元年度</t>
  </si>
  <si>
    <t>01604_令和2年度</t>
  </si>
  <si>
    <t>01604_令和3年度</t>
  </si>
  <si>
    <t>01604_令和5年度</t>
  </si>
  <si>
    <t>46535_平成2年度</t>
  </si>
  <si>
    <t>46535</t>
  </si>
  <si>
    <t>与論町</t>
  </si>
  <si>
    <t>46535_平成17年度</t>
  </si>
  <si>
    <t>46535_平成18年度</t>
  </si>
  <si>
    <t>46535_平成19年度</t>
  </si>
  <si>
    <t>46535_平成20年度</t>
  </si>
  <si>
    <t>46535_平成21年度</t>
  </si>
  <si>
    <t>46535_平成22年度</t>
  </si>
  <si>
    <t>46535_平成23年度</t>
  </si>
  <si>
    <t>46535_平成24年度</t>
  </si>
  <si>
    <t>46535_平成25年度</t>
  </si>
  <si>
    <t>46535_平成26年度</t>
  </si>
  <si>
    <t>46535_平成27年度</t>
  </si>
  <si>
    <t>46535_平成28年度</t>
  </si>
  <si>
    <t>46535_平成29年度</t>
  </si>
  <si>
    <t>46535_平成30年度</t>
  </si>
  <si>
    <t>46535_令和元年度</t>
  </si>
  <si>
    <t>46535_令和2年度</t>
  </si>
  <si>
    <t>46535_令和3年度</t>
  </si>
  <si>
    <t>46535_令和4年度</t>
  </si>
  <si>
    <t>46535_令和5年度</t>
  </si>
  <si>
    <t>46535_令和6年度</t>
  </si>
  <si>
    <t>40608_平成2年度</t>
  </si>
  <si>
    <t>40608</t>
  </si>
  <si>
    <t>大任町</t>
  </si>
  <si>
    <t>40608_平成17年度</t>
  </si>
  <si>
    <t>40608_平成18年度</t>
  </si>
  <si>
    <t>40608_平成19年度</t>
  </si>
  <si>
    <t>40608_平成20年度</t>
  </si>
  <si>
    <t>40608_平成21年度</t>
  </si>
  <si>
    <t>40608_平成22年度</t>
  </si>
  <si>
    <t>40608_平成23年度</t>
  </si>
  <si>
    <t>40608_平成24年度</t>
  </si>
  <si>
    <t>40608_平成25年度</t>
  </si>
  <si>
    <t>40608_平成26年度</t>
  </si>
  <si>
    <t>40608_平成27年度</t>
  </si>
  <si>
    <t>40608_平成28年度</t>
  </si>
  <si>
    <t>40608_平成29年度</t>
  </si>
  <si>
    <t>40608_平成30年度</t>
  </si>
  <si>
    <t>40608_令和元年度</t>
  </si>
  <si>
    <t>40608_令和2年度</t>
  </si>
  <si>
    <t>40608_令和3年度</t>
  </si>
  <si>
    <t>40608_令和4年度</t>
  </si>
  <si>
    <t>40608_令和5年度</t>
  </si>
  <si>
    <t>40608_令和6年度</t>
  </si>
  <si>
    <t>01634_平成2年度</t>
  </si>
  <si>
    <t>01634_平成17年度</t>
  </si>
  <si>
    <t>01634_平成18年度</t>
  </si>
  <si>
    <t>01634_平成19年度</t>
  </si>
  <si>
    <t>01634_平成20年度</t>
  </si>
  <si>
    <t>01634_平成21年度</t>
  </si>
  <si>
    <t>01634_平成22年度</t>
  </si>
  <si>
    <t>01634_平成23年度</t>
  </si>
  <si>
    <t>01634_平成24年度</t>
  </si>
  <si>
    <t>01634_平成25年度</t>
  </si>
  <si>
    <t>01634_平成26年度</t>
  </si>
  <si>
    <t>01634_平成27年度</t>
  </si>
  <si>
    <t>01634_平成28年度</t>
  </si>
  <si>
    <t>01634_平成29年度</t>
  </si>
  <si>
    <t>01634_平成30年度</t>
  </si>
  <si>
    <t>01634_令和元年度</t>
  </si>
  <si>
    <t>01634_令和2年度</t>
  </si>
  <si>
    <t>01634_令和3年度</t>
  </si>
  <si>
    <t>01634_令和5年度</t>
  </si>
  <si>
    <t>07362_平成2年度</t>
  </si>
  <si>
    <t>07362</t>
  </si>
  <si>
    <t>下郷町</t>
  </si>
  <si>
    <t>07362_平成17年度</t>
  </si>
  <si>
    <t>07362_平成18年度</t>
  </si>
  <si>
    <t>07362_平成19年度</t>
  </si>
  <si>
    <t>07362_平成20年度</t>
  </si>
  <si>
    <t>07362_平成21年度</t>
  </si>
  <si>
    <t>07362_平成22年度</t>
  </si>
  <si>
    <t>07362_平成23年度</t>
  </si>
  <si>
    <t>07362_平成24年度</t>
  </si>
  <si>
    <t>07362_平成25年度</t>
  </si>
  <si>
    <t>07362_平成26年度</t>
  </si>
  <si>
    <t>07362_平成27年度</t>
  </si>
  <si>
    <t>07362_平成28年度</t>
  </si>
  <si>
    <t>07362_平成29年度</t>
  </si>
  <si>
    <t>07362_平成30年度</t>
  </si>
  <si>
    <t>07362_令和元年度</t>
  </si>
  <si>
    <t>07362_令和2年度</t>
  </si>
  <si>
    <t>07362_令和3年度</t>
  </si>
  <si>
    <t>07362_令和4年度</t>
  </si>
  <si>
    <t>07362_令和5年度</t>
  </si>
  <si>
    <t>07362_令和6年度</t>
  </si>
  <si>
    <t>41387_平成2年度</t>
  </si>
  <si>
    <t>41387</t>
  </si>
  <si>
    <t>玄海町</t>
  </si>
  <si>
    <t>41387_平成17年度</t>
  </si>
  <si>
    <t>41387_平成18年度</t>
  </si>
  <si>
    <t>41387_平成19年度</t>
  </si>
  <si>
    <t>41387_平成20年度</t>
  </si>
  <si>
    <t>41387_平成21年度</t>
  </si>
  <si>
    <t>41387_平成22年度</t>
  </si>
  <si>
    <t>41387_平成23年度</t>
  </si>
  <si>
    <t>41387_平成24年度</t>
  </si>
  <si>
    <t>41387_平成25年度</t>
  </si>
  <si>
    <t>41387_平成26年度</t>
  </si>
  <si>
    <t>41387_平成27年度</t>
  </si>
  <si>
    <t>41387_平成28年度</t>
  </si>
  <si>
    <t>41387_平成29年度</t>
  </si>
  <si>
    <t>41387_平成30年度</t>
  </si>
  <si>
    <t>41387_令和元年度</t>
  </si>
  <si>
    <t>41387_令和2年度</t>
  </si>
  <si>
    <t>41387_令和3年度</t>
  </si>
  <si>
    <t>41387_令和4年度</t>
  </si>
  <si>
    <t>41387_令和5年度</t>
  </si>
  <si>
    <t>41387_令和6年度</t>
  </si>
  <si>
    <t>39403_平成2年度</t>
  </si>
  <si>
    <t>39403</t>
  </si>
  <si>
    <t>越知町</t>
  </si>
  <si>
    <t>39403_平成17年度</t>
  </si>
  <si>
    <t>39403_平成18年度</t>
  </si>
  <si>
    <t>39403_平成19年度</t>
  </si>
  <si>
    <t>39403_平成20年度</t>
  </si>
  <si>
    <t>39403_平成21年度</t>
  </si>
  <si>
    <t>39403_平成22年度</t>
  </si>
  <si>
    <t>39403_平成23年度</t>
  </si>
  <si>
    <t>39403_平成24年度</t>
  </si>
  <si>
    <t>39403_平成25年度</t>
  </si>
  <si>
    <t>39403_平成26年度</t>
  </si>
  <si>
    <t>39403_平成27年度</t>
  </si>
  <si>
    <t>39403_平成28年度</t>
  </si>
  <si>
    <t>39403_平成29年度</t>
  </si>
  <si>
    <t>39403_平成30年度</t>
  </si>
  <si>
    <t>39403_令和元年度</t>
  </si>
  <si>
    <t>39403_令和2年度</t>
  </si>
  <si>
    <t>39403_令和3年度</t>
  </si>
  <si>
    <t>39403_令和4年度</t>
  </si>
  <si>
    <t>39403_令和5年度</t>
  </si>
  <si>
    <t>39403_令和6年度</t>
  </si>
  <si>
    <t>01693_平成2年度</t>
  </si>
  <si>
    <t>01693_平成17年度</t>
  </si>
  <si>
    <t>01693_平成18年度</t>
  </si>
  <si>
    <t>01693_平成19年度</t>
  </si>
  <si>
    <t>01693_平成20年度</t>
  </si>
  <si>
    <t>01693_平成21年度</t>
  </si>
  <si>
    <t>01693_平成22年度</t>
  </si>
  <si>
    <t>01693_平成23年度</t>
  </si>
  <si>
    <t>01693_平成24年度</t>
  </si>
  <si>
    <t>01693_平成25年度</t>
  </si>
  <si>
    <t>01693_平成26年度</t>
  </si>
  <si>
    <t>01693_平成27年度</t>
  </si>
  <si>
    <t>01693_平成28年度</t>
  </si>
  <si>
    <t>01693_平成29年度</t>
  </si>
  <si>
    <t>01693_平成30年度</t>
  </si>
  <si>
    <t>01693_令和元年度</t>
  </si>
  <si>
    <t>01693_令和2年度</t>
  </si>
  <si>
    <t>01693_令和3年度</t>
  </si>
  <si>
    <t>01693_令和5年度</t>
  </si>
  <si>
    <t>06361_平成2年度</t>
  </si>
  <si>
    <t>06361</t>
  </si>
  <si>
    <t>金山町</t>
  </si>
  <si>
    <t>06361_平成17年度</t>
  </si>
  <si>
    <t>06361_平成18年度</t>
  </si>
  <si>
    <t>06361_平成19年度</t>
  </si>
  <si>
    <t>06361_平成20年度</t>
  </si>
  <si>
    <t>06361_平成21年度</t>
  </si>
  <si>
    <t>06361_平成22年度</t>
  </si>
  <si>
    <t>06361_平成23年度</t>
  </si>
  <si>
    <t>06361_平成24年度</t>
  </si>
  <si>
    <t>06361_平成25年度</t>
  </si>
  <si>
    <t>06361_平成26年度</t>
  </si>
  <si>
    <t>06361_平成27年度</t>
  </si>
  <si>
    <t>06361_平成28年度</t>
  </si>
  <si>
    <t>06361_平成29年度</t>
  </si>
  <si>
    <t>06361_平成30年度</t>
  </si>
  <si>
    <t>06361_令和元年度</t>
  </si>
  <si>
    <t>06361_令和2年度</t>
  </si>
  <si>
    <t>06361_令和3年度</t>
  </si>
  <si>
    <t>06361_令和4年度</t>
  </si>
  <si>
    <t>06361_令和5年度</t>
  </si>
  <si>
    <t>06361_令和6年度</t>
  </si>
  <si>
    <t>03366_平成2年度</t>
  </si>
  <si>
    <t>03366</t>
  </si>
  <si>
    <t>西和賀町</t>
  </si>
  <si>
    <t>03366_平成17年度</t>
  </si>
  <si>
    <t>03366_平成18年度</t>
  </si>
  <si>
    <t>03366_平成19年度</t>
  </si>
  <si>
    <t>03366_平成20年度</t>
  </si>
  <si>
    <t>03366_平成21年度</t>
  </si>
  <si>
    <t>03366_平成22年度</t>
  </si>
  <si>
    <t>03366_平成23年度</t>
  </si>
  <si>
    <t>03366_平成24年度</t>
  </si>
  <si>
    <t>03366_平成25年度</t>
  </si>
  <si>
    <t>03366_平成26年度</t>
  </si>
  <si>
    <t>03366_平成27年度</t>
  </si>
  <si>
    <t>03366_平成28年度</t>
  </si>
  <si>
    <t>03366_平成29年度</t>
  </si>
  <si>
    <t>03366_平成30年度</t>
  </si>
  <si>
    <t>03366_令和元年度</t>
  </si>
  <si>
    <t>03366_令和2年度</t>
  </si>
  <si>
    <t>03366_令和3年度</t>
  </si>
  <si>
    <t>03366_令和4年度</t>
  </si>
  <si>
    <t>03366_令和5年度</t>
  </si>
  <si>
    <t>03366_令和6年度</t>
  </si>
  <si>
    <t>15581_平成2年度</t>
  </si>
  <si>
    <t>15581</t>
  </si>
  <si>
    <t>関川村</t>
  </si>
  <si>
    <t>15581_平成17年度</t>
  </si>
  <si>
    <t>15581_平成18年度</t>
  </si>
  <si>
    <t>15581_平成19年度</t>
  </si>
  <si>
    <t>15581_平成20年度</t>
  </si>
  <si>
    <t>15581_平成21年度</t>
  </si>
  <si>
    <t>15581_平成22年度</t>
  </si>
  <si>
    <t>15581_平成23年度</t>
  </si>
  <si>
    <t>15581_平成24年度</t>
  </si>
  <si>
    <t>15581_平成25年度</t>
  </si>
  <si>
    <t>15581_平成26年度</t>
  </si>
  <si>
    <t>15581_平成27年度</t>
  </si>
  <si>
    <t>15581_平成28年度</t>
  </si>
  <si>
    <t>15581_平成29年度</t>
  </si>
  <si>
    <t>15581_平成30年度</t>
  </si>
  <si>
    <t>15581_令和元年度</t>
  </si>
  <si>
    <t>15581_令和2年度</t>
  </si>
  <si>
    <t>15581_令和3年度</t>
  </si>
  <si>
    <t>15581_令和4年度</t>
  </si>
  <si>
    <t>15581_令和5年度</t>
  </si>
  <si>
    <t>15581_令和6年度</t>
  </si>
  <si>
    <t>07465_平成2年度</t>
  </si>
  <si>
    <t>07465</t>
  </si>
  <si>
    <t>中島村</t>
  </si>
  <si>
    <t>07465_平成17年度</t>
  </si>
  <si>
    <t>07465_平成18年度</t>
  </si>
  <si>
    <t>07465_平成19年度</t>
  </si>
  <si>
    <t>07465_平成20年度</t>
  </si>
  <si>
    <t>07465_平成21年度</t>
  </si>
  <si>
    <t>07465_平成22年度</t>
  </si>
  <si>
    <t>07465_平成23年度</t>
  </si>
  <si>
    <t>07465_平成24年度</t>
  </si>
  <si>
    <t>07465_平成25年度</t>
  </si>
  <si>
    <t>07465_平成26年度</t>
  </si>
  <si>
    <t>07465_平成27年度</t>
  </si>
  <si>
    <t>07465_平成28年度</t>
  </si>
  <si>
    <t>07465_平成29年度</t>
  </si>
  <si>
    <t>07465_平成30年度</t>
  </si>
  <si>
    <t>07465_令和元年度</t>
  </si>
  <si>
    <t>07465_令和2年度</t>
  </si>
  <si>
    <t>07465_令和3年度</t>
  </si>
  <si>
    <t>07465_令和4年度</t>
  </si>
  <si>
    <t>07465_令和5年度</t>
  </si>
  <si>
    <t>07465_令和6年度</t>
  </si>
  <si>
    <t>01424_平成2年度</t>
  </si>
  <si>
    <t>01424_平成17年度</t>
  </si>
  <si>
    <t>01424_平成18年度</t>
  </si>
  <si>
    <t>01424_平成19年度</t>
  </si>
  <si>
    <t>01424_平成20年度</t>
  </si>
  <si>
    <t>01424_平成21年度</t>
  </si>
  <si>
    <t>01424_平成22年度</t>
  </si>
  <si>
    <t>01424_平成23年度</t>
  </si>
  <si>
    <t>01424_平成24年度</t>
  </si>
  <si>
    <t>01424_平成25年度</t>
  </si>
  <si>
    <t>01424_平成26年度</t>
  </si>
  <si>
    <t>01424_平成27年度</t>
  </si>
  <si>
    <t>01424_平成28年度</t>
  </si>
  <si>
    <t>01424_平成29年度</t>
  </si>
  <si>
    <t>01424_平成30年度</t>
  </si>
  <si>
    <t>01424_令和元年度</t>
  </si>
  <si>
    <t>01424_令和2年度</t>
  </si>
  <si>
    <t>01424_令和3年度</t>
  </si>
  <si>
    <t>01424_令和5年度</t>
  </si>
  <si>
    <t>01604_令和7年度</t>
  </si>
  <si>
    <t>01604_令和8年度</t>
  </si>
  <si>
    <t>01604_令和9年度</t>
  </si>
  <si>
    <t>01604_令和10年度</t>
  </si>
  <si>
    <t>01604_令和11年度</t>
  </si>
  <si>
    <t>01604_令和12年度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</si>
</sst>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0.26084656260969052</c:v>
                </c:pt>
                <c:pt idx="1">
                  <c:v>0.50271734967832482</c:v>
                </c:pt>
                <c:pt idx="2">
                  <c:v>0.49637776903950592</c:v>
                </c:pt>
                <c:pt idx="3">
                  <c:v>0.84359144627611993</c:v>
                </c:pt>
                <c:pt idx="4">
                  <c:v>0.76575072612133621</c:v>
                </c:pt>
                <c:pt idx="5">
                  <c:v>0.64690581037285233</c:v>
                </c:pt>
                <c:pt idx="6">
                  <c:v>0.44234170908739728</c:v>
                </c:pt>
                <c:pt idx="7">
                  <c:v>0.75863194361198005</c:v>
                </c:pt>
                <c:pt idx="8">
                  <c:v>1.0435774472418455</c:v>
                </c:pt>
                <c:pt idx="9">
                  <c:v>0.84856156095274948</c:v>
                </c:pt>
                <c:pt idx="10">
                  <c:v>0.87268130294849777</c:v>
                </c:pt>
                <c:pt idx="11">
                  <c:v>1.075629609298181</c:v>
                </c:pt>
                <c:pt idx="12">
                  <c:v>0.72592463088638448</c:v>
                </c:pt>
                <c:pt idx="13">
                  <c:v>0.83360155552749116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15.197205180119401</c:v>
                </c:pt>
                <c:pt idx="1">
                  <c:v>15.450827468335497</c:v>
                </c:pt>
                <c:pt idx="2">
                  <c:v>14.920877247173328</c:v>
                </c:pt>
                <c:pt idx="3">
                  <c:v>15.088109256234274</c:v>
                </c:pt>
                <c:pt idx="4">
                  <c:v>15.016227678323631</c:v>
                </c:pt>
                <c:pt idx="5">
                  <c:v>14.91308886784355</c:v>
                </c:pt>
                <c:pt idx="6">
                  <c:v>14.93388127615758</c:v>
                </c:pt>
                <c:pt idx="7">
                  <c:v>14.974912570979559</c:v>
                </c:pt>
                <c:pt idx="8">
                  <c:v>14.998508574314684</c:v>
                </c:pt>
                <c:pt idx="9">
                  <c:v>14.979674654801183</c:v>
                </c:pt>
                <c:pt idx="10">
                  <c:v>14.621384491642903</c:v>
                </c:pt>
                <c:pt idx="11">
                  <c:v>13.507303991391813</c:v>
                </c:pt>
                <c:pt idx="12">
                  <c:v>13.682515617436362</c:v>
                </c:pt>
                <c:pt idx="13">
                  <c:v>13.801928680595255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11.169912378102371</c:v>
                </c:pt>
                <c:pt idx="1">
                  <c:v>10.95773314254166</c:v>
                </c:pt>
                <c:pt idx="2">
                  <c:v>13.36094961303108</c:v>
                </c:pt>
                <c:pt idx="3">
                  <c:v>14.89859125617777</c:v>
                </c:pt>
                <c:pt idx="4">
                  <c:v>14.40115767877565</c:v>
                </c:pt>
                <c:pt idx="5">
                  <c:v>15.322825628643081</c:v>
                </c:pt>
                <c:pt idx="6">
                  <c:v>14.286139053709499</c:v>
                </c:pt>
                <c:pt idx="7">
                  <c:v>14.597190148851153</c:v>
                </c:pt>
                <c:pt idx="8">
                  <c:v>14.273785789428512</c:v>
                </c:pt>
                <c:pt idx="9">
                  <c:v>13.237452890557124</c:v>
                </c:pt>
                <c:pt idx="10">
                  <c:v>13.366985849194741</c:v>
                </c:pt>
                <c:pt idx="11">
                  <c:v>12.220479203748406</c:v>
                </c:pt>
                <c:pt idx="12">
                  <c:v>12.090888420890744</c:v>
                </c:pt>
                <c:pt idx="13">
                  <c:v>12.007034951717444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6.130875457540041</c:v>
                </c:pt>
                <c:pt idx="1">
                  <c:v>5.4879885944644524</c:v>
                </c:pt>
                <c:pt idx="2">
                  <c:v>6.9328725124251784</c:v>
                </c:pt>
                <c:pt idx="3">
                  <c:v>8.6106056323602278</c:v>
                </c:pt>
                <c:pt idx="4">
                  <c:v>8.0080691021865</c:v>
                </c:pt>
                <c:pt idx="5">
                  <c:v>8.1229417974716416</c:v>
                </c:pt>
                <c:pt idx="6">
                  <c:v>7.8595378770450246</c:v>
                </c:pt>
                <c:pt idx="7">
                  <c:v>6.7386422298369766</c:v>
                </c:pt>
                <c:pt idx="8">
                  <c:v>6.7567689785519782</c:v>
                </c:pt>
                <c:pt idx="9">
                  <c:v>6.7900938792369061</c:v>
                </c:pt>
                <c:pt idx="10">
                  <c:v>6.0913307702257526</c:v>
                </c:pt>
                <c:pt idx="11">
                  <c:v>5.7033489431305053</c:v>
                </c:pt>
                <c:pt idx="12">
                  <c:v>5.7924152564397415</c:v>
                </c:pt>
                <c:pt idx="13">
                  <c:v>5.9056710599688582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42.132048657207612</c:v>
                </c:pt>
                <c:pt idx="1">
                  <c:v>37.752715228124373</c:v>
                </c:pt>
                <c:pt idx="2">
                  <c:v>33.102321095419377</c:v>
                </c:pt>
                <c:pt idx="3">
                  <c:v>33.529876665525023</c:v>
                </c:pt>
                <c:pt idx="4">
                  <c:v>29.538715767712539</c:v>
                </c:pt>
                <c:pt idx="5">
                  <c:v>34.362910152500504</c:v>
                </c:pt>
                <c:pt idx="6">
                  <c:v>39.513475661012514</c:v>
                </c:pt>
                <c:pt idx="7">
                  <c:v>38.301385645652864</c:v>
                </c:pt>
                <c:pt idx="8">
                  <c:v>34.812257483815877</c:v>
                </c:pt>
                <c:pt idx="9">
                  <c:v>34.703716181835489</c:v>
                </c:pt>
                <c:pt idx="10">
                  <c:v>29.509877081785035</c:v>
                </c:pt>
                <c:pt idx="11">
                  <c:v>39.376771485513466</c:v>
                </c:pt>
                <c:pt idx="12">
                  <c:v>36.353570678392991</c:v>
                </c:pt>
                <c:pt idx="13">
                  <c:v>32.244062915180777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3358</c:v>
                </c:pt>
                <c:pt idx="1">
                  <c:v>3402</c:v>
                </c:pt>
                <c:pt idx="2">
                  <c:v>3421</c:v>
                </c:pt>
                <c:pt idx="3">
                  <c:v>3459</c:v>
                </c:pt>
                <c:pt idx="4">
                  <c:v>3517</c:v>
                </c:pt>
                <c:pt idx="5">
                  <c:v>3546</c:v>
                </c:pt>
                <c:pt idx="6">
                  <c:v>3582</c:v>
                </c:pt>
                <c:pt idx="7">
                  <c:v>3604</c:v>
                </c:pt>
                <c:pt idx="8">
                  <c:v>3671</c:v>
                </c:pt>
                <c:pt idx="9">
                  <c:v>3691</c:v>
                </c:pt>
                <c:pt idx="10">
                  <c:v>3723</c:v>
                </c:pt>
                <c:pt idx="11">
                  <c:v>3707</c:v>
                </c:pt>
                <c:pt idx="12">
                  <c:v>3698</c:v>
                </c:pt>
                <c:pt idx="13">
                  <c:v>3695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1653</c:v>
                </c:pt>
                <c:pt idx="1">
                  <c:v>1648</c:v>
                </c:pt>
                <c:pt idx="2">
                  <c:v>1601</c:v>
                </c:pt>
                <c:pt idx="3">
                  <c:v>1614</c:v>
                </c:pt>
                <c:pt idx="4">
                  <c:v>1628</c:v>
                </c:pt>
                <c:pt idx="5">
                  <c:v>1658</c:v>
                </c:pt>
                <c:pt idx="6">
                  <c:v>1662</c:v>
                </c:pt>
                <c:pt idx="7">
                  <c:v>1738</c:v>
                </c:pt>
                <c:pt idx="8">
                  <c:v>1756</c:v>
                </c:pt>
                <c:pt idx="9">
                  <c:v>1793</c:v>
                </c:pt>
                <c:pt idx="10">
                  <c:v>1731</c:v>
                </c:pt>
                <c:pt idx="11">
                  <c:v>1766</c:v>
                </c:pt>
                <c:pt idx="12">
                  <c:v>1797</c:v>
                </c:pt>
                <c:pt idx="13">
                  <c:v>1794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2623</c:v>
                </c:pt>
                <c:pt idx="1">
                  <c:v>2617</c:v>
                </c:pt>
                <c:pt idx="2">
                  <c:v>2651</c:v>
                </c:pt>
                <c:pt idx="3">
                  <c:v>2691</c:v>
                </c:pt>
                <c:pt idx="4">
                  <c:v>2684</c:v>
                </c:pt>
                <c:pt idx="5">
                  <c:v>2697</c:v>
                </c:pt>
                <c:pt idx="6">
                  <c:v>2732</c:v>
                </c:pt>
                <c:pt idx="7">
                  <c:v>2745</c:v>
                </c:pt>
                <c:pt idx="8">
                  <c:v>2743</c:v>
                </c:pt>
                <c:pt idx="9">
                  <c:v>2763</c:v>
                </c:pt>
                <c:pt idx="10">
                  <c:v>2756</c:v>
                </c:pt>
                <c:pt idx="11">
                  <c:v>2749</c:v>
                </c:pt>
                <c:pt idx="12">
                  <c:v>2753</c:v>
                </c:pt>
                <c:pt idx="13">
                  <c:v>2776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609</c:v>
                </c:pt>
                <c:pt idx="1">
                  <c:v>609</c:v>
                </c:pt>
                <c:pt idx="2">
                  <c:v>609</c:v>
                </c:pt>
                <c:pt idx="3">
                  <c:v>609</c:v>
                </c:pt>
                <c:pt idx="4">
                  <c:v>609</c:v>
                </c:pt>
                <c:pt idx="5">
                  <c:v>664</c:v>
                </c:pt>
                <c:pt idx="6">
                  <c:v>664</c:v>
                </c:pt>
                <c:pt idx="7">
                  <c:v>664</c:v>
                </c:pt>
                <c:pt idx="8">
                  <c:v>664</c:v>
                </c:pt>
                <c:pt idx="9">
                  <c:v>664</c:v>
                </c:pt>
                <c:pt idx="10">
                  <c:v>664</c:v>
                </c:pt>
                <c:pt idx="11">
                  <c:v>691</c:v>
                </c:pt>
                <c:pt idx="12">
                  <c:v>691</c:v>
                </c:pt>
                <c:pt idx="13">
                  <c:v>691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353</c:v>
                </c:pt>
                <c:pt idx="1">
                  <c:v>353</c:v>
                </c:pt>
                <c:pt idx="2">
                  <c:v>353</c:v>
                </c:pt>
                <c:pt idx="3">
                  <c:v>353</c:v>
                </c:pt>
                <c:pt idx="4">
                  <c:v>353</c:v>
                </c:pt>
                <c:pt idx="5">
                  <c:v>313</c:v>
                </c:pt>
                <c:pt idx="6">
                  <c:v>313</c:v>
                </c:pt>
                <c:pt idx="7">
                  <c:v>313</c:v>
                </c:pt>
                <c:pt idx="8">
                  <c:v>313</c:v>
                </c:pt>
                <c:pt idx="9">
                  <c:v>313</c:v>
                </c:pt>
                <c:pt idx="10">
                  <c:v>313</c:v>
                </c:pt>
                <c:pt idx="11">
                  <c:v>278</c:v>
                </c:pt>
                <c:pt idx="12">
                  <c:v>278</c:v>
                </c:pt>
                <c:pt idx="13">
                  <c:v>278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12.9328</c:v>
                </c:pt>
                <c:pt idx="1">
                  <c:v>10.429600000000001</c:v>
                </c:pt>
                <c:pt idx="2">
                  <c:v>0</c:v>
                </c:pt>
                <c:pt idx="3">
                  <c:v>0</c:v>
                </c:pt>
                <c:pt idx="4">
                  <c:v>0</c:v>
                </c:pt>
                <c:pt idx="5">
                  <c:v>11.387</c:v>
                </c:pt>
                <c:pt idx="6">
                  <c:v>25.752700000000001</c:v>
                </c:pt>
                <c:pt idx="7">
                  <c:v>10.9542</c:v>
                </c:pt>
                <c:pt idx="8">
                  <c:v>10.1915</c:v>
                </c:pt>
                <c:pt idx="9">
                  <c:v>20.528400000000001</c:v>
                </c:pt>
                <c:pt idx="10">
                  <c:v>0</c:v>
                </c:pt>
                <c:pt idx="11">
                  <c:v>23.256599999999999</c:v>
                </c:pt>
                <c:pt idx="12">
                  <c:v>23.602</c:v>
                </c:pt>
                <c:pt idx="13">
                  <c:v>23.6843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6.9328725124251784</c:v>
                </c:pt>
                <c:pt idx="1">
                  <c:v>8.6106056323602278</c:v>
                </c:pt>
                <c:pt idx="2">
                  <c:v>8.0080691021865</c:v>
                </c:pt>
                <c:pt idx="3">
                  <c:v>8.1229417974716416</c:v>
                </c:pt>
                <c:pt idx="4">
                  <c:v>7.8595378770450246</c:v>
                </c:pt>
                <c:pt idx="5">
                  <c:v>6.7386422298369766</c:v>
                </c:pt>
                <c:pt idx="6">
                  <c:v>6.7567689785519782</c:v>
                </c:pt>
                <c:pt idx="7">
                  <c:v>6.7900938792369061</c:v>
                </c:pt>
                <c:pt idx="8">
                  <c:v>6.0913307702257526</c:v>
                </c:pt>
                <c:pt idx="9">
                  <c:v>5.7033489431305053</c:v>
                </c:pt>
                <c:pt idx="10">
                  <c:v>5.7924152564397415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33.102321095419377</c:v>
                </c:pt>
                <c:pt idx="1">
                  <c:v>33.529876665525023</c:v>
                </c:pt>
                <c:pt idx="2">
                  <c:v>29.538715767712539</c:v>
                </c:pt>
                <c:pt idx="3">
                  <c:v>34.362910152500504</c:v>
                </c:pt>
                <c:pt idx="4">
                  <c:v>39.513475661012514</c:v>
                </c:pt>
                <c:pt idx="5">
                  <c:v>38.301385645652864</c:v>
                </c:pt>
                <c:pt idx="6">
                  <c:v>34.812257483815877</c:v>
                </c:pt>
                <c:pt idx="7">
                  <c:v>34.703716181835489</c:v>
                </c:pt>
                <c:pt idx="8">
                  <c:v>29.509877081785035</c:v>
                </c:pt>
                <c:pt idx="9">
                  <c:v>39.376771485513466</c:v>
                </c:pt>
                <c:pt idx="10">
                  <c:v>36.353570678392991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4.7692474221987204</c:v>
                </c:pt>
                <c:pt idx="2">
                  <c:v>1.6489812089099101</c:v>
                </c:pt>
                <c:pt idx="3">
                  <c:v>68.131508987592639</c:v>
                </c:pt>
                <c:pt idx="4">
                  <c:v>5.6835984317602088</c:v>
                </c:pt>
                <c:pt idx="5">
                  <c:v>12.83118022411276</c:v>
                </c:pt>
                <c:pt idx="7">
                  <c:v>15.988338051608524</c:v>
                </c:pt>
                <c:pt idx="8">
                  <c:v>0.36126259147900402</c:v>
                </c:pt>
                <c:pt idx="9">
                  <c:v>0</c:v>
                </c:pt>
                <c:pt idx="10">
                  <c:v>0.49286920014502289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74.549737618701272</c:v>
                </c:pt>
                <c:pt idx="4" formatCode="#,##0">
                  <c:v>5.6835984317602088</c:v>
                </c:pt>
                <c:pt idx="5" formatCode="#,##0">
                  <c:v>12.83118022411276</c:v>
                </c:pt>
                <c:pt idx="6" formatCode="#,##0">
                  <c:v>16.349600643087527</c:v>
                </c:pt>
                <c:pt idx="10" formatCode="#,##0">
                  <c:v>0.49286920014502289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新冠町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新冠町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新冠町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新冠町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1,490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264.82900000000006</c:v>
                </c:pt>
                <c:pt idx="1">
                  <c:v>1205.8</c:v>
                </c:pt>
                <c:pt idx="2">
                  <c:v>19.2</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1,955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317.82657948000008</c:v>
                </c:pt>
                <c:pt idx="1">
                  <c:v>1594.9840079999999</c:v>
                </c:pt>
                <c:pt idx="2">
                  <c:v>41.711615999999992</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178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新冠町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101.32898677200001</c:v>
                </c:pt>
                <c:pt idx="1">
                  <c:v>70.677145007999997</c:v>
                </c:pt>
                <c:pt idx="2">
                  <c:v>2.5221290399999998</c:v>
                </c:pt>
                <c:pt idx="3">
                  <c:v>0</c:v>
                </c:pt>
                <c:pt idx="4">
                  <c:v>0.22256191</c:v>
                </c:pt>
                <c:pt idx="5">
                  <c:v>2.7586461299999998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3,052,694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新冠町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2214392</c:v>
                </c:pt>
                <c:pt idx="1">
                  <c:v>826700</c:v>
                </c:pt>
                <c:pt idx="2">
                  <c:v>11602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19.2</c:v>
                </c:pt>
                <c:pt idx="8">
                  <c:v>19.2</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543.1</c:v>
                </c:pt>
                <c:pt idx="1">
                  <c:v>293.10000000000002</c:v>
                </c:pt>
                <c:pt idx="2">
                  <c:v>543.1</c:v>
                </c:pt>
                <c:pt idx="3">
                  <c:v>692</c:v>
                </c:pt>
                <c:pt idx="4">
                  <c:v>691.2</c:v>
                </c:pt>
                <c:pt idx="5">
                  <c:v>839.7</c:v>
                </c:pt>
                <c:pt idx="6">
                  <c:v>1116.7</c:v>
                </c:pt>
                <c:pt idx="7">
                  <c:v>1156.3</c:v>
                </c:pt>
                <c:pt idx="8">
                  <c:v>1205.8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173.929</c:v>
                </c:pt>
                <c:pt idx="1">
                  <c:v>181.72900000000001</c:v>
                </c:pt>
                <c:pt idx="2">
                  <c:v>196.22900000000001</c:v>
                </c:pt>
                <c:pt idx="3">
                  <c:v>218.62899999999999</c:v>
                </c:pt>
                <c:pt idx="4">
                  <c:v>221.32900000000001</c:v>
                </c:pt>
                <c:pt idx="5">
                  <c:v>230.929</c:v>
                </c:pt>
                <c:pt idx="6">
                  <c:v>236.429</c:v>
                </c:pt>
                <c:pt idx="7">
                  <c:v>241.22900000000004</c:v>
                </c:pt>
                <c:pt idx="8">
                  <c:v>264.82900000000006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3.3174582083879793E-2</c:v>
                </c:pt>
                <c:pt idx="1">
                  <c:v>2.315998558661677E-2</c:v>
                </c:pt>
                <c:pt idx="2">
                  <c:v>3.7398176133453608E-2</c:v>
                </c:pt>
                <c:pt idx="3">
                  <c:v>4.6156280759326221E-2</c:v>
                </c:pt>
                <c:pt idx="4">
                  <c:v>4.8121584044296881E-2</c:v>
                </c:pt>
                <c:pt idx="5">
                  <c:v>5.2198757924059154E-2</c:v>
                </c:pt>
                <c:pt idx="6">
                  <c:v>6.6441045781085464E-2</c:v>
                </c:pt>
                <c:pt idx="7">
                  <c:v>6.8867688422393311E-2</c:v>
                </c:pt>
                <c:pt idx="8">
                  <c:v>7.2339324070094843E-2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1.0344427807800469</c:v>
                </c:pt>
                <c:pt idx="3">
                  <c:v>28.504272986932492</c:v>
                </c:pt>
                <c:pt idx="4">
                  <c:v>8.0080691021865</c:v>
                </c:pt>
                <c:pt idx="5">
                  <c:v>14.40115767877565</c:v>
                </c:pt>
                <c:pt idx="7">
                  <c:v>14.569425811746374</c:v>
                </c:pt>
                <c:pt idx="8">
                  <c:v>0.44680186657725601</c:v>
                </c:pt>
                <c:pt idx="9">
                  <c:v>0</c:v>
                </c:pt>
                <c:pt idx="10">
                  <c:v>0.76575072612133621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29.538715767712539</c:v>
                </c:pt>
                <c:pt idx="4" formatCode="#,##0">
                  <c:v>8.0080691021865</c:v>
                </c:pt>
                <c:pt idx="5" formatCode="#,##0">
                  <c:v>14.40115767877565</c:v>
                </c:pt>
                <c:pt idx="6" formatCode="#,##0">
                  <c:v>15.016227678323631</c:v>
                </c:pt>
                <c:pt idx="10" formatCode="#,##0">
                  <c:v>0.76575072612133621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37</c:v>
                </c:pt>
                <c:pt idx="1">
                  <c:v>39</c:v>
                </c:pt>
                <c:pt idx="2">
                  <c:v>41</c:v>
                </c:pt>
                <c:pt idx="3">
                  <c:v>44</c:v>
                </c:pt>
                <c:pt idx="4">
                  <c:v>45</c:v>
                </c:pt>
                <c:pt idx="5">
                  <c:v>46</c:v>
                </c:pt>
                <c:pt idx="6">
                  <c:v>47</c:v>
                </c:pt>
                <c:pt idx="7">
                  <c:v>48</c:v>
                </c:pt>
                <c:pt idx="8">
                  <c:v>52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27018.806556529624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1954.5222034799999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4848007.2449999992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2814694.077</c:v>
                </c:pt>
                <c:pt idx="1">
                  <c:v>1963254.0279999997</c:v>
                </c:pt>
                <c:pt idx="2">
                  <c:v>70059.14</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1912.8105874799999</c:v>
                </c:pt>
                <c:pt idx="1">
                  <c:v>41.711615999999992</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排出量比較シート!$DN$21:$DN$50</c:f>
              <c:numCache>
                <c:formatCode>0.0%;;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排出量比較シート!$DQ$21:$DQ$50</c:f>
              <c:numCache>
                <c:formatCode>0.0%;;</c:formatCode>
                <c:ptCount val="30"/>
                <c:pt idx="0">
                  <c:v>1</c:v>
                </c:pt>
                <c:pt idx="1">
                  <c:v>0</c:v>
                </c:pt>
                <c:pt idx="2">
                  <c:v>0</c:v>
                </c:pt>
                <c:pt idx="3">
                  <c:v>0</c:v>
                </c:pt>
                <c:pt idx="4">
                  <c:v>0</c:v>
                </c:pt>
                <c:pt idx="5">
                  <c:v>0</c:v>
                </c:pt>
                <c:pt idx="6">
                  <c:v>0.87</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排出量比較シート!$DR$21:$DR$50</c:f>
              <c:numCache>
                <c:formatCode>0.0%;;</c:formatCode>
                <c:ptCount val="30"/>
                <c:pt idx="0">
                  <c:v>0</c:v>
                </c:pt>
                <c:pt idx="1">
                  <c:v>0</c:v>
                </c:pt>
                <c:pt idx="2">
                  <c:v>0</c:v>
                </c:pt>
                <c:pt idx="3">
                  <c:v>0</c:v>
                </c:pt>
                <c:pt idx="4">
                  <c:v>0</c:v>
                </c:pt>
                <c:pt idx="5">
                  <c:v>0</c:v>
                </c:pt>
                <c:pt idx="6">
                  <c:v>0.13</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0.04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排出量比較シート!$DF$21:$DF$50</c:f>
              <c:numCache>
                <c:formatCode>#,##0;;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2</c:v>
                </c:pt>
                <c:pt idx="14">
                  <c:v>0</c:v>
                </c:pt>
                <c:pt idx="15">
                  <c:v>0</c:v>
                </c:pt>
                <c:pt idx="16">
                  <c:v>0</c:v>
                </c:pt>
                <c:pt idx="17">
                  <c:v>0</c:v>
                </c:pt>
                <c:pt idx="18">
                  <c:v>0</c:v>
                </c:pt>
                <c:pt idx="19">
                  <c:v>0</c:v>
                </c:pt>
                <c:pt idx="20">
                  <c:v>0</c:v>
                </c:pt>
                <c:pt idx="21">
                  <c:v>0</c:v>
                </c:pt>
                <c:pt idx="22">
                  <c:v>0</c:v>
                </c:pt>
                <c:pt idx="23">
                  <c:v>0</c:v>
                </c:pt>
                <c:pt idx="24">
                  <c:v>0</c:v>
                </c:pt>
                <c:pt idx="25">
                  <c:v>0</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排出量比較シート!$DI$21:$DI$50</c:f>
              <c:numCache>
                <c:formatCode>#,##0;;</c:formatCode>
                <c:ptCount val="30"/>
                <c:pt idx="0">
                  <c:v>4</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排出量比較シート!$DL$21:$DL$50</c:f>
              <c:numCache>
                <c:formatCode>#,##0;;</c:formatCode>
                <c:ptCount val="30"/>
                <c:pt idx="0">
                  <c:v>4</c:v>
                </c:pt>
                <c:pt idx="1">
                  <c:v>1</c:v>
                </c:pt>
                <c:pt idx="2">
                  <c:v>1</c:v>
                </c:pt>
                <c:pt idx="3">
                  <c:v>1</c:v>
                </c:pt>
                <c:pt idx="4">
                  <c:v>1</c:v>
                </c:pt>
                <c:pt idx="5">
                  <c:v>0</c:v>
                </c:pt>
                <c:pt idx="6">
                  <c:v>2</c:v>
                </c:pt>
                <c:pt idx="7">
                  <c:v>0</c:v>
                </c:pt>
                <c:pt idx="8">
                  <c:v>1</c:v>
                </c:pt>
                <c:pt idx="9">
                  <c:v>1</c:v>
                </c:pt>
                <c:pt idx="10">
                  <c:v>0</c:v>
                </c:pt>
                <c:pt idx="11">
                  <c:v>1</c:v>
                </c:pt>
                <c:pt idx="12">
                  <c:v>0</c:v>
                </c:pt>
                <c:pt idx="13">
                  <c:v>2</c:v>
                </c:pt>
                <c:pt idx="14">
                  <c:v>0</c:v>
                </c:pt>
                <c:pt idx="15">
                  <c:v>0</c:v>
                </c:pt>
                <c:pt idx="16">
                  <c:v>0</c:v>
                </c:pt>
                <c:pt idx="17">
                  <c:v>1</c:v>
                </c:pt>
                <c:pt idx="18">
                  <c:v>0</c:v>
                </c:pt>
                <c:pt idx="19">
                  <c:v>0</c:v>
                </c:pt>
                <c:pt idx="20">
                  <c:v>0</c:v>
                </c:pt>
                <c:pt idx="21">
                  <c:v>1</c:v>
                </c:pt>
                <c:pt idx="22">
                  <c:v>0</c:v>
                </c:pt>
                <c:pt idx="23">
                  <c:v>0</c:v>
                </c:pt>
                <c:pt idx="24">
                  <c:v>0</c:v>
                </c:pt>
                <c:pt idx="25">
                  <c:v>0</c:v>
                </c:pt>
                <c:pt idx="26">
                  <c:v>1</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排出量比較シート!$CX$21:$CX$50</c:f>
              <c:numCache>
                <c:formatCode>[=0]#;[&lt;1]0.00;#,##0</c:formatCode>
                <c:ptCount val="30"/>
                <c:pt idx="0">
                  <c:v>0</c:v>
                </c:pt>
                <c:pt idx="1">
                  <c:v>2.9729999999999999</c:v>
                </c:pt>
                <c:pt idx="2">
                  <c:v>13.452</c:v>
                </c:pt>
                <c:pt idx="3">
                  <c:v>39.348999999999997</c:v>
                </c:pt>
                <c:pt idx="4">
                  <c:v>13.151</c:v>
                </c:pt>
                <c:pt idx="5">
                  <c:v>0</c:v>
                </c:pt>
                <c:pt idx="6">
                  <c:v>0</c:v>
                </c:pt>
                <c:pt idx="7">
                  <c:v>0</c:v>
                </c:pt>
                <c:pt idx="8">
                  <c:v>5.0199999999999996</c:v>
                </c:pt>
                <c:pt idx="9">
                  <c:v>11.106</c:v>
                </c:pt>
                <c:pt idx="10">
                  <c:v>0</c:v>
                </c:pt>
                <c:pt idx="11">
                  <c:v>0</c:v>
                </c:pt>
                <c:pt idx="12">
                  <c:v>0</c:v>
                </c:pt>
                <c:pt idx="13">
                  <c:v>8.0690000000000008</c:v>
                </c:pt>
                <c:pt idx="14">
                  <c:v>0</c:v>
                </c:pt>
                <c:pt idx="15">
                  <c:v>0</c:v>
                </c:pt>
                <c:pt idx="16">
                  <c:v>0</c:v>
                </c:pt>
                <c:pt idx="17">
                  <c:v>0</c:v>
                </c:pt>
                <c:pt idx="18">
                  <c:v>0</c:v>
                </c:pt>
                <c:pt idx="19">
                  <c:v>0</c:v>
                </c:pt>
                <c:pt idx="20">
                  <c:v>0</c:v>
                </c:pt>
                <c:pt idx="21">
                  <c:v>0</c:v>
                </c:pt>
                <c:pt idx="22">
                  <c:v>0</c:v>
                </c:pt>
                <c:pt idx="23">
                  <c:v>0</c:v>
                </c:pt>
                <c:pt idx="24">
                  <c:v>0</c:v>
                </c:pt>
                <c:pt idx="25">
                  <c:v>0</c:v>
                </c:pt>
                <c:pt idx="26">
                  <c:v>6.6980000000000004</c:v>
                </c:pt>
                <c:pt idx="27">
                  <c:v>8.81</c:v>
                </c:pt>
                <c:pt idx="28">
                  <c:v>24.268999999999998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排出量比較シート!$DA$21:$DA$50</c:f>
              <c:numCache>
                <c:formatCode>[=0]#;[&lt;1]0.00;#,##0</c:formatCode>
                <c:ptCount val="30"/>
                <c:pt idx="0">
                  <c:v>144.66800000000001</c:v>
                </c:pt>
                <c:pt idx="1">
                  <c:v>0</c:v>
                </c:pt>
                <c:pt idx="2">
                  <c:v>0</c:v>
                </c:pt>
                <c:pt idx="3">
                  <c:v>0</c:v>
                </c:pt>
                <c:pt idx="4">
                  <c:v>0</c:v>
                </c:pt>
                <c:pt idx="5">
                  <c:v>0</c:v>
                </c:pt>
                <c:pt idx="6">
                  <c:v>19.481999999999999</c:v>
                </c:pt>
                <c:pt idx="7">
                  <c:v>0</c:v>
                </c:pt>
                <c:pt idx="8">
                  <c:v>0</c:v>
                </c:pt>
                <c:pt idx="9">
                  <c:v>0</c:v>
                </c:pt>
                <c:pt idx="10">
                  <c:v>0</c:v>
                </c:pt>
                <c:pt idx="11">
                  <c:v>27.869</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排出量比較シート!$DB$21:$DB$50</c:f>
              <c:numCache>
                <c:formatCode>[=0]#;[&lt;1]0.00;#,##0</c:formatCode>
                <c:ptCount val="30"/>
                <c:pt idx="0">
                  <c:v>0</c:v>
                </c:pt>
                <c:pt idx="1">
                  <c:v>0</c:v>
                </c:pt>
                <c:pt idx="2">
                  <c:v>0</c:v>
                </c:pt>
                <c:pt idx="3">
                  <c:v>0</c:v>
                </c:pt>
                <c:pt idx="4">
                  <c:v>0</c:v>
                </c:pt>
                <c:pt idx="5">
                  <c:v>0</c:v>
                </c:pt>
                <c:pt idx="6">
                  <c:v>2.931</c:v>
                </c:pt>
                <c:pt idx="7">
                  <c:v>0</c:v>
                </c:pt>
                <c:pt idx="8">
                  <c:v>0</c:v>
                </c:pt>
                <c:pt idx="9">
                  <c:v>0</c:v>
                </c:pt>
                <c:pt idx="10">
                  <c:v>0</c:v>
                </c:pt>
                <c:pt idx="11">
                  <c:v>0</c:v>
                </c:pt>
                <c:pt idx="12">
                  <c:v>0</c:v>
                </c:pt>
                <c:pt idx="13">
                  <c:v>0</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0</c:v>
                </c:pt>
                <c:pt idx="27">
                  <c:v>0</c:v>
                </c:pt>
                <c:pt idx="28">
                  <c:v>0.96099999999999997</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排出量比較シート!$DD$21:$DD$50</c:f>
              <c:numCache>
                <c:formatCode>[=0]#;[&lt;1]0.00;#,##0</c:formatCode>
                <c:ptCount val="30"/>
                <c:pt idx="0">
                  <c:v>144.66800000000001</c:v>
                </c:pt>
                <c:pt idx="1">
                  <c:v>2.9729999999999999</c:v>
                </c:pt>
                <c:pt idx="2">
                  <c:v>13.452</c:v>
                </c:pt>
                <c:pt idx="3">
                  <c:v>39.348999999999997</c:v>
                </c:pt>
                <c:pt idx="4">
                  <c:v>13.151</c:v>
                </c:pt>
                <c:pt idx="5">
                  <c:v>0</c:v>
                </c:pt>
                <c:pt idx="6">
                  <c:v>22.413</c:v>
                </c:pt>
                <c:pt idx="7">
                  <c:v>0</c:v>
                </c:pt>
                <c:pt idx="8">
                  <c:v>5.0199999999999996</c:v>
                </c:pt>
                <c:pt idx="9">
                  <c:v>11.106</c:v>
                </c:pt>
                <c:pt idx="10">
                  <c:v>0</c:v>
                </c:pt>
                <c:pt idx="11">
                  <c:v>27.869</c:v>
                </c:pt>
                <c:pt idx="12">
                  <c:v>0</c:v>
                </c:pt>
                <c:pt idx="13">
                  <c:v>8.0690000000000008</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6.6980000000000004</c:v>
                </c:pt>
                <c:pt idx="27">
                  <c:v>8.81</c:v>
                </c:pt>
                <c:pt idx="28">
                  <c:v>25.229999999999997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排出量比較シート!$CU$21:$CU$50</c:f>
              <c:numCache>
                <c:formatCode>\(0%\);;</c:formatCode>
                <c:ptCount val="30"/>
                <c:pt idx="0">
                  <c:v>1</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排出量比較シート!$CM$21:$CM$50</c:f>
              <c:numCache>
                <c:formatCode>\(0%\);;</c:formatCode>
                <c:ptCount val="30"/>
                <c:pt idx="0">
                  <c:v>0</c:v>
                </c:pt>
                <c:pt idx="1">
                  <c:v>0.20608457878661696</c:v>
                </c:pt>
                <c:pt idx="2">
                  <c:v>0.72836686449418597</c:v>
                </c:pt>
                <c:pt idx="3">
                  <c:v>0.66379695919465287</c:v>
                </c:pt>
                <c:pt idx="4">
                  <c:v>0.1288977642883688</c:v>
                </c:pt>
                <c:pt idx="5">
                  <c:v>0</c:v>
                </c:pt>
                <c:pt idx="6">
                  <c:v>0</c:v>
                </c:pt>
                <c:pt idx="7">
                  <c:v>0</c:v>
                </c:pt>
                <c:pt idx="8">
                  <c:v>0.51349524214123365</c:v>
                </c:pt>
                <c:pt idx="9">
                  <c:v>0.16971660256866566</c:v>
                </c:pt>
                <c:pt idx="10">
                  <c:v>0</c:v>
                </c:pt>
                <c:pt idx="11">
                  <c:v>0</c:v>
                </c:pt>
                <c:pt idx="12">
                  <c:v>0</c:v>
                </c:pt>
                <c:pt idx="13">
                  <c:v>0.19475553486701699</c:v>
                </c:pt>
                <c:pt idx="14">
                  <c:v>0</c:v>
                </c:pt>
                <c:pt idx="15">
                  <c:v>0</c:v>
                </c:pt>
                <c:pt idx="16">
                  <c:v>0</c:v>
                </c:pt>
                <c:pt idx="17">
                  <c:v>0</c:v>
                </c:pt>
                <c:pt idx="18">
                  <c:v>0</c:v>
                </c:pt>
                <c:pt idx="19">
                  <c:v>0</c:v>
                </c:pt>
                <c:pt idx="20">
                  <c:v>0</c:v>
                </c:pt>
                <c:pt idx="21">
                  <c:v>0</c:v>
                </c:pt>
                <c:pt idx="22">
                  <c:v>0</c:v>
                </c:pt>
                <c:pt idx="23">
                  <c:v>0</c:v>
                </c:pt>
                <c:pt idx="24">
                  <c:v>0</c:v>
                </c:pt>
                <c:pt idx="25">
                  <c:v>0</c:v>
                </c:pt>
                <c:pt idx="26">
                  <c:v>0.44889444202302886</c:v>
                </c:pt>
                <c:pt idx="27">
                  <c:v>0.37810404347949883</c:v>
                </c:pt>
                <c:pt idx="28">
                  <c:v>0.35096172806732467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排出量比較シート!$BV$21:$BV$50</c:f>
              <c:numCache>
                <c:formatCode>0%</c:formatCode>
                <c:ptCount val="30"/>
                <c:pt idx="0">
                  <c:v>9.9329620506782412E-4</c:v>
                </c:pt>
                <c:pt idx="1">
                  <c:v>0.33836418139389968</c:v>
                </c:pt>
                <c:pt idx="2">
                  <c:v>0.36322943753094206</c:v>
                </c:pt>
                <c:pt idx="3">
                  <c:v>0.6213452123022416</c:v>
                </c:pt>
                <c:pt idx="4">
                  <c:v>0.75224333603056093</c:v>
                </c:pt>
                <c:pt idx="5">
                  <c:v>0.32389174670522458</c:v>
                </c:pt>
                <c:pt idx="6">
                  <c:v>0.12999332953578904</c:v>
                </c:pt>
                <c:pt idx="7">
                  <c:v>0.13636680849893737</c:v>
                </c:pt>
                <c:pt idx="8">
                  <c:v>0.27026782059820775</c:v>
                </c:pt>
                <c:pt idx="9">
                  <c:v>0.72891915587552036</c:v>
                </c:pt>
                <c:pt idx="10">
                  <c:v>0.12691845992735459</c:v>
                </c:pt>
                <c:pt idx="11">
                  <c:v>0.46734245822894582</c:v>
                </c:pt>
                <c:pt idx="12">
                  <c:v>0.11969014543620031</c:v>
                </c:pt>
                <c:pt idx="13">
                  <c:v>0.58379422323858332</c:v>
                </c:pt>
                <c:pt idx="14">
                  <c:v>9.9406878390617001E-2</c:v>
                </c:pt>
                <c:pt idx="15">
                  <c:v>0.38210317436234481</c:v>
                </c:pt>
                <c:pt idx="16">
                  <c:v>0.52958560810864386</c:v>
                </c:pt>
                <c:pt idx="17">
                  <c:v>3.0567363958402694E-2</c:v>
                </c:pt>
                <c:pt idx="18">
                  <c:v>0.15329880489448253</c:v>
                </c:pt>
                <c:pt idx="19">
                  <c:v>0.36651813996564614</c:v>
                </c:pt>
                <c:pt idx="20">
                  <c:v>0.20023056150928289</c:v>
                </c:pt>
                <c:pt idx="21">
                  <c:v>0.11153084741728166</c:v>
                </c:pt>
                <c:pt idx="22">
                  <c:v>0.31976696680587269</c:v>
                </c:pt>
                <c:pt idx="23">
                  <c:v>0.5520860075552021</c:v>
                </c:pt>
                <c:pt idx="24">
                  <c:v>0.2240130681195372</c:v>
                </c:pt>
                <c:pt idx="25">
                  <c:v>0.20392806418991319</c:v>
                </c:pt>
                <c:pt idx="26">
                  <c:v>0.3938875895038027</c:v>
                </c:pt>
                <c:pt idx="27">
                  <c:v>0.51439794985736476</c:v>
                </c:pt>
                <c:pt idx="28">
                  <c:v>0.71517600272311466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排出量比較シート!$BZ$21:$BZ$50</c:f>
              <c:numCache>
                <c:formatCode>0%</c:formatCode>
                <c:ptCount val="30"/>
                <c:pt idx="0">
                  <c:v>2.7499878425069737E-3</c:v>
                </c:pt>
                <c:pt idx="1">
                  <c:v>0.12849145284113483</c:v>
                </c:pt>
                <c:pt idx="2">
                  <c:v>0.10465049614279888</c:v>
                </c:pt>
                <c:pt idx="3">
                  <c:v>9.0787077696169227E-2</c:v>
                </c:pt>
                <c:pt idx="4">
                  <c:v>4.3576403361910418E-2</c:v>
                </c:pt>
                <c:pt idx="5">
                  <c:v>0.12566454280230269</c:v>
                </c:pt>
                <c:pt idx="6">
                  <c:v>0.18519983422072414</c:v>
                </c:pt>
                <c:pt idx="7">
                  <c:v>0.18665010519331945</c:v>
                </c:pt>
                <c:pt idx="8">
                  <c:v>0.11520715667015041</c:v>
                </c:pt>
                <c:pt idx="9">
                  <c:v>4.0969059458681095E-2</c:v>
                </c:pt>
                <c:pt idx="10">
                  <c:v>0.22292784077471003</c:v>
                </c:pt>
                <c:pt idx="11">
                  <c:v>8.4558251834544587E-2</c:v>
                </c:pt>
                <c:pt idx="12">
                  <c:v>0.13128797065380771</c:v>
                </c:pt>
                <c:pt idx="13">
                  <c:v>5.2323392484103386E-2</c:v>
                </c:pt>
                <c:pt idx="14">
                  <c:v>0.18168193307310299</c:v>
                </c:pt>
                <c:pt idx="15">
                  <c:v>0.12820621724075415</c:v>
                </c:pt>
                <c:pt idx="16">
                  <c:v>8.4381800707754556E-2</c:v>
                </c:pt>
                <c:pt idx="17">
                  <c:v>0.12408960183844825</c:v>
                </c:pt>
                <c:pt idx="18">
                  <c:v>0.15053549344664435</c:v>
                </c:pt>
                <c:pt idx="19">
                  <c:v>0.14239986600486032</c:v>
                </c:pt>
                <c:pt idx="20">
                  <c:v>0.17292618590730857</c:v>
                </c:pt>
                <c:pt idx="21">
                  <c:v>0.26655039524252877</c:v>
                </c:pt>
                <c:pt idx="22">
                  <c:v>0.17790636585373398</c:v>
                </c:pt>
                <c:pt idx="23">
                  <c:v>9.6990958944458652E-2</c:v>
                </c:pt>
                <c:pt idx="24">
                  <c:v>0.12633662348557079</c:v>
                </c:pt>
                <c:pt idx="25">
                  <c:v>0.17117580476644434</c:v>
                </c:pt>
                <c:pt idx="26">
                  <c:v>0.13194931141763339</c:v>
                </c:pt>
                <c:pt idx="27">
                  <c:v>7.3599868998613177E-2</c:v>
                </c:pt>
                <c:pt idx="28">
                  <c:v>6.0891797952709638E-2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排出量比較シート!$CA$21:$CA$50</c:f>
              <c:numCache>
                <c:formatCode>0%</c:formatCode>
                <c:ptCount val="30"/>
                <c:pt idx="0">
                  <c:v>0.68919331390727745</c:v>
                </c:pt>
                <c:pt idx="1">
                  <c:v>0.25040864356733722</c:v>
                </c:pt>
                <c:pt idx="2">
                  <c:v>0.24194099958189955</c:v>
                </c:pt>
                <c:pt idx="3">
                  <c:v>0.12604335679271672</c:v>
                </c:pt>
                <c:pt idx="4">
                  <c:v>7.9302292651986392E-2</c:v>
                </c:pt>
                <c:pt idx="5">
                  <c:v>0.17909349259973489</c:v>
                </c:pt>
                <c:pt idx="6">
                  <c:v>0.15415648803777221</c:v>
                </c:pt>
                <c:pt idx="7">
                  <c:v>0.33473998883238948</c:v>
                </c:pt>
                <c:pt idx="8">
                  <c:v>0.20776459967829625</c:v>
                </c:pt>
                <c:pt idx="9">
                  <c:v>8.8370295802588678E-2</c:v>
                </c:pt>
                <c:pt idx="10">
                  <c:v>0.1787507863929344</c:v>
                </c:pt>
                <c:pt idx="11">
                  <c:v>0.17065509332405746</c:v>
                </c:pt>
                <c:pt idx="12">
                  <c:v>0.17344272967168564</c:v>
                </c:pt>
                <c:pt idx="13">
                  <c:v>7.9451230298603792E-2</c:v>
                </c:pt>
                <c:pt idx="14">
                  <c:v>0.25188512145019631</c:v>
                </c:pt>
                <c:pt idx="15">
                  <c:v>0.27602209640990877</c:v>
                </c:pt>
                <c:pt idx="16">
                  <c:v>0.17613566913681331</c:v>
                </c:pt>
                <c:pt idx="17">
                  <c:v>0.10327974842992454</c:v>
                </c:pt>
                <c:pt idx="18">
                  <c:v>0.16601444971224408</c:v>
                </c:pt>
                <c:pt idx="19">
                  <c:v>0.20615362971526291</c:v>
                </c:pt>
                <c:pt idx="20">
                  <c:v>0.24710738288034481</c:v>
                </c:pt>
                <c:pt idx="21">
                  <c:v>0.15398337588827862</c:v>
                </c:pt>
                <c:pt idx="22">
                  <c:v>0.1739374060536448</c:v>
                </c:pt>
                <c:pt idx="23">
                  <c:v>0.14690840287399931</c:v>
                </c:pt>
                <c:pt idx="24">
                  <c:v>0.24509673823607939</c:v>
                </c:pt>
                <c:pt idx="25">
                  <c:v>0.23747731755247553</c:v>
                </c:pt>
                <c:pt idx="26">
                  <c:v>0.17016882057662022</c:v>
                </c:pt>
                <c:pt idx="27">
                  <c:v>0.14342159267584773</c:v>
                </c:pt>
                <c:pt idx="28">
                  <c:v>0.12318632490384461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排出量比較シート!$CB$21:$CB$50</c:f>
              <c:numCache>
                <c:formatCode>0%</c:formatCode>
                <c:ptCount val="30"/>
                <c:pt idx="0">
                  <c:v>0.28487083401705071</c:v>
                </c:pt>
                <c:pt idx="1">
                  <c:v>0.27160681148397592</c:v>
                </c:pt>
                <c:pt idx="2">
                  <c:v>0.28149986517270936</c:v>
                </c:pt>
                <c:pt idx="3">
                  <c:v>0.15577814958722686</c:v>
                </c:pt>
                <c:pt idx="4">
                  <c:v>0.12487796795554239</c:v>
                </c:pt>
                <c:pt idx="5">
                  <c:v>0.37135021789273792</c:v>
                </c:pt>
                <c:pt idx="6">
                  <c:v>0.51239603612311102</c:v>
                </c:pt>
                <c:pt idx="7">
                  <c:v>0.32444534932626484</c:v>
                </c:pt>
                <c:pt idx="8">
                  <c:v>0.39037498042448177</c:v>
                </c:pt>
                <c:pt idx="9">
                  <c:v>0.13476033557966358</c:v>
                </c:pt>
                <c:pt idx="10">
                  <c:v>0.43785190218493525</c:v>
                </c:pt>
                <c:pt idx="11">
                  <c:v>0.26611786415274763</c:v>
                </c:pt>
                <c:pt idx="12">
                  <c:v>0.548872489353184</c:v>
                </c:pt>
                <c:pt idx="13">
                  <c:v>0.27917307201780117</c:v>
                </c:pt>
                <c:pt idx="14">
                  <c:v>0.46702606708608368</c:v>
                </c:pt>
                <c:pt idx="15">
                  <c:v>0.19802831005814342</c:v>
                </c:pt>
                <c:pt idx="16">
                  <c:v>0.199321915798021</c:v>
                </c:pt>
                <c:pt idx="17">
                  <c:v>0.72248112713420087</c:v>
                </c:pt>
                <c:pt idx="18">
                  <c:v>0.50478189597236778</c:v>
                </c:pt>
                <c:pt idx="19">
                  <c:v>0.28056822657977393</c:v>
                </c:pt>
                <c:pt idx="20">
                  <c:v>0.36810544107462412</c:v>
                </c:pt>
                <c:pt idx="21">
                  <c:v>0.46793538145191094</c:v>
                </c:pt>
                <c:pt idx="22">
                  <c:v>0.32222742532481485</c:v>
                </c:pt>
                <c:pt idx="23">
                  <c:v>0.19293241106219078</c:v>
                </c:pt>
                <c:pt idx="24">
                  <c:v>0.38779380813161213</c:v>
                </c:pt>
                <c:pt idx="25">
                  <c:v>0.32804783032135731</c:v>
                </c:pt>
                <c:pt idx="26">
                  <c:v>0.30399427850194377</c:v>
                </c:pt>
                <c:pt idx="27">
                  <c:v>0.25231795080280472</c:v>
                </c:pt>
                <c:pt idx="28">
                  <c:v>9.5738636807225511E-2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排出量比較シート!$CH$21:$CH$50</c:f>
              <c:numCache>
                <c:formatCode>0%</c:formatCode>
                <c:ptCount val="30"/>
                <c:pt idx="0">
                  <c:v>2.2192568028097021E-2</c:v>
                </c:pt>
                <c:pt idx="1">
                  <c:v>1.1128910713652339E-2</c:v>
                </c:pt>
                <c:pt idx="2">
                  <c:v>8.6792015716503183E-3</c:v>
                </c:pt>
                <c:pt idx="3">
                  <c:v>6.0462036216455874E-3</c:v>
                </c:pt>
                <c:pt idx="4">
                  <c:v>0</c:v>
                </c:pt>
                <c:pt idx="5">
                  <c:v>0</c:v>
                </c:pt>
                <c:pt idx="6">
                  <c:v>1.825431208260354E-2</c:v>
                </c:pt>
                <c:pt idx="7">
                  <c:v>1.7797748149088757E-2</c:v>
                </c:pt>
                <c:pt idx="8">
                  <c:v>1.6385442628863767E-2</c:v>
                </c:pt>
                <c:pt idx="9">
                  <c:v>6.9811532835461132E-3</c:v>
                </c:pt>
                <c:pt idx="10">
                  <c:v>3.3551010720065819E-2</c:v>
                </c:pt>
                <c:pt idx="11">
                  <c:v>1.1326332459704561E-2</c:v>
                </c:pt>
                <c:pt idx="12">
                  <c:v>2.6706664885122237E-2</c:v>
                </c:pt>
                <c:pt idx="13">
                  <c:v>5.2580819609084088E-3</c:v>
                </c:pt>
                <c:pt idx="14">
                  <c:v>0</c:v>
                </c:pt>
                <c:pt idx="15">
                  <c:v>1.5640201928848796E-2</c:v>
                </c:pt>
                <c:pt idx="16">
                  <c:v>1.0575006248767279E-2</c:v>
                </c:pt>
                <c:pt idx="17">
                  <c:v>1.9582158639023638E-2</c:v>
                </c:pt>
                <c:pt idx="18">
                  <c:v>2.5369355974261331E-2</c:v>
                </c:pt>
                <c:pt idx="19">
                  <c:v>4.3601377344566119E-3</c:v>
                </c:pt>
                <c:pt idx="20">
                  <c:v>1.1630428628439687E-2</c:v>
                </c:pt>
                <c:pt idx="21">
                  <c:v>0</c:v>
                </c:pt>
                <c:pt idx="22">
                  <c:v>6.1618359619336222E-3</c:v>
                </c:pt>
                <c:pt idx="23">
                  <c:v>1.1082219564149389E-2</c:v>
                </c:pt>
                <c:pt idx="24">
                  <c:v>1.6759762027200455E-2</c:v>
                </c:pt>
                <c:pt idx="25">
                  <c:v>5.9370983169809717E-2</c:v>
                </c:pt>
                <c:pt idx="26">
                  <c:v>0</c:v>
                </c:pt>
                <c:pt idx="27">
                  <c:v>1.6262637665369617E-2</c:v>
                </c:pt>
                <c:pt idx="28">
                  <c:v>5.0072376131055345E-3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排出量比較シート!$BW$21:$BW$50</c15:sqref>
                        </c15:formulaRef>
                      </c:ext>
                    </c:extLst>
                    <c:numCache>
                      <c:formatCode>0%</c:formatCode>
                      <c:ptCount val="30"/>
                      <c:pt idx="0">
                        <c:v>0</c:v>
                      </c:pt>
                      <c:pt idx="1">
                        <c:v>0.19989345393326274</c:v>
                      </c:pt>
                      <c:pt idx="2">
                        <c:v>0.25497428739725808</c:v>
                      </c:pt>
                      <c:pt idx="3">
                        <c:v>0.33380842839141822</c:v>
                      </c:pt>
                      <c:pt idx="4">
                        <c:v>0.67107602092454</c:v>
                      </c:pt>
                      <c:pt idx="5">
                        <c:v>0.21251538585691959</c:v>
                      </c:pt>
                      <c:pt idx="6">
                        <c:v>1.8390163176940522E-2</c:v>
                      </c:pt>
                      <c:pt idx="7">
                        <c:v>8.0673882773040481E-2</c:v>
                      </c:pt>
                      <c:pt idx="8">
                        <c:v>0.20670098791517683</c:v>
                      </c:pt>
                      <c:pt idx="9">
                        <c:v>0.68922647661310554</c:v>
                      </c:pt>
                      <c:pt idx="10">
                        <c:v>2.3453862272582653E-2</c:v>
                      </c:pt>
                      <c:pt idx="11">
                        <c:v>0.29696087865599641</c:v>
                      </c:pt>
                      <c:pt idx="12">
                        <c:v>9.1192776057796757E-2</c:v>
                      </c:pt>
                      <c:pt idx="13">
                        <c:v>0.5692742529783823</c:v>
                      </c:pt>
                      <c:pt idx="14">
                        <c:v>2.0170471138053921E-2</c:v>
                      </c:pt>
                      <c:pt idx="15">
                        <c:v>0.14809974496593778</c:v>
                      </c:pt>
                      <c:pt idx="16">
                        <c:v>7.1889824574192976E-2</c:v>
                      </c:pt>
                      <c:pt idx="17">
                        <c:v>7.0234378100959222E-3</c:v>
                      </c:pt>
                      <c:pt idx="18">
                        <c:v>0.14118205450824683</c:v>
                      </c:pt>
                      <c:pt idx="19">
                        <c:v>2.8759920404527288E-2</c:v>
                      </c:pt>
                      <c:pt idx="20">
                        <c:v>0.10764927645545194</c:v>
                      </c:pt>
                      <c:pt idx="21">
                        <c:v>0</c:v>
                      </c:pt>
                      <c:pt idx="22">
                        <c:v>0.20142137056859255</c:v>
                      </c:pt>
                      <c:pt idx="23">
                        <c:v>0.33676039979192651</c:v>
                      </c:pt>
                      <c:pt idx="24">
                        <c:v>4.6253463830041974E-2</c:v>
                      </c:pt>
                      <c:pt idx="25">
                        <c:v>9.3889750310469408E-2</c:v>
                      </c:pt>
                      <c:pt idx="26">
                        <c:v>0.20964121223184759</c:v>
                      </c:pt>
                      <c:pt idx="27">
                        <c:v>0.4491003790525116</c:v>
                      </c:pt>
                      <c:pt idx="28">
                        <c:v>0.64738440490883886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9.9329620506782412E-4</c:v>
                      </c:pt>
                      <c:pt idx="1">
                        <c:v>1.9572350314422293E-2</c:v>
                      </c:pt>
                      <c:pt idx="2">
                        <c:v>2.0176982129866298E-2</c:v>
                      </c:pt>
                      <c:pt idx="3">
                        <c:v>6.8163716903879299E-3</c:v>
                      </c:pt>
                      <c:pt idx="4">
                        <c:v>4.3400528179875584E-3</c:v>
                      </c:pt>
                      <c:pt idx="5">
                        <c:v>3.692910897849528E-2</c:v>
                      </c:pt>
                      <c:pt idx="6">
                        <c:v>1.8155043528548822E-2</c:v>
                      </c:pt>
                      <c:pt idx="7">
                        <c:v>8.9420592581901329E-3</c:v>
                      </c:pt>
                      <c:pt idx="8">
                        <c:v>1.6562328347361089E-2</c:v>
                      </c:pt>
                      <c:pt idx="9">
                        <c:v>6.9135343200443762E-3</c:v>
                      </c:pt>
                      <c:pt idx="10">
                        <c:v>2.3521938745933467E-2</c:v>
                      </c:pt>
                      <c:pt idx="11">
                        <c:v>1.0426774312029546E-2</c:v>
                      </c:pt>
                      <c:pt idx="12">
                        <c:v>7.7488916066808565E-3</c:v>
                      </c:pt>
                      <c:pt idx="13">
                        <c:v>5.2248932589684469E-3</c:v>
                      </c:pt>
                      <c:pt idx="14">
                        <c:v>2.1138174656196565E-2</c:v>
                      </c:pt>
                      <c:pt idx="15">
                        <c:v>2.0464462619045266E-2</c:v>
                      </c:pt>
                      <c:pt idx="16">
                        <c:v>1.1351798153217496E-2</c:v>
                      </c:pt>
                      <c:pt idx="17">
                        <c:v>1.0973885961915564E-2</c:v>
                      </c:pt>
                      <c:pt idx="18">
                        <c:v>1.1213572660431525E-2</c:v>
                      </c:pt>
                      <c:pt idx="19">
                        <c:v>8.2069285899697489E-3</c:v>
                      </c:pt>
                      <c:pt idx="20">
                        <c:v>3.0067174621196614E-2</c:v>
                      </c:pt>
                      <c:pt idx="21">
                        <c:v>6.4359297278516178E-2</c:v>
                      </c:pt>
                      <c:pt idx="22">
                        <c:v>1.9018859273901387E-2</c:v>
                      </c:pt>
                      <c:pt idx="23">
                        <c:v>1.2131532915292466E-2</c:v>
                      </c:pt>
                      <c:pt idx="24">
                        <c:v>2.5737871206983058E-2</c:v>
                      </c:pt>
                      <c:pt idx="25">
                        <c:v>1.931767837795063E-2</c:v>
                      </c:pt>
                      <c:pt idx="26">
                        <c:v>1.9111476910475742E-2</c:v>
                      </c:pt>
                      <c:pt idx="27">
                        <c:v>8.9936896901525801E-3</c:v>
                      </c:pt>
                      <c:pt idx="28">
                        <c:v>1.3219542288997042E-2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c:v>
                      </c:pt>
                      <c:pt idx="1">
                        <c:v>0.11889837714621466</c:v>
                      </c:pt>
                      <c:pt idx="2">
                        <c:v>8.8078168003817653E-2</c:v>
                      </c:pt>
                      <c:pt idx="3">
                        <c:v>0.28072041222043542</c:v>
                      </c:pt>
                      <c:pt idx="4">
                        <c:v>7.6827262288033465E-2</c:v>
                      </c:pt>
                      <c:pt idx="5">
                        <c:v>7.4447251869809689E-2</c:v>
                      </c:pt>
                      <c:pt idx="6">
                        <c:v>9.3448122830299699E-2</c:v>
                      </c:pt>
                      <c:pt idx="7">
                        <c:v>4.6750866467706757E-2</c:v>
                      </c:pt>
                      <c:pt idx="8">
                        <c:v>4.7004504335669807E-2</c:v>
                      </c:pt>
                      <c:pt idx="9">
                        <c:v>3.2779144942370442E-2</c:v>
                      </c:pt>
                      <c:pt idx="10">
                        <c:v>7.9942658908838476E-2</c:v>
                      </c:pt>
                      <c:pt idx="11">
                        <c:v>0.15995480526091987</c:v>
                      </c:pt>
                      <c:pt idx="12">
                        <c:v>2.0748477771722694E-2</c:v>
                      </c:pt>
                      <c:pt idx="13">
                        <c:v>9.2950770012324921E-3</c:v>
                      </c:pt>
                      <c:pt idx="14">
                        <c:v>5.8098232596366504E-2</c:v>
                      </c:pt>
                      <c:pt idx="15">
                        <c:v>0.21353896677736176</c:v>
                      </c:pt>
                      <c:pt idx="16">
                        <c:v>0.44634398538123338</c:v>
                      </c:pt>
                      <c:pt idx="17">
                        <c:v>1.2570040186391206E-2</c:v>
                      </c:pt>
                      <c:pt idx="18">
                        <c:v>9.0317772580415952E-4</c:v>
                      </c:pt>
                      <c:pt idx="19">
                        <c:v>0.3295512909711491</c:v>
                      </c:pt>
                      <c:pt idx="20">
                        <c:v>6.2514110432634343E-2</c:v>
                      </c:pt>
                      <c:pt idx="21">
                        <c:v>4.7171550138765478E-2</c:v>
                      </c:pt>
                      <c:pt idx="22">
                        <c:v>9.9326736963378737E-2</c:v>
                      </c:pt>
                      <c:pt idx="23">
                        <c:v>0.2031940748479831</c:v>
                      </c:pt>
                      <c:pt idx="24">
                        <c:v>0.15202173308251216</c:v>
                      </c:pt>
                      <c:pt idx="25">
                        <c:v>9.072063550149316E-2</c:v>
                      </c:pt>
                      <c:pt idx="26">
                        <c:v>0.16513490036147935</c:v>
                      </c:pt>
                      <c:pt idx="27">
                        <c:v>5.6303881114700555E-2</c:v>
                      </c:pt>
                      <c:pt idx="28">
                        <c:v>5.4572055525278745E-2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0.2575667572419737</c:v>
                      </c:pt>
                      <c:pt idx="1">
                        <c:v>0.26373921709363646</c:v>
                      </c:pt>
                      <c:pt idx="2">
                        <c:v>0.27500154636837415</c:v>
                      </c:pt>
                      <c:pt idx="3">
                        <c:v>0.15245927318258376</c:v>
                      </c:pt>
                      <c:pt idx="4">
                        <c:v>0.1219878280062844</c:v>
                      </c:pt>
                      <c:pt idx="5">
                        <c:v>0.36236067884477918</c:v>
                      </c:pt>
                      <c:pt idx="6">
                        <c:v>0.46064026946817577</c:v>
                      </c:pt>
                      <c:pt idx="7">
                        <c:v>0.31449346519655191</c:v>
                      </c:pt>
                      <c:pt idx="8">
                        <c:v>0.38165372564589262</c:v>
                      </c:pt>
                      <c:pt idx="9">
                        <c:v>0.13119563722302793</c:v>
                      </c:pt>
                      <c:pt idx="10">
                        <c:v>0.43008975183032611</c:v>
                      </c:pt>
                      <c:pt idx="11">
                        <c:v>0.25976005297389193</c:v>
                      </c:pt>
                      <c:pt idx="12">
                        <c:v>0.53465677967643643</c:v>
                      </c:pt>
                      <c:pt idx="13">
                        <c:v>0.14054373163588557</c:v>
                      </c:pt>
                      <c:pt idx="14">
                        <c:v>0.4519450851393137</c:v>
                      </c:pt>
                      <c:pt idx="15">
                        <c:v>0.19102638874204125</c:v>
                      </c:pt>
                      <c:pt idx="16">
                        <c:v>0.19485731499464617</c:v>
                      </c:pt>
                      <c:pt idx="17">
                        <c:v>0.23368311732616784</c:v>
                      </c:pt>
                      <c:pt idx="18">
                        <c:v>0.49413119081769796</c:v>
                      </c:pt>
                      <c:pt idx="19">
                        <c:v>0.27483923965550966</c:v>
                      </c:pt>
                      <c:pt idx="20">
                        <c:v>0.35888016182181659</c:v>
                      </c:pt>
                      <c:pt idx="21">
                        <c:v>0.4562881105298382</c:v>
                      </c:pt>
                      <c:pt idx="22">
                        <c:v>0.31418208562536659</c:v>
                      </c:pt>
                      <c:pt idx="23">
                        <c:v>0.18875711269563869</c:v>
                      </c:pt>
                      <c:pt idx="24">
                        <c:v>0.37764223921463996</c:v>
                      </c:pt>
                      <c:pt idx="25">
                        <c:v>0.3199813051369777</c:v>
                      </c:pt>
                      <c:pt idx="26">
                        <c:v>0.29603806657644954</c:v>
                      </c:pt>
                      <c:pt idx="27">
                        <c:v>0.24600831490645975</c:v>
                      </c:pt>
                      <c:pt idx="28">
                        <c:v>9.2664978727131642E-2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0.11041887600880174</c:v>
                      </c:pt>
                      <c:pt idx="1">
                        <c:v>0.10102294335504514</c:v>
                      </c:pt>
                      <c:pt idx="2">
                        <c:v>9.9357288414292408E-2</c:v>
                      </c:pt>
                      <c:pt idx="3">
                        <c:v>5.8167005255612456E-2</c:v>
                      </c:pt>
                      <c:pt idx="4">
                        <c:v>4.1957608519850434E-2</c:v>
                      </c:pt>
                      <c:pt idx="5">
                        <c:v>0.12683701107999645</c:v>
                      </c:pt>
                      <c:pt idx="6">
                        <c:v>0.13338353192036842</c:v>
                      </c:pt>
                      <c:pt idx="7">
                        <c:v>0.14732415261149884</c:v>
                      </c:pt>
                      <c:pt idx="8">
                        <c:v>0.16070489532066123</c:v>
                      </c:pt>
                      <c:pt idx="9">
                        <c:v>5.6197474765025048E-2</c:v>
                      </c:pt>
                      <c:pt idx="10">
                        <c:v>0.15329730934622454</c:v>
                      </c:pt>
                      <c:pt idx="11">
                        <c:v>8.9128521026552887E-2</c:v>
                      </c:pt>
                      <c:pt idx="12">
                        <c:v>0.21173120244098684</c:v>
                      </c:pt>
                      <c:pt idx="13">
                        <c:v>6.2892063586177188E-2</c:v>
                      </c:pt>
                      <c:pt idx="14">
                        <c:v>0.20459194524852067</c:v>
                      </c:pt>
                      <c:pt idx="15">
                        <c:v>8.1214938339468898E-2</c:v>
                      </c:pt>
                      <c:pt idx="16">
                        <c:v>7.3218161013214225E-2</c:v>
                      </c:pt>
                      <c:pt idx="17">
                        <c:v>5.5690500420503768E-2</c:v>
                      </c:pt>
                      <c:pt idx="18">
                        <c:v>0.20089586049033292</c:v>
                      </c:pt>
                      <c:pt idx="19">
                        <c:v>0.10068278684891808</c:v>
                      </c:pt>
                      <c:pt idx="20">
                        <c:v>0.1381699985248003</c:v>
                      </c:pt>
                      <c:pt idx="21">
                        <c:v>0.17162503386390748</c:v>
                      </c:pt>
                      <c:pt idx="22">
                        <c:v>0.11110706076477253</c:v>
                      </c:pt>
                      <c:pt idx="23">
                        <c:v>7.4009424886729958E-2</c:v>
                      </c:pt>
                      <c:pt idx="24">
                        <c:v>0.1494425325863275</c:v>
                      </c:pt>
                      <c:pt idx="25">
                        <c:v>0.11948514704414993</c:v>
                      </c:pt>
                      <c:pt idx="26">
                        <c:v>0.12553884669561935</c:v>
                      </c:pt>
                      <c:pt idx="27">
                        <c:v>0.10936918722656754</c:v>
                      </c:pt>
                      <c:pt idx="28">
                        <c:v>4.2493428086247252E-2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0.14714788123317199</c:v>
                      </c:pt>
                      <c:pt idx="1">
                        <c:v>0.16271627373859132</c:v>
                      </c:pt>
                      <c:pt idx="2">
                        <c:v>0.17564425795408176</c:v>
                      </c:pt>
                      <c:pt idx="3">
                        <c:v>9.4292267926971318E-2</c:v>
                      </c:pt>
                      <c:pt idx="4">
                        <c:v>8.0030219486433962E-2</c:v>
                      </c:pt>
                      <c:pt idx="5">
                        <c:v>0.23552366776478278</c:v>
                      </c:pt>
                      <c:pt idx="6">
                        <c:v>0.32725673754780737</c:v>
                      </c:pt>
                      <c:pt idx="7">
                        <c:v>0.16716931258505305</c:v>
                      </c:pt>
                      <c:pt idx="8">
                        <c:v>0.22094883032523138</c:v>
                      </c:pt>
                      <c:pt idx="9">
                        <c:v>7.4998162458002865E-2</c:v>
                      </c:pt>
                      <c:pt idx="10">
                        <c:v>0.27679244248410156</c:v>
                      </c:pt>
                      <c:pt idx="11">
                        <c:v>0.17063153194733907</c:v>
                      </c:pt>
                      <c:pt idx="12">
                        <c:v>0.32292557723544962</c:v>
                      </c:pt>
                      <c:pt idx="13">
                        <c:v>7.7651668049708369E-2</c:v>
                      </c:pt>
                      <c:pt idx="14">
                        <c:v>0.24735313989079308</c:v>
                      </c:pt>
                      <c:pt idx="15">
                        <c:v>0.10981145040257237</c:v>
                      </c:pt>
                      <c:pt idx="16">
                        <c:v>0.12163915398143196</c:v>
                      </c:pt>
                      <c:pt idx="17">
                        <c:v>0.17799261690566409</c:v>
                      </c:pt>
                      <c:pt idx="18">
                        <c:v>0.29323533032736504</c:v>
                      </c:pt>
                      <c:pt idx="19">
                        <c:v>0.17415645280659159</c:v>
                      </c:pt>
                      <c:pt idx="20">
                        <c:v>0.22071016329701632</c:v>
                      </c:pt>
                      <c:pt idx="21">
                        <c:v>0.28466307666593077</c:v>
                      </c:pt>
                      <c:pt idx="22">
                        <c:v>0.20307502486059409</c:v>
                      </c:pt>
                      <c:pt idx="23">
                        <c:v>0.11474768780890876</c:v>
                      </c:pt>
                      <c:pt idx="24">
                        <c:v>0.22819970662831249</c:v>
                      </c:pt>
                      <c:pt idx="25">
                        <c:v>0.20049615809282781</c:v>
                      </c:pt>
                      <c:pt idx="26">
                        <c:v>0.17049921988083019</c:v>
                      </c:pt>
                      <c:pt idx="27">
                        <c:v>0.1366391276798922</c:v>
                      </c:pt>
                      <c:pt idx="28">
                        <c:v>5.0171550640884389E-2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2.730407677507702E-2</c:v>
                      </c:pt>
                      <c:pt idx="1">
                        <c:v>7.8675943903394312E-3</c:v>
                      </c:pt>
                      <c:pt idx="2">
                        <c:v>6.4983188043352281E-3</c:v>
                      </c:pt>
                      <c:pt idx="3">
                        <c:v>3.3188764046430969E-3</c:v>
                      </c:pt>
                      <c:pt idx="4">
                        <c:v>2.3672582334181226E-3</c:v>
                      </c:pt>
                      <c:pt idx="5">
                        <c:v>8.9895390479587407E-3</c:v>
                      </c:pt>
                      <c:pt idx="6">
                        <c:v>9.0457385130867859E-3</c:v>
                      </c:pt>
                      <c:pt idx="7">
                        <c:v>9.9518841297129203E-3</c:v>
                      </c:pt>
                      <c:pt idx="8">
                        <c:v>8.7212547785891475E-3</c:v>
                      </c:pt>
                      <c:pt idx="9">
                        <c:v>3.5646983566356523E-3</c:v>
                      </c:pt>
                      <c:pt idx="10">
                        <c:v>7.762150354609189E-3</c:v>
                      </c:pt>
                      <c:pt idx="11">
                        <c:v>6.3578111788556747E-3</c:v>
                      </c:pt>
                      <c:pt idx="12">
                        <c:v>1.4215709676747498E-2</c:v>
                      </c:pt>
                      <c:pt idx="13">
                        <c:v>4.4673160266335893E-3</c:v>
                      </c:pt>
                      <c:pt idx="14">
                        <c:v>1.5080981946769999E-2</c:v>
                      </c:pt>
                      <c:pt idx="15">
                        <c:v>7.0019213161021552E-3</c:v>
                      </c:pt>
                      <c:pt idx="16">
                        <c:v>4.4646008033748198E-3</c:v>
                      </c:pt>
                      <c:pt idx="17">
                        <c:v>6.4204804082850153E-3</c:v>
                      </c:pt>
                      <c:pt idx="18">
                        <c:v>1.0650705154669789E-2</c:v>
                      </c:pt>
                      <c:pt idx="19">
                        <c:v>5.7289869242642668E-3</c:v>
                      </c:pt>
                      <c:pt idx="20">
                        <c:v>9.2252792528075625E-3</c:v>
                      </c:pt>
                      <c:pt idx="21">
                        <c:v>1.0533765448644351E-2</c:v>
                      </c:pt>
                      <c:pt idx="22">
                        <c:v>8.0453396994482618E-3</c:v>
                      </c:pt>
                      <c:pt idx="23">
                        <c:v>4.1752983665520622E-3</c:v>
                      </c:pt>
                      <c:pt idx="24">
                        <c:v>1.0151568916972192E-2</c:v>
                      </c:pt>
                      <c:pt idx="25">
                        <c:v>8.0665251843796311E-3</c:v>
                      </c:pt>
                      <c:pt idx="26">
                        <c:v>7.9562119254942207E-3</c:v>
                      </c:pt>
                      <c:pt idx="27">
                        <c:v>6.3096358963449645E-3</c:v>
                      </c:pt>
                      <c:pt idx="28">
                        <c:v>3.0736580800938633E-3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5.2288171583986796E-4</c:v>
                      </c:pt>
                      <c:pt idx="5">
                        <c:v>0</c:v>
                      </c:pt>
                      <c:pt idx="6">
                        <c:v>4.2710028141848447E-2</c:v>
                      </c:pt>
                      <c:pt idx="7">
                        <c:v>0</c:v>
                      </c:pt>
                      <c:pt idx="8">
                        <c:v>0</c:v>
                      </c:pt>
                      <c:pt idx="9">
                        <c:v>0</c:v>
                      </c:pt>
                      <c:pt idx="10">
                        <c:v>0</c:v>
                      </c:pt>
                      <c:pt idx="11">
                        <c:v>0</c:v>
                      </c:pt>
                      <c:pt idx="12">
                        <c:v>0</c:v>
                      </c:pt>
                      <c:pt idx="13">
                        <c:v>0.13416202435528204</c:v>
                      </c:pt>
                      <c:pt idx="14">
                        <c:v>0</c:v>
                      </c:pt>
                      <c:pt idx="15">
                        <c:v>0</c:v>
                      </c:pt>
                      <c:pt idx="16">
                        <c:v>0</c:v>
                      </c:pt>
                      <c:pt idx="17">
                        <c:v>0.48237752939974798</c:v>
                      </c:pt>
                      <c:pt idx="18">
                        <c:v>0</c:v>
                      </c:pt>
                      <c:pt idx="19">
                        <c:v>0</c:v>
                      </c:pt>
                      <c:pt idx="20">
                        <c:v>0</c:v>
                      </c:pt>
                      <c:pt idx="21">
                        <c:v>1.1135054734283719E-3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排出量比較シート!$BE$21:$BE$50</c:f>
              <c:numCache>
                <c:formatCode>#,##0_);[Red]\(#,##0\)</c:formatCode>
                <c:ptCount val="30"/>
                <c:pt idx="0">
                  <c:v>1.1981862723679277E-2</c:v>
                </c:pt>
                <c:pt idx="1">
                  <c:v>14.426115808880045</c:v>
                </c:pt>
                <c:pt idx="2">
                  <c:v>18.468714950867149</c:v>
                </c:pt>
                <c:pt idx="3">
                  <c:v>59.27866865756647</c:v>
                </c:pt>
                <c:pt idx="4">
                  <c:v>102.0265950507777</c:v>
                </c:pt>
                <c:pt idx="5">
                  <c:v>11.744838419350534</c:v>
                </c:pt>
                <c:pt idx="6">
                  <c:v>4.5552670244087761</c:v>
                </c:pt>
                <c:pt idx="7">
                  <c:v>4.3931068802369033</c:v>
                </c:pt>
                <c:pt idx="8">
                  <c:v>9.7761373193391332</c:v>
                </c:pt>
                <c:pt idx="9">
                  <c:v>65.438500605776753</c:v>
                </c:pt>
                <c:pt idx="10">
                  <c:v>5.1390646664337103</c:v>
                </c:pt>
                <c:pt idx="11">
                  <c:v>23.46783785724643</c:v>
                </c:pt>
                <c:pt idx="12">
                  <c:v>2.5592397531130771</c:v>
                </c:pt>
                <c:pt idx="13">
                  <c:v>41.431428408490042</c:v>
                </c:pt>
                <c:pt idx="14">
                  <c:v>2.0709364314383927</c:v>
                </c:pt>
                <c:pt idx="15">
                  <c:v>17.591307764136566</c:v>
                </c:pt>
                <c:pt idx="16">
                  <c:v>36.353570678392991</c:v>
                </c:pt>
                <c:pt idx="17">
                  <c:v>1.4315768013188825</c:v>
                </c:pt>
                <c:pt idx="18">
                  <c:v>4.3725138409596536</c:v>
                </c:pt>
                <c:pt idx="19">
                  <c:v>19.528558266533906</c:v>
                </c:pt>
                <c:pt idx="20">
                  <c:v>6.7025701959186348</c:v>
                </c:pt>
                <c:pt idx="21">
                  <c:v>3.2715092585612924</c:v>
                </c:pt>
                <c:pt idx="22">
                  <c:v>12.20420073055795</c:v>
                </c:pt>
                <c:pt idx="23">
                  <c:v>39.03401727292718</c:v>
                </c:pt>
                <c:pt idx="24">
                  <c:v>6.5683604608822996</c:v>
                </c:pt>
                <c:pt idx="25">
                  <c:v>7.7036183596540644</c:v>
                </c:pt>
                <c:pt idx="26">
                  <c:v>14.921102542090249</c:v>
                </c:pt>
                <c:pt idx="27">
                  <c:v>23.30046491681512</c:v>
                </c:pt>
                <c:pt idx="28">
                  <c:v>69.149990039211616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排出量比較シート!$BI$21:$BI$50</c:f>
              <c:numCache>
                <c:formatCode>#,##0_);[Red]\(#,##0\)</c:formatCode>
                <c:ptCount val="30"/>
                <c:pt idx="0">
                  <c:v>3.3172357502821243E-2</c:v>
                </c:pt>
                <c:pt idx="1">
                  <c:v>5.4782174977900269</c:v>
                </c:pt>
                <c:pt idx="2">
                  <c:v>5.3210450008296215</c:v>
                </c:pt>
                <c:pt idx="3">
                  <c:v>8.6614284468359521</c:v>
                </c:pt>
                <c:pt idx="4">
                  <c:v>5.910257820342272</c:v>
                </c:pt>
                <c:pt idx="5">
                  <c:v>4.5567995025135257</c:v>
                </c:pt>
                <c:pt idx="6">
                  <c:v>6.489830676422299</c:v>
                </c:pt>
                <c:pt idx="7">
                  <c:v>6.0130017732878382</c:v>
                </c:pt>
                <c:pt idx="8">
                  <c:v>4.1672774112919182</c:v>
                </c:pt>
                <c:pt idx="9">
                  <c:v>3.677985138125305</c:v>
                </c:pt>
                <c:pt idx="10">
                  <c:v>9.0265875456211226</c:v>
                </c:pt>
                <c:pt idx="11">
                  <c:v>4.2461353737587606</c:v>
                </c:pt>
                <c:pt idx="12">
                  <c:v>2.8072268805276703</c:v>
                </c:pt>
                <c:pt idx="13">
                  <c:v>3.7133510464842541</c:v>
                </c:pt>
                <c:pt idx="14">
                  <c:v>3.7849667973353758</c:v>
                </c:pt>
                <c:pt idx="15">
                  <c:v>5.902371862054105</c:v>
                </c:pt>
                <c:pt idx="16">
                  <c:v>5.7924152564397415</c:v>
                </c:pt>
                <c:pt idx="17">
                  <c:v>5.8115510228021083</c:v>
                </c:pt>
                <c:pt idx="18">
                  <c:v>4.2936964127293988</c:v>
                </c:pt>
                <c:pt idx="19">
                  <c:v>7.5872481528013509</c:v>
                </c:pt>
                <c:pt idx="20">
                  <c:v>5.7885763842423064</c:v>
                </c:pt>
                <c:pt idx="21">
                  <c:v>7.8186627834586435</c:v>
                </c:pt>
                <c:pt idx="22">
                  <c:v>6.7899602695395584</c:v>
                </c:pt>
                <c:pt idx="23">
                  <c:v>6.8575307378664547</c:v>
                </c:pt>
                <c:pt idx="24">
                  <c:v>3.7043574708828535</c:v>
                </c:pt>
                <c:pt idx="25">
                  <c:v>6.4663638992781909</c:v>
                </c:pt>
                <c:pt idx="26">
                  <c:v>4.9984545298848522</c:v>
                </c:pt>
                <c:pt idx="27">
                  <c:v>3.3338219290335345</c:v>
                </c:pt>
                <c:pt idx="28">
                  <c:v>5.8875957888225541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排出量比較シート!$BJ$21:$BJ$50</c:f>
              <c:numCache>
                <c:formatCode>#,##0_);[Red]\(#,##0\)</c:formatCode>
                <c:ptCount val="30"/>
                <c:pt idx="0">
                  <c:v>8.313552025249848</c:v>
                </c:pt>
                <c:pt idx="1">
                  <c:v>10.676142128181242</c:v>
                </c:pt>
                <c:pt idx="2">
                  <c:v>12.301699406798027</c:v>
                </c:pt>
                <c:pt idx="3">
                  <c:v>12.025009987794718</c:v>
                </c:pt>
                <c:pt idx="4">
                  <c:v>10.755752176811272</c:v>
                </c:pt>
                <c:pt idx="5">
                  <c:v>6.4942196086749115</c:v>
                </c:pt>
                <c:pt idx="6">
                  <c:v>5.4020000031139848</c:v>
                </c:pt>
                <c:pt idx="7">
                  <c:v>10.783771829942427</c:v>
                </c:pt>
                <c:pt idx="8">
                  <c:v>7.5152685660351848</c:v>
                </c:pt>
                <c:pt idx="9">
                  <c:v>7.9334170446714376</c:v>
                </c:pt>
                <c:pt idx="10">
                  <c:v>7.2378111976379369</c:v>
                </c:pt>
                <c:pt idx="11">
                  <c:v>8.5695318050479372</c:v>
                </c:pt>
                <c:pt idx="12">
                  <c:v>3.7085887651530158</c:v>
                </c:pt>
                <c:pt idx="13">
                  <c:v>5.6385928963496852</c:v>
                </c:pt>
                <c:pt idx="14">
                  <c:v>5.2475048305885945</c:v>
                </c:pt>
                <c:pt idx="15">
                  <c:v>12.707535486330114</c:v>
                </c:pt>
                <c:pt idx="16">
                  <c:v>12.090888420890744</c:v>
                </c:pt>
                <c:pt idx="17">
                  <c:v>4.836952643333408</c:v>
                </c:pt>
                <c:pt idx="18">
                  <c:v>4.7351998579880252</c:v>
                </c:pt>
                <c:pt idx="19">
                  <c:v>10.984130744877497</c:v>
                </c:pt>
                <c:pt idx="20">
                  <c:v>8.2717371773862212</c:v>
                </c:pt>
                <c:pt idx="21">
                  <c:v>4.5167597265558843</c:v>
                </c:pt>
                <c:pt idx="22">
                  <c:v>6.6384812641386981</c:v>
                </c:pt>
                <c:pt idx="23">
                  <c:v>10.386832951473524</c:v>
                </c:pt>
                <c:pt idx="24">
                  <c:v>7.1865616503320302</c:v>
                </c:pt>
                <c:pt idx="25">
                  <c:v>8.9709801873808868</c:v>
                </c:pt>
                <c:pt idx="26">
                  <c:v>6.446271700230338</c:v>
                </c:pt>
                <c:pt idx="27">
                  <c:v>6.4965068180850434</c:v>
                </c:pt>
                <c:pt idx="28">
                  <c:v>11.910820703761605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排出量比較シート!$BK$21:$BK$50</c:f>
              <c:numCache>
                <c:formatCode>#,##0_);[Red]\(#,##0\)</c:formatCode>
                <c:ptCount val="30"/>
                <c:pt idx="0">
                  <c:v>3.4363196091535064</c:v>
                </c:pt>
                <c:pt idx="1">
                  <c:v>11.579923444636592</c:v>
                </c:pt>
                <c:pt idx="2">
                  <c:v>14.313104146850508</c:v>
                </c:pt>
                <c:pt idx="3">
                  <c:v>14.861820982340145</c:v>
                </c:pt>
                <c:pt idx="4">
                  <c:v>16.937170802462916</c:v>
                </c:pt>
                <c:pt idx="5">
                  <c:v>13.46575931775809</c:v>
                </c:pt>
                <c:pt idx="6">
                  <c:v>17.955542604566983</c:v>
                </c:pt>
                <c:pt idx="7">
                  <c:v>10.452126232734898</c:v>
                </c:pt>
                <c:pt idx="8">
                  <c:v>14.120657820886604</c:v>
                </c:pt>
                <c:pt idx="9">
                  <c:v>12.098069079927511</c:v>
                </c:pt>
                <c:pt idx="10">
                  <c:v>17.729093474167012</c:v>
                </c:pt>
                <c:pt idx="11">
                  <c:v>13.363243114097617</c:v>
                </c:pt>
                <c:pt idx="12">
                  <c:v>11.736106502532095</c:v>
                </c:pt>
                <c:pt idx="13">
                  <c:v>19.81269886967824</c:v>
                </c:pt>
                <c:pt idx="14">
                  <c:v>9.7295208582996171</c:v>
                </c:pt>
                <c:pt idx="15">
                  <c:v>9.1168490135107287</c:v>
                </c:pt>
                <c:pt idx="16">
                  <c:v>13.682515617436362</c:v>
                </c:pt>
                <c:pt idx="17">
                  <c:v>33.836323681804558</c:v>
                </c:pt>
                <c:pt idx="18">
                  <c:v>14.397801915835245</c:v>
                </c:pt>
                <c:pt idx="19">
                  <c:v>14.94903624965127</c:v>
                </c:pt>
                <c:pt idx="20">
                  <c:v>12.322057830257219</c:v>
                </c:pt>
                <c:pt idx="21">
                  <c:v>13.725843282628295</c:v>
                </c:pt>
                <c:pt idx="22">
                  <c:v>12.298106395531192</c:v>
                </c:pt>
                <c:pt idx="23">
                  <c:v>13.640858422147273</c:v>
                </c:pt>
                <c:pt idx="24">
                  <c:v>11.370629123062788</c:v>
                </c:pt>
                <c:pt idx="25">
                  <c:v>12.392386004090207</c:v>
                </c:pt>
                <c:pt idx="26">
                  <c:v>11.515797711347931</c:v>
                </c:pt>
                <c:pt idx="27">
                  <c:v>11.42913878679655</c:v>
                </c:pt>
                <c:pt idx="28">
                  <c:v>9.256918236042166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排出量比較シート!$BQ$21:$BQ$50</c:f>
              <c:numCache>
                <c:formatCode>#,##0_);[Red]\(#,##0\)</c:formatCode>
                <c:ptCount val="30"/>
                <c:pt idx="0">
                  <c:v>0.26770292913825788</c:v>
                </c:pt>
                <c:pt idx="1">
                  <c:v>0.47447975764</c:v>
                </c:pt>
                <c:pt idx="2">
                  <c:v>0.44130151156670261</c:v>
                </c:pt>
                <c:pt idx="3">
                  <c:v>0.57683055091984037</c:v>
                </c:pt>
                <c:pt idx="4">
                  <c:v>0</c:v>
                </c:pt>
                <c:pt idx="5">
                  <c:v>0</c:v>
                </c:pt>
                <c:pt idx="6">
                  <c:v>0.63967332923999998</c:v>
                </c:pt>
                <c:pt idx="7">
                  <c:v>0.57336100116396505</c:v>
                </c:pt>
                <c:pt idx="8">
                  <c:v>0.59269481961770643</c:v>
                </c:pt>
                <c:pt idx="9">
                  <c:v>0.62673096144062368</c:v>
                </c:pt>
                <c:pt idx="10">
                  <c:v>1.35851643498762</c:v>
                </c:pt>
                <c:pt idx="11">
                  <c:v>0.56875751175896605</c:v>
                </c:pt>
                <c:pt idx="12">
                  <c:v>0.57104750101174018</c:v>
                </c:pt>
                <c:pt idx="13">
                  <c:v>0.37316204521660612</c:v>
                </c:pt>
                <c:pt idx="14">
                  <c:v>0</c:v>
                </c:pt>
                <c:pt idx="15">
                  <c:v>0.72004532828800005</c:v>
                </c:pt>
                <c:pt idx="16">
                  <c:v>0.72592463088638448</c:v>
                </c:pt>
                <c:pt idx="17">
                  <c:v>0.91710112999999993</c:v>
                </c:pt>
                <c:pt idx="18">
                  <c:v>0.723605511537048</c:v>
                </c:pt>
                <c:pt idx="19">
                  <c:v>0.23231375070666341</c:v>
                </c:pt>
                <c:pt idx="20">
                  <c:v>0.38932001040772529</c:v>
                </c:pt>
                <c:pt idx="21">
                  <c:v>0</c:v>
                </c:pt>
                <c:pt idx="22">
                  <c:v>0.2351721433248041</c:v>
                </c:pt>
                <c:pt idx="23">
                  <c:v>0.78354376667683534</c:v>
                </c:pt>
                <c:pt idx="24">
                  <c:v>0.49141846570539027</c:v>
                </c:pt>
                <c:pt idx="25">
                  <c:v>2.2428075203603162</c:v>
                </c:pt>
                <c:pt idx="26">
                  <c:v>0</c:v>
                </c:pt>
                <c:pt idx="27">
                  <c:v>0.73664177410095033</c:v>
                </c:pt>
                <c:pt idx="28">
                  <c:v>0.48414716063154412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排出量比較シート!$BR$21:$BR$50</c:f>
              <c:numCache>
                <c:formatCode>#,##0_);[Red]\(#,##0\)</c:formatCode>
                <c:ptCount val="30"/>
                <c:pt idx="0">
                  <c:v>12.062728783768113</c:v>
                </c:pt>
                <c:pt idx="1">
                  <c:v>42.634878637127905</c:v>
                </c:pt>
                <c:pt idx="2">
                  <c:v>50.845865016912001</c:v>
                </c:pt>
                <c:pt idx="3">
                  <c:v>95.403758625457129</c:v>
                </c:pt>
                <c:pt idx="4">
                  <c:v>135.62977585039414</c:v>
                </c:pt>
                <c:pt idx="5">
                  <c:v>36.261616848297059</c:v>
                </c:pt>
                <c:pt idx="6">
                  <c:v>35.042313637752045</c:v>
                </c:pt>
                <c:pt idx="7">
                  <c:v>32.215367717366036</c:v>
                </c:pt>
                <c:pt idx="8">
                  <c:v>36.172035937170548</c:v>
                </c:pt>
                <c:pt idx="9">
                  <c:v>89.774702829941646</c:v>
                </c:pt>
                <c:pt idx="10">
                  <c:v>40.491073318847398</c:v>
                </c:pt>
                <c:pt idx="11">
                  <c:v>50.21550566190971</c:v>
                </c:pt>
                <c:pt idx="12">
                  <c:v>21.382209402337601</c:v>
                </c:pt>
                <c:pt idx="13">
                  <c:v>70.969233266218822</c:v>
                </c:pt>
                <c:pt idx="14">
                  <c:v>20.832928917661981</c:v>
                </c:pt>
                <c:pt idx="15">
                  <c:v>46.038109454319518</c:v>
                </c:pt>
                <c:pt idx="16">
                  <c:v>68.64531460404622</c:v>
                </c:pt>
                <c:pt idx="17">
                  <c:v>46.833505279258958</c:v>
                </c:pt>
                <c:pt idx="18">
                  <c:v>28.52281753904937</c:v>
                </c:pt>
                <c:pt idx="19">
                  <c:v>53.281287164570692</c:v>
                </c:pt>
                <c:pt idx="20">
                  <c:v>33.474261598212102</c:v>
                </c:pt>
                <c:pt idx="21">
                  <c:v>29.332775051204116</c:v>
                </c:pt>
                <c:pt idx="22">
                  <c:v>38.165920803092206</c:v>
                </c:pt>
                <c:pt idx="23">
                  <c:v>70.702783151091253</c:v>
                </c:pt>
                <c:pt idx="24">
                  <c:v>29.321327170865363</c:v>
                </c:pt>
                <c:pt idx="25">
                  <c:v>37.776155970763661</c:v>
                </c:pt>
                <c:pt idx="26">
                  <c:v>37.881626483553369</c:v>
                </c:pt>
                <c:pt idx="27">
                  <c:v>45.296574224831197</c:v>
                </c:pt>
                <c:pt idx="28">
                  <c:v>96.689471928469487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排出量比較シート!$BF$21:$BF$68</c15:sqref>
                        </c15:formulaRef>
                      </c:ext>
                    </c:extLst>
                    <c:numCache>
                      <c:formatCode>#,##0_);[Red]\(#,##0\)</c:formatCode>
                      <c:ptCount val="48"/>
                      <c:pt idx="0">
                        <c:v>0</c:v>
                      </c:pt>
                      <c:pt idx="1">
                        <c:v>8.5224331488009746</c:v>
                      </c:pt>
                      <c:pt idx="2">
                        <c:v>12.964388199784311</c:v>
                      </c:pt>
                      <c:pt idx="3">
                        <c:v>31.846578729398054</c:v>
                      </c:pt>
                      <c:pt idx="4">
                        <c:v>91.01789029656976</c:v>
                      </c:pt>
                      <c:pt idx="5">
                        <c:v>7.7061514963116258</c:v>
                      </c:pt>
                      <c:pt idx="6">
                        <c:v>0.64443386589578833</c:v>
                      </c:pt>
                      <c:pt idx="7">
                        <c:v>2.5989387987211803</c:v>
                      </c:pt>
                      <c:pt idx="8">
                        <c:v>7.4767955631164318</c:v>
                      </c:pt>
                      <c:pt idx="9">
                        <c:v>61.875102120469272</c:v>
                      </c:pt>
                      <c:pt idx="10">
                        <c:v>0.94967205688929301</c:v>
                      </c:pt>
                      <c:pt idx="11">
                        <c:v>14.912040683515871</c:v>
                      </c:pt>
                      <c:pt idx="12">
                        <c:v>1.949903033648289</c:v>
                      </c:pt>
                      <c:pt idx="13">
                        <c:v>40.40095725207528</c:v>
                      </c:pt>
                      <c:pt idx="14">
                        <c:v>0.4202099914548299</c:v>
                      </c:pt>
                      <c:pt idx="15">
                        <c:v>6.8182322688986501</c:v>
                      </c:pt>
                      <c:pt idx="16">
                        <c:v>4.93489962472517</c:v>
                      </c:pt>
                      <c:pt idx="17">
                        <c:v>0.32893221175767434</c:v>
                      </c:pt>
                      <c:pt idx="18">
                        <c:v>4.0269099805268471</c:v>
                      </c:pt>
                      <c:pt idx="19">
                        <c:v>1.5323655779038146</c:v>
                      </c:pt>
                      <c:pt idx="20">
                        <c:v>3.6034800409280532</c:v>
                      </c:pt>
                      <c:pt idx="21">
                        <c:v>0</c:v>
                      </c:pt>
                      <c:pt idx="22">
                        <c:v>7.6874320771711906</c:v>
                      </c:pt>
                      <c:pt idx="23">
                        <c:v>23.809897520363375</c:v>
                      </c:pt>
                      <c:pt idx="24">
                        <c:v>1.356212945746448</c:v>
                      </c:pt>
                      <c:pt idx="25">
                        <c:v>3.546793851784348</c:v>
                      </c:pt>
                      <c:pt idx="26">
                        <c:v>7.9415500973261901</c:v>
                      </c:pt>
                      <c:pt idx="27">
                        <c:v>20.342708654151917</c:v>
                      </c:pt>
                      <c:pt idx="28">
                        <c:v>62.595256245362101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1.1981862723679277E-2</c:v>
                      </c:pt>
                      <c:pt idx="1">
                        <c:v>0.8344647802987466</c:v>
                      </c:pt>
                      <c:pt idx="2">
                        <c:v>1.0259161098238274</c:v>
                      </c:pt>
                      <c:pt idx="3">
                        <c:v>0.65030747945116929</c:v>
                      </c:pt>
                      <c:pt idx="4">
                        <c:v>0.58864039088252396</c:v>
                      </c:pt>
                      <c:pt idx="5">
                        <c:v>1.3391092003272027</c:v>
                      </c:pt>
                      <c:pt idx="6">
                        <c:v>0.63619472943444844</c:v>
                      </c:pt>
                      <c:pt idx="7">
                        <c:v>0.2880717271530725</c:v>
                      </c:pt>
                      <c:pt idx="8">
                        <c:v>0.59909313618396387</c:v>
                      </c:pt>
                      <c:pt idx="9">
                        <c:v>0.62066048908658655</c:v>
                      </c:pt>
                      <c:pt idx="10">
                        <c:v>0.95242854636302943</c:v>
                      </c:pt>
                      <c:pt idx="11">
                        <c:v>0.52358574450117434</c:v>
                      </c:pt>
                      <c:pt idx="12">
                        <c:v>0.16568842297006633</c:v>
                      </c:pt>
                      <c:pt idx="13">
                        <c:v>0.37080666848682597</c:v>
                      </c:pt>
                      <c:pt idx="14">
                        <c:v>0.440370090061667</c:v>
                      </c:pt>
                      <c:pt idx="15">
                        <c:v>0.9421451699794362</c:v>
                      </c:pt>
                      <c:pt idx="16">
                        <c:v>0.77924775554924586</c:v>
                      </c:pt>
                      <c:pt idx="17">
                        <c:v>0.51394554613135834</c:v>
                      </c:pt>
                      <c:pt idx="18">
                        <c:v>0.3198426869543608</c:v>
                      </c:pt>
                      <c:pt idx="19">
                        <c:v>0.43727571894130346</c:v>
                      </c:pt>
                      <c:pt idx="20">
                        <c:v>1.0064764687890593</c:v>
                      </c:pt>
                      <c:pt idx="21">
                        <c:v>1.8878367895242882</c:v>
                      </c:pt>
                      <c:pt idx="22">
                        <c:v>0.72587227681287603</c:v>
                      </c:pt>
                      <c:pt idx="23">
                        <c:v>0.85773314100024911</c:v>
                      </c:pt>
                      <c:pt idx="24">
                        <c:v>0.75466854234154568</c:v>
                      </c:pt>
                      <c:pt idx="25">
                        <c:v>0.72974763139851173</c:v>
                      </c:pt>
                      <c:pt idx="26">
                        <c:v>0.72397382987169656</c:v>
                      </c:pt>
                      <c:pt idx="27">
                        <c:v>0.40738333260509546</c:v>
                      </c:pt>
                      <c:pt idx="28">
                        <c:v>1.2781905630591948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c:v>
                      </c:pt>
                      <c:pt idx="1">
                        <c:v>5.0692178797803242</c:v>
                      </c:pt>
                      <c:pt idx="2">
                        <c:v>4.4784106412590097</c:v>
                      </c:pt>
                      <c:pt idx="3">
                        <c:v>26.781782448717244</c:v>
                      </c:pt>
                      <c:pt idx="4">
                        <c:v>10.420064363325418</c:v>
                      </c:pt>
                      <c:pt idx="5">
                        <c:v>2.6995777227117057</c:v>
                      </c:pt>
                      <c:pt idx="6">
                        <c:v>3.2746384290785393</c:v>
                      </c:pt>
                      <c:pt idx="7">
                        <c:v>1.5060963543626507</c:v>
                      </c:pt>
                      <c:pt idx="8">
                        <c:v>1.700248620038737</c:v>
                      </c:pt>
                      <c:pt idx="9">
                        <c:v>2.9427379962208913</c:v>
                      </c:pt>
                      <c:pt idx="10">
                        <c:v>3.2369640631813881</c:v>
                      </c:pt>
                      <c:pt idx="11">
                        <c:v>8.0322114292293865</c:v>
                      </c:pt>
                      <c:pt idx="12">
                        <c:v>0.44364829649472171</c:v>
                      </c:pt>
                      <c:pt idx="13">
                        <c:v>0.65966448792793453</c:v>
                      </c:pt>
                      <c:pt idx="14">
                        <c:v>1.2103563499218957</c:v>
                      </c:pt>
                      <c:pt idx="15">
                        <c:v>9.8309303252584801</c:v>
                      </c:pt>
                      <c:pt idx="16">
                        <c:v>30.639423298118572</c:v>
                      </c:pt>
                      <c:pt idx="17">
                        <c:v>0.5886990434298498</c:v>
                      </c:pt>
                      <c:pt idx="18">
                        <c:v>2.5761173478445604E-2</c:v>
                      </c:pt>
                      <c:pt idx="19">
                        <c:v>17.558916969688788</c:v>
                      </c:pt>
                      <c:pt idx="20">
                        <c:v>2.0926136862015223</c:v>
                      </c:pt>
                      <c:pt idx="21">
                        <c:v>1.3836724690370041</c:v>
                      </c:pt>
                      <c:pt idx="22">
                        <c:v>3.7908963765738841</c:v>
                      </c:pt>
                      <c:pt idx="23">
                        <c:v>14.366386611563556</c:v>
                      </c:pt>
                      <c:pt idx="24">
                        <c:v>4.4574789727943056</c:v>
                      </c:pt>
                      <c:pt idx="25">
                        <c:v>3.4270768764712045</c:v>
                      </c:pt>
                      <c:pt idx="26">
                        <c:v>6.2555786148923627</c:v>
                      </c:pt>
                      <c:pt idx="27">
                        <c:v>2.5503729300581051</c:v>
                      </c:pt>
                      <c:pt idx="28">
                        <c:v>5.2765432307903177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3.1069579363245703</c:v>
                      </c:pt>
                      <c:pt idx="1">
                        <c:v>11.244489512638321</c:v>
                      </c:pt>
                      <c:pt idx="2">
                        <c:v>13.982691506088418</c:v>
                      </c:pt>
                      <c:pt idx="3">
                        <c:v>14.545187698923851</c:v>
                      </c:pt>
                      <c:pt idx="4">
                        <c:v>16.545181768968785</c:v>
                      </c:pt>
                      <c:pt idx="5">
                        <c:v>13.139784097158206</c:v>
                      </c:pt>
                      <c:pt idx="6">
                        <c:v>16.141900796882432</c:v>
                      </c:pt>
                      <c:pt idx="7">
                        <c:v>10.131522626015578</c:v>
                      </c:pt>
                      <c:pt idx="8">
                        <c:v>13.805192279618257</c:v>
                      </c:pt>
                      <c:pt idx="9">
                        <c:v>11.778049344282163</c:v>
                      </c:pt>
                      <c:pt idx="10">
                        <c:v>17.414795675046616</c:v>
                      </c:pt>
                      <c:pt idx="11">
                        <c:v>13.043982410848438</c:v>
                      </c:pt>
                      <c:pt idx="12">
                        <c:v>11.432143221421043</c:v>
                      </c:pt>
                      <c:pt idx="13">
                        <c:v>9.9742808745720204</c:v>
                      </c:pt>
                      <c:pt idx="14">
                        <c:v>9.4153398333940146</c:v>
                      </c:pt>
                      <c:pt idx="15">
                        <c:v>8.7944937935694849</c:v>
                      </c:pt>
                      <c:pt idx="16">
                        <c:v>13.37604169070722</c:v>
                      </c:pt>
                      <c:pt idx="17">
                        <c:v>10.944199508968772</c:v>
                      </c:pt>
                      <c:pt idx="18">
                        <c:v>14.094013796046386</c:v>
                      </c:pt>
                      <c:pt idx="19">
                        <c:v>14.643788452177475</c:v>
                      </c:pt>
                      <c:pt idx="20">
                        <c:v>12.01324841923218</c:v>
                      </c:pt>
                      <c:pt idx="21">
                        <c:v>13.384196504710705</c:v>
                      </c:pt>
                      <c:pt idx="22">
                        <c:v>11.991048597728076</c:v>
                      </c:pt>
                      <c:pt idx="23">
                        <c:v>13.345653207145837</c:v>
                      </c:pt>
                      <c:pt idx="24">
                        <c:v>11.072971649550659</c:v>
                      </c:pt>
                      <c:pt idx="25">
                        <c:v>12.087663690582989</c:v>
                      </c:pt>
                      <c:pt idx="26">
                        <c:v>11.214403462962366</c:v>
                      </c:pt>
                      <c:pt idx="27">
                        <c:v>11.143333896086101</c:v>
                      </c:pt>
                      <c:pt idx="28">
                        <c:v>8.9597278593892167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4.0263819375922143</c:v>
                </c:pt>
                <c:pt idx="2">
                  <c:v>0.74539261768369824</c:v>
                </c:pt>
                <c:pt idx="3">
                  <c:v>27.472288359904866</c:v>
                </c:pt>
                <c:pt idx="4">
                  <c:v>5.9056710599688582</c:v>
                </c:pt>
                <c:pt idx="5">
                  <c:v>12.007034951717444</c:v>
                </c:pt>
                <c:pt idx="7">
                  <c:v>13.496570807511009</c:v>
                </c:pt>
                <c:pt idx="8">
                  <c:v>0.30535787308424606</c:v>
                </c:pt>
                <c:pt idx="9">
                  <c:v>0</c:v>
                </c:pt>
                <c:pt idx="10">
                  <c:v>0.83360155552749116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32.244062915180777</c:v>
                </c:pt>
                <c:pt idx="4">
                  <c:v>5.9056710599688582</c:v>
                </c:pt>
                <c:pt idx="5">
                  <c:v>12.007034951717444</c:v>
                </c:pt>
                <c:pt idx="6">
                  <c:v>13.801928680595255</c:v>
                </c:pt>
                <c:pt idx="10">
                  <c:v>0.83360155552749116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再エネ比較シート!$BM$72:$BM$161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再エネ比較シート!$BK$72:$BK$161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再エネ比較シート!$BE$72:$BE$161</c:f>
              <c:numCache>
                <c:formatCode>#,##0_);[Red]\(#,##0\)</c:formatCode>
                <c:ptCount val="90"/>
                <c:pt idx="0">
                  <c:v>1478078.4810000001</c:v>
                </c:pt>
                <c:pt idx="1">
                  <c:v>1282660.8360000001</c:v>
                </c:pt>
                <c:pt idx="2">
                  <c:v>2802370.13</c:v>
                </c:pt>
                <c:pt idx="3">
                  <c:v>1678973.882</c:v>
                </c:pt>
                <c:pt idx="4">
                  <c:v>2412242.2899999996</c:v>
                </c:pt>
                <c:pt idx="5">
                  <c:v>419621.788</c:v>
                </c:pt>
                <c:pt idx="6">
                  <c:v>907458.15800000017</c:v>
                </c:pt>
                <c:pt idx="7">
                  <c:v>236277.53799999997</c:v>
                </c:pt>
                <c:pt idx="8">
                  <c:v>1044996.449</c:v>
                </c:pt>
                <c:pt idx="9">
                  <c:v>336144.26799999998</c:v>
                </c:pt>
                <c:pt idx="10">
                  <c:v>351848.85600000003</c:v>
                </c:pt>
                <c:pt idx="11">
                  <c:v>384183.64499999996</c:v>
                </c:pt>
                <c:pt idx="12">
                  <c:v>486249.97400000005</c:v>
                </c:pt>
                <c:pt idx="13">
                  <c:v>125464.21500000003</c:v>
                </c:pt>
                <c:pt idx="14">
                  <c:v>643713.42100000009</c:v>
                </c:pt>
                <c:pt idx="15">
                  <c:v>620600.65599999996</c:v>
                </c:pt>
                <c:pt idx="16">
                  <c:v>3654113.2770000002</c:v>
                </c:pt>
                <c:pt idx="17">
                  <c:v>1985975.0090000001</c:v>
                </c:pt>
                <c:pt idx="18">
                  <c:v>470920.13099999999</c:v>
                </c:pt>
                <c:pt idx="19">
                  <c:v>1986407.0830000001</c:v>
                </c:pt>
                <c:pt idx="20">
                  <c:v>1075356.183</c:v>
                </c:pt>
                <c:pt idx="21">
                  <c:v>1382679.027</c:v>
                </c:pt>
                <c:pt idx="22">
                  <c:v>750786.28599999996</c:v>
                </c:pt>
                <c:pt idx="23">
                  <c:v>735418.82399999979</c:v>
                </c:pt>
                <c:pt idx="24">
                  <c:v>2814694.077</c:v>
                </c:pt>
                <c:pt idx="25">
                  <c:v>618400.69499999995</c:v>
                </c:pt>
                <c:pt idx="26">
                  <c:v>1933591.452</c:v>
                </c:pt>
                <c:pt idx="27">
                  <c:v>3893833.5509999995</c:v>
                </c:pt>
                <c:pt idx="28">
                  <c:v>1725396.5999999999</c:v>
                </c:pt>
                <c:pt idx="29">
                  <c:v>72383.281000000017</c:v>
                </c:pt>
                <c:pt idx="30">
                  <c:v>1525958.1029999997</c:v>
                </c:pt>
                <c:pt idx="31">
                  <c:v>218860.05400000003</c:v>
                </c:pt>
                <c:pt idx="32">
                  <c:v>1641393.4739999999</c:v>
                </c:pt>
                <c:pt idx="33">
                  <c:v>568153.69299999997</c:v>
                </c:pt>
                <c:pt idx="34">
                  <c:v>1218492.601</c:v>
                </c:pt>
                <c:pt idx="35">
                  <c:v>2811068.662</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再エネ比較シート!$BF$72:$BF$161</c:f>
              <c:numCache>
                <c:formatCode>#,##0_);[Red]\(#,##0\)</c:formatCode>
                <c:ptCount val="90"/>
                <c:pt idx="0">
                  <c:v>2787901.0060000001</c:v>
                </c:pt>
                <c:pt idx="1">
                  <c:v>2960047.0159999998</c:v>
                </c:pt>
                <c:pt idx="2">
                  <c:v>1671111.9350000003</c:v>
                </c:pt>
                <c:pt idx="3">
                  <c:v>5740218.3109999998</c:v>
                </c:pt>
                <c:pt idx="4">
                  <c:v>1085143.3500000001</c:v>
                </c:pt>
                <c:pt idx="5">
                  <c:v>817789.32</c:v>
                </c:pt>
                <c:pt idx="6">
                  <c:v>2443951.7170000006</c:v>
                </c:pt>
                <c:pt idx="7">
                  <c:v>2667447.5490000001</c:v>
                </c:pt>
                <c:pt idx="8">
                  <c:v>2854906.679</c:v>
                </c:pt>
                <c:pt idx="9">
                  <c:v>543010.09199999995</c:v>
                </c:pt>
                <c:pt idx="10">
                  <c:v>7024251.9270000001</c:v>
                </c:pt>
                <c:pt idx="11">
                  <c:v>2156479.253</c:v>
                </c:pt>
                <c:pt idx="12">
                  <c:v>1014798.444</c:v>
                </c:pt>
                <c:pt idx="13">
                  <c:v>1829952.6680000003</c:v>
                </c:pt>
                <c:pt idx="14">
                  <c:v>1870341.9140000001</c:v>
                </c:pt>
                <c:pt idx="15">
                  <c:v>2068898.6780000001</c:v>
                </c:pt>
                <c:pt idx="16">
                  <c:v>2962386.6120000007</c:v>
                </c:pt>
                <c:pt idx="17">
                  <c:v>4735357.6399999987</c:v>
                </c:pt>
                <c:pt idx="18">
                  <c:v>1052519.781</c:v>
                </c:pt>
                <c:pt idx="19">
                  <c:v>3078201.9730000002</c:v>
                </c:pt>
                <c:pt idx="20">
                  <c:v>375285.26500000007</c:v>
                </c:pt>
                <c:pt idx="21">
                  <c:v>6418562.1270000003</c:v>
                </c:pt>
                <c:pt idx="22">
                  <c:v>782040.27599999995</c:v>
                </c:pt>
                <c:pt idx="23">
                  <c:v>268872.00599999999</c:v>
                </c:pt>
                <c:pt idx="24">
                  <c:v>1963254.0279999997</c:v>
                </c:pt>
                <c:pt idx="25">
                  <c:v>1216765.1910000003</c:v>
                </c:pt>
                <c:pt idx="26">
                  <c:v>5994159.0690000001</c:v>
                </c:pt>
                <c:pt idx="27">
                  <c:v>3594345.91</c:v>
                </c:pt>
                <c:pt idx="28">
                  <c:v>2980159.0639999998</c:v>
                </c:pt>
                <c:pt idx="29">
                  <c:v>1295619.615</c:v>
                </c:pt>
                <c:pt idx="30">
                  <c:v>3932191.9569999999</c:v>
                </c:pt>
                <c:pt idx="31">
                  <c:v>1925690.554</c:v>
                </c:pt>
                <c:pt idx="32">
                  <c:v>5162483.3459999999</c:v>
                </c:pt>
                <c:pt idx="33">
                  <c:v>168740.068</c:v>
                </c:pt>
                <c:pt idx="34">
                  <c:v>4259237.2750000004</c:v>
                </c:pt>
                <c:pt idx="35">
                  <c:v>10368648.847999997</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再エネ比較シート!$BG$72:$BG$161</c:f>
              <c:numCache>
                <c:formatCode>#,##0_);[Red]\(#,##0\)</c:formatCode>
                <c:ptCount val="90"/>
                <c:pt idx="0">
                  <c:v>63620.567999999999</c:v>
                </c:pt>
                <c:pt idx="1">
                  <c:v>1894.317</c:v>
                </c:pt>
                <c:pt idx="2">
                  <c:v>0</c:v>
                </c:pt>
                <c:pt idx="3">
                  <c:v>113963.60700000002</c:v>
                </c:pt>
                <c:pt idx="4">
                  <c:v>31250.269</c:v>
                </c:pt>
                <c:pt idx="5">
                  <c:v>2239.9430000000007</c:v>
                </c:pt>
                <c:pt idx="6">
                  <c:v>35630.402000000002</c:v>
                </c:pt>
                <c:pt idx="7">
                  <c:v>12511.291999999999</c:v>
                </c:pt>
                <c:pt idx="8">
                  <c:v>5520.0200000000013</c:v>
                </c:pt>
                <c:pt idx="9">
                  <c:v>27928.907999999999</c:v>
                </c:pt>
                <c:pt idx="10">
                  <c:v>130912.95699999999</c:v>
                </c:pt>
                <c:pt idx="11">
                  <c:v>17526.179</c:v>
                </c:pt>
                <c:pt idx="12">
                  <c:v>13263.278</c:v>
                </c:pt>
                <c:pt idx="13">
                  <c:v>53754.743000000009</c:v>
                </c:pt>
                <c:pt idx="14">
                  <c:v>25648.931</c:v>
                </c:pt>
                <c:pt idx="15">
                  <c:v>18781.316999999995</c:v>
                </c:pt>
                <c:pt idx="16">
                  <c:v>432395.554</c:v>
                </c:pt>
                <c:pt idx="17">
                  <c:v>101357.63400000001</c:v>
                </c:pt>
                <c:pt idx="18">
                  <c:v>63520.800000000003</c:v>
                </c:pt>
                <c:pt idx="19">
                  <c:v>54720.248</c:v>
                </c:pt>
                <c:pt idx="20">
                  <c:v>21370.653999999999</c:v>
                </c:pt>
                <c:pt idx="21">
                  <c:v>827.83699999999988</c:v>
                </c:pt>
                <c:pt idx="22">
                  <c:v>12603.627000000002</c:v>
                </c:pt>
                <c:pt idx="23">
                  <c:v>78505.61</c:v>
                </c:pt>
                <c:pt idx="24">
                  <c:v>70059.14</c:v>
                </c:pt>
                <c:pt idx="25">
                  <c:v>7833.1469999999999</c:v>
                </c:pt>
                <c:pt idx="26">
                  <c:v>95243.207999999999</c:v>
                </c:pt>
                <c:pt idx="27">
                  <c:v>115557.436</c:v>
                </c:pt>
                <c:pt idx="28">
                  <c:v>51690.088000000003</c:v>
                </c:pt>
                <c:pt idx="29">
                  <c:v>42037.610999999997</c:v>
                </c:pt>
                <c:pt idx="30">
                  <c:v>88075.953999999998</c:v>
                </c:pt>
                <c:pt idx="31">
                  <c:v>125342.686</c:v>
                </c:pt>
                <c:pt idx="32">
                  <c:v>18323.545999999995</c:v>
                </c:pt>
                <c:pt idx="33">
                  <c:v>2566.6480000000006</c:v>
                </c:pt>
                <c:pt idx="34">
                  <c:v>70904.235000000001</c:v>
                </c:pt>
                <c:pt idx="35">
                  <c:v>135965.18299999999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再エネ比較シート!$BH$72:$BH$161</c:f>
              <c:numCache>
                <c:formatCode>#,##0_);[Red]\(#,##0\)</c:formatCode>
                <c:ptCount val="90"/>
                <c:pt idx="0">
                  <c:v>35.075000000000003</c:v>
                </c:pt>
                <c:pt idx="1">
                  <c:v>76166.797999999995</c:v>
                </c:pt>
                <c:pt idx="2">
                  <c:v>85887.49</c:v>
                </c:pt>
                <c:pt idx="3">
                  <c:v>0</c:v>
                </c:pt>
                <c:pt idx="4">
                  <c:v>339.95800000000008</c:v>
                </c:pt>
                <c:pt idx="5">
                  <c:v>308.56200000000001</c:v>
                </c:pt>
                <c:pt idx="6">
                  <c:v>1413.058</c:v>
                </c:pt>
                <c:pt idx="7">
                  <c:v>1098.854</c:v>
                </c:pt>
                <c:pt idx="8">
                  <c:v>2999.0390000000002</c:v>
                </c:pt>
                <c:pt idx="9">
                  <c:v>216.58199999999999</c:v>
                </c:pt>
                <c:pt idx="10">
                  <c:v>0</c:v>
                </c:pt>
                <c:pt idx="11">
                  <c:v>0</c:v>
                </c:pt>
                <c:pt idx="12">
                  <c:v>181.50700000000001</c:v>
                </c:pt>
                <c:pt idx="13">
                  <c:v>1043.912</c:v>
                </c:pt>
                <c:pt idx="14">
                  <c:v>42969.186000000002</c:v>
                </c:pt>
                <c:pt idx="15">
                  <c:v>0</c:v>
                </c:pt>
                <c:pt idx="16">
                  <c:v>396.863</c:v>
                </c:pt>
                <c:pt idx="17">
                  <c:v>1224.683</c:v>
                </c:pt>
                <c:pt idx="18">
                  <c:v>50343.129000000001</c:v>
                </c:pt>
                <c:pt idx="19">
                  <c:v>38833.808000000005</c:v>
                </c:pt>
                <c:pt idx="20">
                  <c:v>3777.0670000000005</c:v>
                </c:pt>
                <c:pt idx="21">
                  <c:v>1836699.183</c:v>
                </c:pt>
                <c:pt idx="22">
                  <c:v>0</c:v>
                </c:pt>
                <c:pt idx="23">
                  <c:v>121.41400000000002</c:v>
                </c:pt>
                <c:pt idx="24">
                  <c:v>0</c:v>
                </c:pt>
                <c:pt idx="25">
                  <c:v>108903.13000000002</c:v>
                </c:pt>
                <c:pt idx="26">
                  <c:v>6631.1030000000001</c:v>
                </c:pt>
                <c:pt idx="27">
                  <c:v>8880.3619999999992</c:v>
                </c:pt>
                <c:pt idx="28">
                  <c:v>14362.616</c:v>
                </c:pt>
                <c:pt idx="29">
                  <c:v>0</c:v>
                </c:pt>
                <c:pt idx="30">
                  <c:v>2117.011</c:v>
                </c:pt>
                <c:pt idx="31">
                  <c:v>77.263000000000005</c:v>
                </c:pt>
                <c:pt idx="32">
                  <c:v>58185.56700000001</c:v>
                </c:pt>
                <c:pt idx="33">
                  <c:v>1175.452</c:v>
                </c:pt>
                <c:pt idx="34">
                  <c:v>126563.37900000002</c:v>
                </c:pt>
                <c:pt idx="35">
                  <c:v>296593.49399999995</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再エネ比較シート!$BI$72:$BI$161</c:f>
              <c:numCache>
                <c:formatCode>#,##0_);[Red]\(#,##0\)</c:formatCode>
                <c:ptCount val="90"/>
                <c:pt idx="0">
                  <c:v>4329635.13</c:v>
                </c:pt>
                <c:pt idx="1">
                  <c:v>4320768.9670000002</c:v>
                </c:pt>
                <c:pt idx="2">
                  <c:v>4559369.5550000006</c:v>
                </c:pt>
                <c:pt idx="3">
                  <c:v>7533155.7999999998</c:v>
                </c:pt>
                <c:pt idx="4">
                  <c:v>3528975.8669999996</c:v>
                </c:pt>
                <c:pt idx="5">
                  <c:v>1239959.6129999999</c:v>
                </c:pt>
                <c:pt idx="6">
                  <c:v>3388453.3350000009</c:v>
                </c:pt>
                <c:pt idx="7">
                  <c:v>2917335.233</c:v>
                </c:pt>
                <c:pt idx="8">
                  <c:v>3908422.1869999999</c:v>
                </c:pt>
                <c:pt idx="9">
                  <c:v>907299.85</c:v>
                </c:pt>
                <c:pt idx="10">
                  <c:v>7507013.7400000002</c:v>
                </c:pt>
                <c:pt idx="11">
                  <c:v>2558189.077</c:v>
                </c:pt>
                <c:pt idx="12">
                  <c:v>1514493.203</c:v>
                </c:pt>
                <c:pt idx="13">
                  <c:v>2010215.5380000004</c:v>
                </c:pt>
                <c:pt idx="14">
                  <c:v>2582673.452</c:v>
                </c:pt>
                <c:pt idx="15">
                  <c:v>2708280.6509999996</c:v>
                </c:pt>
                <c:pt idx="16">
                  <c:v>7049292.3059999999</c:v>
                </c:pt>
                <c:pt idx="17">
                  <c:v>6823914.9659999982</c:v>
                </c:pt>
                <c:pt idx="18">
                  <c:v>1637303.841</c:v>
                </c:pt>
                <c:pt idx="19">
                  <c:v>5158163.1119999997</c:v>
                </c:pt>
                <c:pt idx="20">
                  <c:v>1475789.1690000002</c:v>
                </c:pt>
                <c:pt idx="21">
                  <c:v>9638768.1740000006</c:v>
                </c:pt>
                <c:pt idx="22">
                  <c:v>1545430.189</c:v>
                </c:pt>
                <c:pt idx="23">
                  <c:v>1082917.8540000001</c:v>
                </c:pt>
                <c:pt idx="24">
                  <c:v>4848007.2449999992</c:v>
                </c:pt>
                <c:pt idx="25">
                  <c:v>1951902.1630000006</c:v>
                </c:pt>
                <c:pt idx="26">
                  <c:v>8029624.8319999995</c:v>
                </c:pt>
                <c:pt idx="27">
                  <c:v>7612617.2589999987</c:v>
                </c:pt>
                <c:pt idx="28">
                  <c:v>4771608.3680000007</c:v>
                </c:pt>
                <c:pt idx="29">
                  <c:v>1410040.507</c:v>
                </c:pt>
                <c:pt idx="30">
                  <c:v>5548343.0249999994</c:v>
                </c:pt>
                <c:pt idx="31">
                  <c:v>2269970.557</c:v>
                </c:pt>
                <c:pt idx="32">
                  <c:v>6880385.9330000002</c:v>
                </c:pt>
                <c:pt idx="33">
                  <c:v>740635.86100000003</c:v>
                </c:pt>
                <c:pt idx="34">
                  <c:v>5675197.4900000002</c:v>
                </c:pt>
                <c:pt idx="35">
                  <c:v>13612276.186999999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再エネ比較シート!$CO$13:$CO$42</c:f>
              <c:numCache>
                <c:formatCode>0.0%</c:formatCode>
                <c:ptCount val="30"/>
                <c:pt idx="0">
                  <c:v>4.050978607191625E-2</c:v>
                </c:pt>
                <c:pt idx="1">
                  <c:v>4.1448842419716206E-2</c:v>
                </c:pt>
                <c:pt idx="2">
                  <c:v>0.02</c:v>
                </c:pt>
                <c:pt idx="3">
                  <c:v>3.686471009305655E-2</c:v>
                </c:pt>
                <c:pt idx="4">
                  <c:v>6.8674698795180719E-2</c:v>
                </c:pt>
                <c:pt idx="5">
                  <c:v>6.414662084765177E-2</c:v>
                </c:pt>
                <c:pt idx="6">
                  <c:v>3.8725154215215898E-2</c:v>
                </c:pt>
                <c:pt idx="7">
                  <c:v>2.6782035434693038E-2</c:v>
                </c:pt>
                <c:pt idx="8">
                  <c:v>6.962663975782038E-2</c:v>
                </c:pt>
                <c:pt idx="9">
                  <c:v>7.8694817658349334E-2</c:v>
                </c:pt>
                <c:pt idx="10">
                  <c:v>4.9115913555992138E-2</c:v>
                </c:pt>
                <c:pt idx="11">
                  <c:v>5.3595968850206135E-2</c:v>
                </c:pt>
                <c:pt idx="12">
                  <c:v>0.15724465558194775</c:v>
                </c:pt>
                <c:pt idx="13">
                  <c:v>4.5625942684766212E-2</c:v>
                </c:pt>
                <c:pt idx="14">
                  <c:v>4.9616599007668016E-3</c:v>
                </c:pt>
                <c:pt idx="15">
                  <c:v>9.5729013254786458E-3</c:v>
                </c:pt>
                <c:pt idx="16">
                  <c:v>1.8731988472622477E-2</c:v>
                </c:pt>
                <c:pt idx="17">
                  <c:v>1.183206106870229E-2</c:v>
                </c:pt>
                <c:pt idx="18">
                  <c:v>4.9504950495049507E-2</c:v>
                </c:pt>
                <c:pt idx="19">
                  <c:v>7.6243980738362763E-2</c:v>
                </c:pt>
                <c:pt idx="20">
                  <c:v>3.0470914127423823E-2</c:v>
                </c:pt>
                <c:pt idx="21">
                  <c:v>7.8310149407521901E-2</c:v>
                </c:pt>
                <c:pt idx="22">
                  <c:v>6.1742424242424244E-2</c:v>
                </c:pt>
                <c:pt idx="23">
                  <c:v>3.0097498940228909E-2</c:v>
                </c:pt>
                <c:pt idx="24">
                  <c:v>1.6374269005847954E-2</c:v>
                </c:pt>
                <c:pt idx="25">
                  <c:v>8.5393258426966299E-3</c:v>
                </c:pt>
                <c:pt idx="26">
                  <c:v>3.3549783549783552E-2</c:v>
                </c:pt>
                <c:pt idx="27">
                  <c:v>0.1044950379451255</c:v>
                </c:pt>
                <c:pt idx="28">
                  <c:v>1.4606741573033709E-2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再エネ比較シート!$CC$13:$CC$42</c:f>
              <c:numCache>
                <c:formatCode>0.0%</c:formatCode>
                <c:ptCount val="30"/>
                <c:pt idx="0">
                  <c:v>3.8073326953519664E-2</c:v>
                </c:pt>
                <c:pt idx="1">
                  <c:v>2.1418551873814303E-2</c:v>
                </c:pt>
                <c:pt idx="2">
                  <c:v>1.6264450647532465E-2</c:v>
                </c:pt>
                <c:pt idx="3">
                  <c:v>1.8495497483557673E-2</c:v>
                </c:pt>
                <c:pt idx="4">
                  <c:v>2.8936503423252227E-2</c:v>
                </c:pt>
                <c:pt idx="5">
                  <c:v>4.5490308346610581E-2</c:v>
                </c:pt>
                <c:pt idx="6">
                  <c:v>2.3416835990723726E-2</c:v>
                </c:pt>
                <c:pt idx="7">
                  <c:v>1.45517923454741E-2</c:v>
                </c:pt>
                <c:pt idx="8">
                  <c:v>3.5599392616074199E-2</c:v>
                </c:pt>
                <c:pt idx="9">
                  <c:v>1.196181553468964E-2</c:v>
                </c:pt>
                <c:pt idx="10">
                  <c:v>2.851849394787264E-2</c:v>
                </c:pt>
                <c:pt idx="11">
                  <c:v>2.1990390489063885E-2</c:v>
                </c:pt>
                <c:pt idx="12">
                  <c:v>0.11083898826682649</c:v>
                </c:pt>
                <c:pt idx="13">
                  <c:v>1.9494549975861929E-2</c:v>
                </c:pt>
                <c:pt idx="14">
                  <c:v>1.9713706165929187E-3</c:v>
                </c:pt>
                <c:pt idx="15">
                  <c:v>5.2707837787529816E-3</c:v>
                </c:pt>
                <c:pt idx="16">
                  <c:v>1.1763161293413645E-2</c:v>
                </c:pt>
                <c:pt idx="17">
                  <c:v>9.5458782673580357E-3</c:v>
                </c:pt>
                <c:pt idx="18">
                  <c:v>3.3209956830603439E-2</c:v>
                </c:pt>
                <c:pt idx="19">
                  <c:v>6.6262463570209373E-2</c:v>
                </c:pt>
                <c:pt idx="20">
                  <c:v>1.7203030090658936E-2</c:v>
                </c:pt>
                <c:pt idx="21">
                  <c:v>3.2295999622024875E-2</c:v>
                </c:pt>
                <c:pt idx="22">
                  <c:v>3.7280999565005746E-2</c:v>
                </c:pt>
                <c:pt idx="23">
                  <c:v>2.0014056954725808E-2</c:v>
                </c:pt>
                <c:pt idx="24">
                  <c:v>8.5377573782510971E-3</c:v>
                </c:pt>
                <c:pt idx="25">
                  <c:v>3.7005684406003483E-3</c:v>
                </c:pt>
                <c:pt idx="26">
                  <c:v>1.4854580512599034E-2</c:v>
                </c:pt>
                <c:pt idx="27">
                  <c:v>3.6547915013227184E-2</c:v>
                </c:pt>
                <c:pt idx="28">
                  <c:v>7.5114890214925557E-3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再エネ比較シート!$CD$13:$CD$42</c:f>
              <c:numCache>
                <c:formatCode>0.0%</c:formatCode>
                <c:ptCount val="30"/>
                <c:pt idx="0">
                  <c:v>2.6810830711913507</c:v>
                </c:pt>
                <c:pt idx="1">
                  <c:v>3.5577587645368274E-2</c:v>
                </c:pt>
                <c:pt idx="2">
                  <c:v>1.5313443267987503E-2</c:v>
                </c:pt>
                <c:pt idx="3">
                  <c:v>0.38817000557036024</c:v>
                </c:pt>
                <c:pt idx="4">
                  <c:v>0.26983746698222733</c:v>
                </c:pt>
                <c:pt idx="5">
                  <c:v>0.14456806023468455</c:v>
                </c:pt>
                <c:pt idx="6">
                  <c:v>0.17628913325036263</c:v>
                </c:pt>
                <c:pt idx="7">
                  <c:v>9.9151908663657161E-3</c:v>
                </c:pt>
                <c:pt idx="8">
                  <c:v>0.54847650091139943</c:v>
                </c:pt>
                <c:pt idx="9">
                  <c:v>5.7827190622786968E-2</c:v>
                </c:pt>
                <c:pt idx="10">
                  <c:v>0.80388551188566459</c:v>
                </c:pt>
                <c:pt idx="11">
                  <c:v>5.0551950909868131E-2</c:v>
                </c:pt>
                <c:pt idx="12">
                  <c:v>0.21651110636259108</c:v>
                </c:pt>
                <c:pt idx="13">
                  <c:v>0.17042636449228754</c:v>
                </c:pt>
                <c:pt idx="14">
                  <c:v>0</c:v>
                </c:pt>
                <c:pt idx="15">
                  <c:v>4.1228028521350128E-3</c:v>
                </c:pt>
                <c:pt idx="16">
                  <c:v>5.9032363426671813E-2</c:v>
                </c:pt>
                <c:pt idx="17">
                  <c:v>3.3073593679480151E-2</c:v>
                </c:pt>
                <c:pt idx="18">
                  <c:v>0.65866254057164508</c:v>
                </c:pt>
                <c:pt idx="19">
                  <c:v>0.2994920917556993</c:v>
                </c:pt>
                <c:pt idx="20">
                  <c:v>2.1462108352056301E-2</c:v>
                </c:pt>
                <c:pt idx="21">
                  <c:v>8.4112714252191162E-2</c:v>
                </c:pt>
                <c:pt idx="22">
                  <c:v>8.302440778820773E-2</c:v>
                </c:pt>
                <c:pt idx="23">
                  <c:v>0.60148861459988545</c:v>
                </c:pt>
                <c:pt idx="24">
                  <c:v>7.6281828561523685E-3</c:v>
                </c:pt>
                <c:pt idx="25">
                  <c:v>5.2157656255778048E-2</c:v>
                </c:pt>
                <c:pt idx="26">
                  <c:v>0.12833979815135305</c:v>
                </c:pt>
                <c:pt idx="27">
                  <c:v>0.13063731651677463</c:v>
                </c:pt>
                <c:pt idx="28">
                  <c:v>6.7437835260534248E-2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再エネ比較シート!$CE$13:$CE$42</c:f>
              <c:numCache>
                <c:formatCode>0.0%</c:formatCode>
                <c:ptCount val="30"/>
                <c:pt idx="0">
                  <c:v>0</c:v>
                </c:pt>
                <c:pt idx="1">
                  <c:v>4.7872404517319485</c:v>
                </c:pt>
                <c:pt idx="2">
                  <c:v>1.7008942175969495E-3</c:v>
                </c:pt>
                <c:pt idx="3">
                  <c:v>0</c:v>
                </c:pt>
                <c:pt idx="4">
                  <c:v>6.7372082689660218E-2</c:v>
                </c:pt>
                <c:pt idx="5">
                  <c:v>1.8940717145107444</c:v>
                </c:pt>
                <c:pt idx="6">
                  <c:v>0</c:v>
                </c:pt>
                <c:pt idx="7">
                  <c:v>0</c:v>
                </c:pt>
                <c:pt idx="8">
                  <c:v>0.30908842155251398</c:v>
                </c:pt>
                <c:pt idx="9">
                  <c:v>0</c:v>
                </c:pt>
                <c:pt idx="10">
                  <c:v>0</c:v>
                </c:pt>
                <c:pt idx="11">
                  <c:v>0</c:v>
                </c:pt>
                <c:pt idx="12">
                  <c:v>0</c:v>
                </c:pt>
                <c:pt idx="13">
                  <c:v>0.60393803429975101</c:v>
                </c:pt>
                <c:pt idx="14">
                  <c:v>0</c:v>
                </c:pt>
                <c:pt idx="15">
                  <c:v>0.41988440055493342</c:v>
                </c:pt>
                <c:pt idx="16">
                  <c:v>1.5437993500093943E-3</c:v>
                </c:pt>
                <c:pt idx="17">
                  <c:v>0</c:v>
                </c:pt>
                <c:pt idx="18">
                  <c:v>0</c:v>
                </c:pt>
                <c:pt idx="19">
                  <c:v>0</c:v>
                </c:pt>
                <c:pt idx="20">
                  <c:v>0</c:v>
                </c:pt>
                <c:pt idx="21">
                  <c:v>0.66487083688384263</c:v>
                </c:pt>
                <c:pt idx="22">
                  <c:v>0</c:v>
                </c:pt>
                <c:pt idx="23">
                  <c:v>0</c:v>
                </c:pt>
                <c:pt idx="24">
                  <c:v>0</c:v>
                </c:pt>
                <c:pt idx="25">
                  <c:v>1.6447277882616737E-3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2.3023888995763957</c:v>
                </c:pt>
                <c:pt idx="11">
                  <c:v>0</c:v>
                </c:pt>
                <c:pt idx="12">
                  <c:v>0</c:v>
                </c:pt>
                <c:pt idx="13">
                  <c:v>0</c:v>
                </c:pt>
                <c:pt idx="14">
                  <c:v>0</c:v>
                </c:pt>
                <c:pt idx="15">
                  <c:v>3.9713934758675634E-3</c:v>
                </c:pt>
                <c:pt idx="16">
                  <c:v>0</c:v>
                </c:pt>
                <c:pt idx="17">
                  <c:v>0</c:v>
                </c:pt>
                <c:pt idx="18">
                  <c:v>0</c:v>
                </c:pt>
                <c:pt idx="19">
                  <c:v>0</c:v>
                </c:pt>
                <c:pt idx="20">
                  <c:v>1.7250558919864063</c:v>
                </c:pt>
                <c:pt idx="21">
                  <c:v>8.7577072600291093E-3</c:v>
                </c:pt>
                <c:pt idx="22">
                  <c:v>0</c:v>
                </c:pt>
                <c:pt idx="23">
                  <c:v>0</c:v>
                </c:pt>
                <c:pt idx="24">
                  <c:v>0.10697880125496115</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再エネ比較シート!$CH$13:$CH$42</c:f>
              <c:numCache>
                <c:formatCode>0.0%</c:formatCode>
                <c:ptCount val="30"/>
                <c:pt idx="0">
                  <c:v>0</c:v>
                </c:pt>
                <c:pt idx="1">
                  <c:v>0</c:v>
                </c:pt>
                <c:pt idx="2">
                  <c:v>0</c:v>
                </c:pt>
                <c:pt idx="3">
                  <c:v>8.0152297235090555E-2</c:v>
                </c:pt>
                <c:pt idx="4">
                  <c:v>6.4329682559781873E-3</c:v>
                </c:pt>
                <c:pt idx="5">
                  <c:v>0</c:v>
                </c:pt>
                <c:pt idx="6">
                  <c:v>0</c:v>
                </c:pt>
                <c:pt idx="7">
                  <c:v>0</c:v>
                </c:pt>
                <c:pt idx="8">
                  <c:v>0</c:v>
                </c:pt>
                <c:pt idx="9">
                  <c:v>3.7468718529463521E-3</c:v>
                </c:pt>
                <c:pt idx="10">
                  <c:v>7.5792963286212128E-2</c:v>
                </c:pt>
                <c:pt idx="11">
                  <c:v>0</c:v>
                </c:pt>
                <c:pt idx="12">
                  <c:v>0</c:v>
                </c:pt>
                <c:pt idx="13">
                  <c:v>0</c:v>
                </c:pt>
                <c:pt idx="14">
                  <c:v>0</c:v>
                </c:pt>
                <c:pt idx="15">
                  <c:v>0</c:v>
                </c:pt>
                <c:pt idx="16">
                  <c:v>0</c:v>
                </c:pt>
                <c:pt idx="17">
                  <c:v>0</c:v>
                </c:pt>
                <c:pt idx="18">
                  <c:v>0</c:v>
                </c:pt>
                <c:pt idx="19">
                  <c:v>0.35423786314249611</c:v>
                </c:pt>
                <c:pt idx="20">
                  <c:v>0</c:v>
                </c:pt>
                <c:pt idx="21">
                  <c:v>0</c:v>
                </c:pt>
                <c:pt idx="22">
                  <c:v>0</c:v>
                </c:pt>
                <c:pt idx="23">
                  <c:v>2.2531797462273545E-2</c:v>
                </c:pt>
                <c:pt idx="24">
                  <c:v>0.1782980020916019</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再エネ比較シート!$CI$13:$CI$42</c:f>
              <c:numCache>
                <c:formatCode>0.0%</c:formatCode>
                <c:ptCount val="30"/>
                <c:pt idx="0">
                  <c:v>2.7191563981448703</c:v>
                </c:pt>
                <c:pt idx="1">
                  <c:v>4.8442365912511312</c:v>
                </c:pt>
                <c:pt idx="2">
                  <c:v>3.3278788133116917E-2</c:v>
                </c:pt>
                <c:pt idx="3">
                  <c:v>0.48681780028900851</c:v>
                </c:pt>
                <c:pt idx="4">
                  <c:v>0.37257902135111798</c:v>
                </c:pt>
                <c:pt idx="5">
                  <c:v>2.0841300830920395</c:v>
                </c:pt>
                <c:pt idx="6">
                  <c:v>0.19970596924108638</c:v>
                </c:pt>
                <c:pt idx="7">
                  <c:v>2.4466983211839818E-2</c:v>
                </c:pt>
                <c:pt idx="8">
                  <c:v>0.89316431507998761</c:v>
                </c:pt>
                <c:pt idx="9">
                  <c:v>7.3535878010422953E-2</c:v>
                </c:pt>
                <c:pt idx="10">
                  <c:v>3.2105858686961448</c:v>
                </c:pt>
                <c:pt idx="11">
                  <c:v>7.2542341398932009E-2</c:v>
                </c:pt>
                <c:pt idx="12">
                  <c:v>0.32735009462941755</c:v>
                </c:pt>
                <c:pt idx="13">
                  <c:v>0.79385894876790053</c:v>
                </c:pt>
                <c:pt idx="14">
                  <c:v>1.9713706165929187E-3</c:v>
                </c:pt>
                <c:pt idx="15">
                  <c:v>0.433249380661689</c:v>
                </c:pt>
                <c:pt idx="16">
                  <c:v>7.2339324070094843E-2</c:v>
                </c:pt>
                <c:pt idx="17">
                  <c:v>4.2619471946838183E-2</c:v>
                </c:pt>
                <c:pt idx="18">
                  <c:v>0.69187249740224854</c:v>
                </c:pt>
                <c:pt idx="19">
                  <c:v>0.71999241846840467</c:v>
                </c:pt>
                <c:pt idx="20">
                  <c:v>1.7637210304291213</c:v>
                </c:pt>
                <c:pt idx="21">
                  <c:v>0.79003725801808777</c:v>
                </c:pt>
                <c:pt idx="22">
                  <c:v>0.12030540735321348</c:v>
                </c:pt>
                <c:pt idx="23">
                  <c:v>0.64403446901688477</c:v>
                </c:pt>
                <c:pt idx="24">
                  <c:v>0.30144274358096651</c:v>
                </c:pt>
                <c:pt idx="25">
                  <c:v>5.7502952484640081E-2</c:v>
                </c:pt>
                <c:pt idx="26">
                  <c:v>0.14319437866395207</c:v>
                </c:pt>
                <c:pt idx="27">
                  <c:v>0.16718523153000181</c:v>
                </c:pt>
                <c:pt idx="28">
                  <c:v>7.4949324282026802E-2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再エネ比較シート!$BE$13:$BE$42</c:f>
              <c:numCache>
                <c:formatCode>#,##0_);[Red]\(#,##0\)</c:formatCode>
                <c:ptCount val="30"/>
                <c:pt idx="0">
                  <c:v>391</c:v>
                </c:pt>
                <c:pt idx="1">
                  <c:v>531.29999999999995</c:v>
                </c:pt>
                <c:pt idx="2">
                  <c:v>337.54199999999997</c:v>
                </c:pt>
                <c:pt idx="3">
                  <c:v>606.36199999999985</c:v>
                </c:pt>
                <c:pt idx="4">
                  <c:v>1287.0640000000012</c:v>
                </c:pt>
                <c:pt idx="5">
                  <c:v>869.52799999999991</c:v>
                </c:pt>
                <c:pt idx="6">
                  <c:v>564.41</c:v>
                </c:pt>
                <c:pt idx="7">
                  <c:v>319.8</c:v>
                </c:pt>
                <c:pt idx="8">
                  <c:v>719.29999999999973</c:v>
                </c:pt>
                <c:pt idx="9">
                  <c:v>838.89999999999986</c:v>
                </c:pt>
                <c:pt idx="10">
                  <c:v>703.09999999999991</c:v>
                </c:pt>
                <c:pt idx="11">
                  <c:v>574.19999999999982</c:v>
                </c:pt>
                <c:pt idx="12">
                  <c:v>1770.9999999999991</c:v>
                </c:pt>
                <c:pt idx="13">
                  <c:v>581.39999999999986</c:v>
                </c:pt>
                <c:pt idx="14">
                  <c:v>35.1</c:v>
                </c:pt>
                <c:pt idx="15">
                  <c:v>139.50000000000003</c:v>
                </c:pt>
                <c:pt idx="16">
                  <c:v>264.82900000000006</c:v>
                </c:pt>
                <c:pt idx="17">
                  <c:v>196.28000000000003</c:v>
                </c:pt>
                <c:pt idx="18">
                  <c:v>657.96999999999991</c:v>
                </c:pt>
                <c:pt idx="19">
                  <c:v>1370.8040000000005</c:v>
                </c:pt>
                <c:pt idx="20">
                  <c:v>360.09999999999997</c:v>
                </c:pt>
                <c:pt idx="21">
                  <c:v>791.37999999999988</c:v>
                </c:pt>
                <c:pt idx="22">
                  <c:v>800.43000000000006</c:v>
                </c:pt>
                <c:pt idx="23">
                  <c:v>518.6909999999998</c:v>
                </c:pt>
                <c:pt idx="24">
                  <c:v>146.80000000000001</c:v>
                </c:pt>
                <c:pt idx="25">
                  <c:v>78.2</c:v>
                </c:pt>
                <c:pt idx="26">
                  <c:v>303.79999999999995</c:v>
                </c:pt>
                <c:pt idx="27">
                  <c:v>926.3</c:v>
                </c:pt>
                <c:pt idx="28">
                  <c:v>263.8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再エネ比較シート!$BF$13:$BF$42</c:f>
              <c:numCache>
                <c:formatCode>#,##0_);[Red]\(#,##0\)</c:formatCode>
                <c:ptCount val="30"/>
                <c:pt idx="0">
                  <c:v>24981</c:v>
                </c:pt>
                <c:pt idx="1">
                  <c:v>800.7</c:v>
                </c:pt>
                <c:pt idx="2">
                  <c:v>288.33999999999997</c:v>
                </c:pt>
                <c:pt idx="3">
                  <c:v>11546</c:v>
                </c:pt>
                <c:pt idx="4">
                  <c:v>10889.299999999997</c:v>
                </c:pt>
                <c:pt idx="5">
                  <c:v>2507.152</c:v>
                </c:pt>
                <c:pt idx="6">
                  <c:v>3855.0999999999995</c:v>
                </c:pt>
                <c:pt idx="7">
                  <c:v>197.7</c:v>
                </c:pt>
                <c:pt idx="8">
                  <c:v>10054.699999999999</c:v>
                </c:pt>
                <c:pt idx="9">
                  <c:v>3679.4999999999995</c:v>
                </c:pt>
                <c:pt idx="10">
                  <c:v>17981.599999999999</c:v>
                </c:pt>
                <c:pt idx="11">
                  <c:v>1197.5999999999999</c:v>
                </c:pt>
                <c:pt idx="12">
                  <c:v>3138.7000000000007</c:v>
                </c:pt>
                <c:pt idx="13">
                  <c:v>4611.5000000000009</c:v>
                </c:pt>
                <c:pt idx="14">
                  <c:v>0</c:v>
                </c:pt>
                <c:pt idx="15">
                  <c:v>99</c:v>
                </c:pt>
                <c:pt idx="16">
                  <c:v>1205.8</c:v>
                </c:pt>
                <c:pt idx="17">
                  <c:v>617</c:v>
                </c:pt>
                <c:pt idx="18">
                  <c:v>11839.8</c:v>
                </c:pt>
                <c:pt idx="19">
                  <c:v>5621.300000000002</c:v>
                </c:pt>
                <c:pt idx="20">
                  <c:v>407.6</c:v>
                </c:pt>
                <c:pt idx="21">
                  <c:v>1870.0000000000002</c:v>
                </c:pt>
                <c:pt idx="22">
                  <c:v>1617.2800000000002</c:v>
                </c:pt>
                <c:pt idx="23">
                  <c:v>14143.100000000002</c:v>
                </c:pt>
                <c:pt idx="24">
                  <c:v>119</c:v>
                </c:pt>
                <c:pt idx="25">
                  <c:v>1000</c:v>
                </c:pt>
                <c:pt idx="26">
                  <c:v>2381.3999999999996</c:v>
                </c:pt>
                <c:pt idx="27">
                  <c:v>3003.9999999999995</c:v>
                </c:pt>
                <c:pt idx="28">
                  <c:v>2148.8000000000002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再エネ比較シート!$BG$13:$BG$42</c:f>
              <c:numCache>
                <c:formatCode>#,##0_);[Red]\(#,##0\)</c:formatCode>
                <c:ptCount val="30"/>
                <c:pt idx="0">
                  <c:v>0</c:v>
                </c:pt>
                <c:pt idx="1">
                  <c:v>65600</c:v>
                </c:pt>
                <c:pt idx="2">
                  <c:v>19.5</c:v>
                </c:pt>
                <c:pt idx="3">
                  <c:v>0</c:v>
                </c:pt>
                <c:pt idx="4">
                  <c:v>1655.4</c:v>
                </c:pt>
                <c:pt idx="5">
                  <c:v>20000</c:v>
                </c:pt>
                <c:pt idx="6">
                  <c:v>0</c:v>
                </c:pt>
                <c:pt idx="7">
                  <c:v>0</c:v>
                </c:pt>
                <c:pt idx="8">
                  <c:v>3450</c:v>
                </c:pt>
                <c:pt idx="9">
                  <c:v>0</c:v>
                </c:pt>
                <c:pt idx="10">
                  <c:v>0</c:v>
                </c:pt>
                <c:pt idx="11">
                  <c:v>0</c:v>
                </c:pt>
                <c:pt idx="12">
                  <c:v>0</c:v>
                </c:pt>
                <c:pt idx="13">
                  <c:v>9950</c:v>
                </c:pt>
                <c:pt idx="14">
                  <c:v>0</c:v>
                </c:pt>
                <c:pt idx="15">
                  <c:v>6139</c:v>
                </c:pt>
                <c:pt idx="16">
                  <c:v>19.2</c:v>
                </c:pt>
                <c:pt idx="17">
                  <c:v>0</c:v>
                </c:pt>
                <c:pt idx="18">
                  <c:v>0</c:v>
                </c:pt>
                <c:pt idx="19">
                  <c:v>0</c:v>
                </c:pt>
                <c:pt idx="20">
                  <c:v>0</c:v>
                </c:pt>
                <c:pt idx="21">
                  <c:v>9000</c:v>
                </c:pt>
                <c:pt idx="22">
                  <c:v>0</c:v>
                </c:pt>
                <c:pt idx="23">
                  <c:v>0</c:v>
                </c:pt>
                <c:pt idx="24">
                  <c:v>0</c:v>
                </c:pt>
                <c:pt idx="25">
                  <c:v>19.2</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12961</c:v>
                </c:pt>
                <c:pt idx="11">
                  <c:v>0</c:v>
                </c:pt>
                <c:pt idx="12">
                  <c:v>0</c:v>
                </c:pt>
                <c:pt idx="13">
                  <c:v>0</c:v>
                </c:pt>
                <c:pt idx="14">
                  <c:v>0</c:v>
                </c:pt>
                <c:pt idx="15">
                  <c:v>24</c:v>
                </c:pt>
                <c:pt idx="16">
                  <c:v>0</c:v>
                </c:pt>
                <c:pt idx="17">
                  <c:v>0</c:v>
                </c:pt>
                <c:pt idx="18">
                  <c:v>0</c:v>
                </c:pt>
                <c:pt idx="19">
                  <c:v>0</c:v>
                </c:pt>
                <c:pt idx="20">
                  <c:v>8245</c:v>
                </c:pt>
                <c:pt idx="21">
                  <c:v>49</c:v>
                </c:pt>
                <c:pt idx="22">
                  <c:v>0</c:v>
                </c:pt>
                <c:pt idx="23">
                  <c:v>0</c:v>
                </c:pt>
                <c:pt idx="24">
                  <c:v>420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再エネ比較シート!$BJ$13:$BJ$42</c:f>
              <c:numCache>
                <c:formatCode>#,##0_);[Red]\(#,##0\)</c:formatCode>
                <c:ptCount val="30"/>
                <c:pt idx="0">
                  <c:v>0</c:v>
                </c:pt>
                <c:pt idx="1">
                  <c:v>0</c:v>
                </c:pt>
                <c:pt idx="2">
                  <c:v>0</c:v>
                </c:pt>
                <c:pt idx="3">
                  <c:v>450</c:v>
                </c:pt>
                <c:pt idx="4">
                  <c:v>49</c:v>
                </c:pt>
                <c:pt idx="5">
                  <c:v>0</c:v>
                </c:pt>
                <c:pt idx="6">
                  <c:v>0</c:v>
                </c:pt>
                <c:pt idx="7">
                  <c:v>0</c:v>
                </c:pt>
                <c:pt idx="8">
                  <c:v>0</c:v>
                </c:pt>
                <c:pt idx="9">
                  <c:v>45</c:v>
                </c:pt>
                <c:pt idx="10">
                  <c:v>320</c:v>
                </c:pt>
                <c:pt idx="11">
                  <c:v>0</c:v>
                </c:pt>
                <c:pt idx="12">
                  <c:v>0</c:v>
                </c:pt>
                <c:pt idx="13">
                  <c:v>0</c:v>
                </c:pt>
                <c:pt idx="14">
                  <c:v>0</c:v>
                </c:pt>
                <c:pt idx="15">
                  <c:v>0</c:v>
                </c:pt>
                <c:pt idx="16">
                  <c:v>0</c:v>
                </c:pt>
                <c:pt idx="17">
                  <c:v>0</c:v>
                </c:pt>
                <c:pt idx="18">
                  <c:v>0</c:v>
                </c:pt>
                <c:pt idx="19">
                  <c:v>1254.97</c:v>
                </c:pt>
                <c:pt idx="20">
                  <c:v>0</c:v>
                </c:pt>
                <c:pt idx="21">
                  <c:v>0</c:v>
                </c:pt>
                <c:pt idx="22">
                  <c:v>0</c:v>
                </c:pt>
                <c:pt idx="23">
                  <c:v>100</c:v>
                </c:pt>
                <c:pt idx="24">
                  <c:v>525</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再エネ比較シート!$BK$13:$BK$42</c:f>
              <c:numCache>
                <c:formatCode>#,##0_);[Red]\(#,##0\)</c:formatCode>
                <c:ptCount val="30"/>
                <c:pt idx="0">
                  <c:v>25372</c:v>
                </c:pt>
                <c:pt idx="1">
                  <c:v>66932</c:v>
                </c:pt>
                <c:pt idx="2">
                  <c:v>645.38199999999995</c:v>
                </c:pt>
                <c:pt idx="3">
                  <c:v>12602.361999999999</c:v>
                </c:pt>
                <c:pt idx="4">
                  <c:v>13880.763999999997</c:v>
                </c:pt>
                <c:pt idx="5">
                  <c:v>23376.68</c:v>
                </c:pt>
                <c:pt idx="6">
                  <c:v>4419.5099999999993</c:v>
                </c:pt>
                <c:pt idx="7">
                  <c:v>517.5</c:v>
                </c:pt>
                <c:pt idx="8">
                  <c:v>14223.999999999998</c:v>
                </c:pt>
                <c:pt idx="9">
                  <c:v>4563.3999999999996</c:v>
                </c:pt>
                <c:pt idx="10">
                  <c:v>31965.699999999997</c:v>
                </c:pt>
                <c:pt idx="11">
                  <c:v>1771.7999999999997</c:v>
                </c:pt>
                <c:pt idx="12">
                  <c:v>4909.7</c:v>
                </c:pt>
                <c:pt idx="13">
                  <c:v>15142.900000000001</c:v>
                </c:pt>
                <c:pt idx="14">
                  <c:v>35.1</c:v>
                </c:pt>
                <c:pt idx="15">
                  <c:v>6401.5</c:v>
                </c:pt>
                <c:pt idx="16">
                  <c:v>1489.829</c:v>
                </c:pt>
                <c:pt idx="17">
                  <c:v>813.28</c:v>
                </c:pt>
                <c:pt idx="18">
                  <c:v>12497.769999999999</c:v>
                </c:pt>
                <c:pt idx="19">
                  <c:v>8247.0740000000023</c:v>
                </c:pt>
                <c:pt idx="20">
                  <c:v>9012.7000000000007</c:v>
                </c:pt>
                <c:pt idx="21">
                  <c:v>11710.380000000001</c:v>
                </c:pt>
                <c:pt idx="22">
                  <c:v>2417.71</c:v>
                </c:pt>
                <c:pt idx="23">
                  <c:v>14761.791000000001</c:v>
                </c:pt>
                <c:pt idx="24">
                  <c:v>1210.8</c:v>
                </c:pt>
                <c:pt idx="25">
                  <c:v>1097.4000000000001</c:v>
                </c:pt>
                <c:pt idx="26">
                  <c:v>2685.2</c:v>
                </c:pt>
                <c:pt idx="27">
                  <c:v>3930.2999999999993</c:v>
                </c:pt>
                <c:pt idx="28">
                  <c:v>2412.6000000000004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再エネ比較シート!$BO$13:$BO$42</c:f>
              <c:numCache>
                <c:formatCode>#,##0_);[Red]\(#,##0\)</c:formatCode>
                <c:ptCount val="30"/>
                <c:pt idx="0">
                  <c:v>469.24691999999999</c:v>
                </c:pt>
                <c:pt idx="1">
                  <c:v>637.62375599999984</c:v>
                </c:pt>
                <c:pt idx="2">
                  <c:v>405.09090504</c:v>
                </c:pt>
                <c:pt idx="3">
                  <c:v>727.7071634399997</c:v>
                </c:pt>
                <c:pt idx="4">
                  <c:v>1544.6312476800013</c:v>
                </c:pt>
                <c:pt idx="5">
                  <c:v>1043.5379433599999</c:v>
                </c:pt>
                <c:pt idx="6">
                  <c:v>677.35972919999995</c:v>
                </c:pt>
                <c:pt idx="7">
                  <c:v>383.79837600000008</c:v>
                </c:pt>
                <c:pt idx="8">
                  <c:v>863.24631599999964</c:v>
                </c:pt>
                <c:pt idx="9">
                  <c:v>1006.7806679999998</c:v>
                </c:pt>
                <c:pt idx="10">
                  <c:v>843.80437199999983</c:v>
                </c:pt>
                <c:pt idx="11">
                  <c:v>689.10890399999971</c:v>
                </c:pt>
                <c:pt idx="12">
                  <c:v>2125.4125199999985</c:v>
                </c:pt>
                <c:pt idx="13">
                  <c:v>697.74976799999979</c:v>
                </c:pt>
                <c:pt idx="14">
                  <c:v>42.124212</c:v>
                </c:pt>
                <c:pt idx="15">
                  <c:v>167.41674000000003</c:v>
                </c:pt>
                <c:pt idx="16">
                  <c:v>317.82657948000008</c:v>
                </c:pt>
                <c:pt idx="17">
                  <c:v>235.55955360000002</c:v>
                </c:pt>
                <c:pt idx="18">
                  <c:v>789.64295639999989</c:v>
                </c:pt>
                <c:pt idx="19">
                  <c:v>1645.1292964800007</c:v>
                </c:pt>
                <c:pt idx="20">
                  <c:v>432.16321199999993</c:v>
                </c:pt>
                <c:pt idx="21">
                  <c:v>949.75096559999974</c:v>
                </c:pt>
                <c:pt idx="22">
                  <c:v>960.61205159999986</c:v>
                </c:pt>
                <c:pt idx="23">
                  <c:v>622.49144291999971</c:v>
                </c:pt>
                <c:pt idx="24">
                  <c:v>176.17761599999997</c:v>
                </c:pt>
                <c:pt idx="25">
                  <c:v>93.849384000000001</c:v>
                </c:pt>
                <c:pt idx="26">
                  <c:v>364.59645599999993</c:v>
                </c:pt>
                <c:pt idx="27">
                  <c:v>1111.6711559999999</c:v>
                </c:pt>
                <c:pt idx="28">
                  <c:v>316.591656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再エネ比較シート!$BP$13:$BP$42</c:f>
              <c:numCache>
                <c:formatCode>#,##0_);[Red]\(#,##0\)</c:formatCode>
                <c:ptCount val="30"/>
                <c:pt idx="0">
                  <c:v>33043.867559999999</c:v>
                </c:pt>
                <c:pt idx="1">
                  <c:v>1059.133932</c:v>
                </c:pt>
                <c:pt idx="2">
                  <c:v>381.4046184</c:v>
                </c:pt>
                <c:pt idx="3">
                  <c:v>15272.586960000001</c:v>
                </c:pt>
                <c:pt idx="4">
                  <c:v>14403.930467999997</c:v>
                </c:pt>
                <c:pt idx="5">
                  <c:v>3316.3603795200002</c:v>
                </c:pt>
                <c:pt idx="6">
                  <c:v>5099.3720759999987</c:v>
                </c:pt>
                <c:pt idx="7">
                  <c:v>261.50965200000002</c:v>
                </c:pt>
                <c:pt idx="8">
                  <c:v>13299.954971999998</c:v>
                </c:pt>
                <c:pt idx="9">
                  <c:v>4867.0954199999987</c:v>
                </c:pt>
                <c:pt idx="10">
                  <c:v>23785.341215999997</c:v>
                </c:pt>
                <c:pt idx="11">
                  <c:v>1584.1373759999999</c:v>
                </c:pt>
                <c:pt idx="12">
                  <c:v>4151.7468120000012</c:v>
                </c:pt>
                <c:pt idx="13">
                  <c:v>6099.9077400000015</c:v>
                </c:pt>
                <c:pt idx="14">
                  <c:v>0</c:v>
                </c:pt>
                <c:pt idx="15">
                  <c:v>130.95323999999997</c:v>
                </c:pt>
                <c:pt idx="16">
                  <c:v>1594.9840079999999</c:v>
                </c:pt>
                <c:pt idx="17">
                  <c:v>816.14291999999989</c:v>
                </c:pt>
                <c:pt idx="18">
                  <c:v>15661.213847999998</c:v>
                </c:pt>
                <c:pt idx="19">
                  <c:v>7435.6307880000022</c:v>
                </c:pt>
                <c:pt idx="20">
                  <c:v>539.15697599999999</c:v>
                </c:pt>
                <c:pt idx="21">
                  <c:v>2473.5612000000006</c:v>
                </c:pt>
                <c:pt idx="22">
                  <c:v>2139.2732928000005</c:v>
                </c:pt>
                <c:pt idx="23">
                  <c:v>18707.926956000003</c:v>
                </c:pt>
                <c:pt idx="24">
                  <c:v>157.40843999999998</c:v>
                </c:pt>
                <c:pt idx="25">
                  <c:v>1322.76</c:v>
                </c:pt>
                <c:pt idx="26">
                  <c:v>3150.0206639999992</c:v>
                </c:pt>
                <c:pt idx="27">
                  <c:v>3973.5710399999994</c:v>
                </c:pt>
                <c:pt idx="28">
                  <c:v>2842.3466880000001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再エネ比較シート!$BQ$13:$BQ$42</c:f>
              <c:numCache>
                <c:formatCode>#,##0_);[Red]\(#,##0\)</c:formatCode>
                <c:ptCount val="30"/>
                <c:pt idx="0">
                  <c:v>0</c:v>
                </c:pt>
                <c:pt idx="1">
                  <c:v>142514.68799999999</c:v>
                </c:pt>
                <c:pt idx="2">
                  <c:v>42.36336</c:v>
                </c:pt>
                <c:pt idx="3">
                  <c:v>0</c:v>
                </c:pt>
                <c:pt idx="4">
                  <c:v>3596.3233920000002</c:v>
                </c:pt>
                <c:pt idx="5">
                  <c:v>43449.599999999999</c:v>
                </c:pt>
                <c:pt idx="6">
                  <c:v>0</c:v>
                </c:pt>
                <c:pt idx="7">
                  <c:v>0</c:v>
                </c:pt>
                <c:pt idx="8">
                  <c:v>7495.0559999999996</c:v>
                </c:pt>
                <c:pt idx="9">
                  <c:v>0</c:v>
                </c:pt>
                <c:pt idx="10">
                  <c:v>0</c:v>
                </c:pt>
                <c:pt idx="11">
                  <c:v>0</c:v>
                </c:pt>
                <c:pt idx="12">
                  <c:v>0</c:v>
                </c:pt>
                <c:pt idx="13">
                  <c:v>21616.175999999999</c:v>
                </c:pt>
                <c:pt idx="14">
                  <c:v>0</c:v>
                </c:pt>
                <c:pt idx="15">
                  <c:v>13336.854720000003</c:v>
                </c:pt>
                <c:pt idx="16">
                  <c:v>41.711615999999992</c:v>
                </c:pt>
                <c:pt idx="17">
                  <c:v>0</c:v>
                </c:pt>
                <c:pt idx="18">
                  <c:v>0</c:v>
                </c:pt>
                <c:pt idx="19">
                  <c:v>0</c:v>
                </c:pt>
                <c:pt idx="20">
                  <c:v>0</c:v>
                </c:pt>
                <c:pt idx="21">
                  <c:v>19552.32</c:v>
                </c:pt>
                <c:pt idx="22">
                  <c:v>0</c:v>
                </c:pt>
                <c:pt idx="23">
                  <c:v>0</c:v>
                </c:pt>
                <c:pt idx="24">
                  <c:v>0</c:v>
                </c:pt>
                <c:pt idx="25">
                  <c:v>41.711615999999992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68123.016000000003</c:v>
                </c:pt>
                <c:pt idx="11">
                  <c:v>0</c:v>
                </c:pt>
                <c:pt idx="12">
                  <c:v>0</c:v>
                </c:pt>
                <c:pt idx="13">
                  <c:v>0</c:v>
                </c:pt>
                <c:pt idx="14">
                  <c:v>0</c:v>
                </c:pt>
                <c:pt idx="15">
                  <c:v>126.14400000000001</c:v>
                </c:pt>
                <c:pt idx="16">
                  <c:v>0</c:v>
                </c:pt>
                <c:pt idx="17">
                  <c:v>0</c:v>
                </c:pt>
                <c:pt idx="18">
                  <c:v>0</c:v>
                </c:pt>
                <c:pt idx="19">
                  <c:v>0</c:v>
                </c:pt>
                <c:pt idx="20">
                  <c:v>43335.72</c:v>
                </c:pt>
                <c:pt idx="21">
                  <c:v>257.54399999999998</c:v>
                </c:pt>
                <c:pt idx="22">
                  <c:v>0</c:v>
                </c:pt>
                <c:pt idx="23">
                  <c:v>0</c:v>
                </c:pt>
                <c:pt idx="24">
                  <c:v>2207.52</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再エネ比較シート!$BT$13:$BT$42</c:f>
              <c:numCache>
                <c:formatCode>#,##0_);[Red]\(#,##0\)</c:formatCode>
                <c:ptCount val="30"/>
                <c:pt idx="0">
                  <c:v>0</c:v>
                </c:pt>
                <c:pt idx="1">
                  <c:v>0</c:v>
                </c:pt>
                <c:pt idx="2">
                  <c:v>0</c:v>
                </c:pt>
                <c:pt idx="3">
                  <c:v>3153.6</c:v>
                </c:pt>
                <c:pt idx="4">
                  <c:v>343.392</c:v>
                </c:pt>
                <c:pt idx="5">
                  <c:v>0</c:v>
                </c:pt>
                <c:pt idx="6">
                  <c:v>0</c:v>
                </c:pt>
                <c:pt idx="7">
                  <c:v>0</c:v>
                </c:pt>
                <c:pt idx="8">
                  <c:v>0</c:v>
                </c:pt>
                <c:pt idx="9">
                  <c:v>315.36</c:v>
                </c:pt>
                <c:pt idx="10">
                  <c:v>2242.56</c:v>
                </c:pt>
                <c:pt idx="11">
                  <c:v>0</c:v>
                </c:pt>
                <c:pt idx="12">
                  <c:v>0</c:v>
                </c:pt>
                <c:pt idx="13">
                  <c:v>0</c:v>
                </c:pt>
                <c:pt idx="14">
                  <c:v>0</c:v>
                </c:pt>
                <c:pt idx="15">
                  <c:v>0</c:v>
                </c:pt>
                <c:pt idx="16">
                  <c:v>0</c:v>
                </c:pt>
                <c:pt idx="17">
                  <c:v>0</c:v>
                </c:pt>
                <c:pt idx="18">
                  <c:v>0</c:v>
                </c:pt>
                <c:pt idx="19">
                  <c:v>8794.8297600000024</c:v>
                </c:pt>
                <c:pt idx="20">
                  <c:v>0</c:v>
                </c:pt>
                <c:pt idx="21">
                  <c:v>0</c:v>
                </c:pt>
                <c:pt idx="22">
                  <c:v>0</c:v>
                </c:pt>
                <c:pt idx="23">
                  <c:v>700.8</c:v>
                </c:pt>
                <c:pt idx="24">
                  <c:v>3679.2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再エネ比較シート!$BU$13:$BU$42</c:f>
              <c:numCache>
                <c:formatCode>#,##0_);[Red]\(#,##0\)</c:formatCode>
                <c:ptCount val="30"/>
                <c:pt idx="0">
                  <c:v>33513.114479999997</c:v>
                </c:pt>
                <c:pt idx="1">
                  <c:v>144211.44568800001</c:v>
                </c:pt>
                <c:pt idx="2">
                  <c:v>828.85888344</c:v>
                </c:pt>
                <c:pt idx="3">
                  <c:v>19153.894123440001</c:v>
                </c:pt>
                <c:pt idx="4">
                  <c:v>19888.277107679998</c:v>
                </c:pt>
                <c:pt idx="5">
                  <c:v>47809.498322879997</c:v>
                </c:pt>
                <c:pt idx="6">
                  <c:v>5776.7318051999991</c:v>
                </c:pt>
                <c:pt idx="7">
                  <c:v>645.30802800000015</c:v>
                </c:pt>
                <c:pt idx="8">
                  <c:v>21658.257287999997</c:v>
                </c:pt>
                <c:pt idx="9">
                  <c:v>6189.2360879999978</c:v>
                </c:pt>
                <c:pt idx="10">
                  <c:v>94994.721588</c:v>
                </c:pt>
                <c:pt idx="11">
                  <c:v>2273.2462799999994</c:v>
                </c:pt>
                <c:pt idx="12">
                  <c:v>6277.1593319999993</c:v>
                </c:pt>
                <c:pt idx="13">
                  <c:v>28413.833508</c:v>
                </c:pt>
                <c:pt idx="14">
                  <c:v>42.124212</c:v>
                </c:pt>
                <c:pt idx="15">
                  <c:v>13761.368700000003</c:v>
                </c:pt>
                <c:pt idx="16">
                  <c:v>1954.5222034799999</c:v>
                </c:pt>
                <c:pt idx="17">
                  <c:v>1051.7024735999998</c:v>
                </c:pt>
                <c:pt idx="18">
                  <c:v>16450.856804399999</c:v>
                </c:pt>
                <c:pt idx="19">
                  <c:v>17875.589844480004</c:v>
                </c:pt>
                <c:pt idx="20">
                  <c:v>44307.040187999999</c:v>
                </c:pt>
                <c:pt idx="21">
                  <c:v>23233.176165600002</c:v>
                </c:pt>
                <c:pt idx="22">
                  <c:v>3099.8853444000006</c:v>
                </c:pt>
                <c:pt idx="23">
                  <c:v>20031.218398920002</c:v>
                </c:pt>
                <c:pt idx="24">
                  <c:v>6220.3060559999994</c:v>
                </c:pt>
                <c:pt idx="25">
                  <c:v>1458.3210000000001</c:v>
                </c:pt>
                <c:pt idx="26">
                  <c:v>3514.617119999999</c:v>
                </c:pt>
                <c:pt idx="27">
                  <c:v>5085.2421959999992</c:v>
                </c:pt>
                <c:pt idx="28">
                  <c:v>3158.9383440000001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新冠町</c:v>
                </c:pt>
              </c:strCache>
            </c:strRef>
          </c:cat>
          <c:val>
            <c:numRef>
              <c:f>①CO2排出量の現状把握!$AX$43:$AX$45</c:f>
              <c:numCache>
                <c:formatCode>0%</c:formatCode>
                <c:ptCount val="3"/>
                <c:pt idx="0">
                  <c:v>0.42072759503743129</c:v>
                </c:pt>
                <c:pt idx="1">
                  <c:v>0.30921412593340852</c:v>
                </c:pt>
                <c:pt idx="2">
                  <c:v>0.49765270459176719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新冠町</c:v>
                </c:pt>
              </c:strCache>
            </c:strRef>
          </c:cat>
          <c:val>
            <c:numRef>
              <c:f>①CO2排出量の現状把握!$AY$43:$AY$45</c:f>
              <c:numCache>
                <c:formatCode>0%</c:formatCode>
                <c:ptCount val="3"/>
                <c:pt idx="0">
                  <c:v>0.19118662390594171</c:v>
                </c:pt>
                <c:pt idx="1">
                  <c:v>0.20712729952583622</c:v>
                </c:pt>
                <c:pt idx="2">
                  <c:v>9.1147731077001998E-2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新冠町</c:v>
                </c:pt>
              </c:strCache>
            </c:strRef>
          </c:cat>
          <c:val>
            <c:numRef>
              <c:f>①CO2排出量の現状把握!$AZ$43:$AZ$45</c:f>
              <c:numCache>
                <c:formatCode>0%</c:formatCode>
                <c:ptCount val="3"/>
                <c:pt idx="0">
                  <c:v>0.18034974026133399</c:v>
                </c:pt>
                <c:pt idx="1">
                  <c:v>0.27350962896363906</c:v>
                </c:pt>
                <c:pt idx="2">
                  <c:v>0.18531577219559472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新冠町</c:v>
                </c:pt>
              </c:strCache>
            </c:strRef>
          </c:cat>
          <c:val>
            <c:numRef>
              <c:f>①CO2排出量の現状把握!$BA$43:$BA$45</c:f>
              <c:numCache>
                <c:formatCode>0%</c:formatCode>
                <c:ptCount val="3"/>
                <c:pt idx="0">
                  <c:v>0.19226168778726088</c:v>
                </c:pt>
                <c:pt idx="1">
                  <c:v>0.19984883551217655</c:v>
                </c:pt>
                <c:pt idx="2">
                  <c:v>0.21301804163293361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新冠町</c:v>
                </c:pt>
              </c:strCache>
            </c:strRef>
          </c:cat>
          <c:val>
            <c:numRef>
              <c:f>①CO2排出量の現状把握!$BB$43:$BB$45</c:f>
              <c:numCache>
                <c:formatCode>0%</c:formatCode>
                <c:ptCount val="3"/>
                <c:pt idx="0">
                  <c:v>1.5474353008032191E-2</c:v>
                </c:pt>
                <c:pt idx="1">
                  <c:v>1.0300110064939555E-2</c:v>
                </c:pt>
                <c:pt idx="2">
                  <c:v>1.2865750502702564E-2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1346</c:v>
                </c:pt>
                <c:pt idx="1">
                  <c:v>1346</c:v>
                </c:pt>
                <c:pt idx="2">
                  <c:v>1346</c:v>
                </c:pt>
                <c:pt idx="3">
                  <c:v>1346</c:v>
                </c:pt>
                <c:pt idx="4">
                  <c:v>1346</c:v>
                </c:pt>
                <c:pt idx="5">
                  <c:v>1298</c:v>
                </c:pt>
                <c:pt idx="6">
                  <c:v>1298</c:v>
                </c:pt>
                <c:pt idx="7">
                  <c:v>1298</c:v>
                </c:pt>
                <c:pt idx="8">
                  <c:v>1298</c:v>
                </c:pt>
                <c:pt idx="9">
                  <c:v>1298</c:v>
                </c:pt>
                <c:pt idx="10">
                  <c:v>1298</c:v>
                </c:pt>
                <c:pt idx="11">
                  <c:v>1278</c:v>
                </c:pt>
                <c:pt idx="12">
                  <c:v>1278</c:v>
                </c:pt>
                <c:pt idx="13">
                  <c:v>1278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0.26084656260969052</c:v>
                </c:pt>
                <c:pt idx="1">
                  <c:v>0.50271734967832482</c:v>
                </c:pt>
                <c:pt idx="2">
                  <c:v>0.49637776903950592</c:v>
                </c:pt>
                <c:pt idx="3">
                  <c:v>0.84359144627611993</c:v>
                </c:pt>
                <c:pt idx="4">
                  <c:v>0.76575072612133621</c:v>
                </c:pt>
                <c:pt idx="5">
                  <c:v>0.64690581037285233</c:v>
                </c:pt>
                <c:pt idx="6">
                  <c:v>0.44234170908739728</c:v>
                </c:pt>
                <c:pt idx="7">
                  <c:v>0.75863194361198005</c:v>
                </c:pt>
                <c:pt idx="8">
                  <c:v>1.043577447241846</c:v>
                </c:pt>
                <c:pt idx="9">
                  <c:v>0.84856156095274948</c:v>
                </c:pt>
                <c:pt idx="10">
                  <c:v>0.87268130294849777</c:v>
                </c:pt>
                <c:pt idx="11">
                  <c:v>1.075629609298181</c:v>
                </c:pt>
                <c:pt idx="12">
                  <c:v>0.72592463088638448</c:v>
                </c:pt>
                <c:pt idx="13">
                  <c:v>0.83360155552749116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5862</c:v>
                </c:pt>
                <c:pt idx="1">
                  <c:v>5828</c:v>
                </c:pt>
                <c:pt idx="2">
                  <c:v>5781</c:v>
                </c:pt>
                <c:pt idx="3">
                  <c:v>5802</c:v>
                </c:pt>
                <c:pt idx="4">
                  <c:v>5776</c:v>
                </c:pt>
                <c:pt idx="5">
                  <c:v>5735</c:v>
                </c:pt>
                <c:pt idx="6">
                  <c:v>5733</c:v>
                </c:pt>
                <c:pt idx="7">
                  <c:v>5700</c:v>
                </c:pt>
                <c:pt idx="8">
                  <c:v>5574</c:v>
                </c:pt>
                <c:pt idx="9">
                  <c:v>5553</c:v>
                </c:pt>
                <c:pt idx="10">
                  <c:v>5483</c:v>
                </c:pt>
                <c:pt idx="11">
                  <c:v>5392</c:v>
                </c:pt>
                <c:pt idx="12">
                  <c:v>5249</c:v>
                </c:pt>
                <c:pt idx="13">
                  <c:v>5187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新冠町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1610</v>
      </c>
    </row>
    <row r="8" spans="1:6" ht="21.95" customHeight="1">
      <c r="B8" s="851" t="s">
        <v>10</v>
      </c>
      <c r="C8" s="6" t="s">
        <v>11</v>
      </c>
      <c r="D8" s="990" t="s">
        <v>12</v>
      </c>
      <c r="E8" s="981" t="s">
        <v>1611</v>
      </c>
    </row>
    <row r="9" spans="1:6" ht="21.95" customHeight="1">
      <c r="B9" s="851" t="s">
        <v>1615</v>
      </c>
      <c r="C9" s="6" t="s">
        <v>11</v>
      </c>
      <c r="D9" s="990" t="s">
        <v>1612</v>
      </c>
      <c r="E9" s="981" t="s">
        <v>1610</v>
      </c>
    </row>
    <row r="10" spans="1:6" ht="21.95" customHeight="1">
      <c r="B10" s="851" t="s">
        <v>13</v>
      </c>
      <c r="C10" s="6" t="s">
        <v>14</v>
      </c>
      <c r="D10" s="990" t="s">
        <v>1609</v>
      </c>
      <c r="E10" s="981" t="s">
        <v>1613</v>
      </c>
    </row>
    <row r="11" spans="1:6" ht="21.95" customHeight="1">
      <c r="B11" s="853" t="s">
        <v>15</v>
      </c>
      <c r="C11" s="854" t="s">
        <v>16</v>
      </c>
      <c r="D11" s="992" t="s">
        <v>1612</v>
      </c>
      <c r="E11" s="993" t="s">
        <v>1614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1616</v>
      </c>
      <c r="C19" s="6" t="s">
        <v>8</v>
      </c>
      <c r="D19" s="990" t="s">
        <v>1605</v>
      </c>
      <c r="E19" s="981" t="s">
        <v>24</v>
      </c>
    </row>
    <row r="20" spans="2:5" ht="21.95" customHeight="1">
      <c r="B20" s="851" t="s">
        <v>25</v>
      </c>
      <c r="C20" s="6" t="s">
        <v>14</v>
      </c>
      <c r="D20" s="990" t="s">
        <v>1606</v>
      </c>
      <c r="E20" s="981" t="s">
        <v>1607</v>
      </c>
    </row>
    <row r="21" spans="2:5" ht="21.95" customHeight="1">
      <c r="B21" s="851" t="s">
        <v>1617</v>
      </c>
      <c r="C21" s="6" t="s">
        <v>8</v>
      </c>
      <c r="D21" s="990" t="s">
        <v>1605</v>
      </c>
      <c r="E21" s="981" t="s">
        <v>26</v>
      </c>
    </row>
    <row r="22" spans="2:5" ht="21.95" customHeight="1">
      <c r="B22" s="851" t="s">
        <v>27</v>
      </c>
      <c r="C22" s="6" t="s">
        <v>14</v>
      </c>
      <c r="D22" s="990" t="s">
        <v>1606</v>
      </c>
      <c r="E22" s="981" t="s">
        <v>1608</v>
      </c>
    </row>
    <row r="23" spans="2:5" ht="21.95" customHeight="1">
      <c r="B23" s="851" t="s">
        <v>1618</v>
      </c>
      <c r="C23" s="6" t="s">
        <v>28</v>
      </c>
      <c r="D23" s="990" t="s">
        <v>1605</v>
      </c>
      <c r="E23" s="981" t="s">
        <v>29</v>
      </c>
    </row>
    <row r="24" spans="2:5" ht="21.95" customHeight="1">
      <c r="B24" s="390" t="s">
        <v>30</v>
      </c>
      <c r="C24" s="391"/>
      <c r="D24" s="392"/>
      <c r="E24" s="393"/>
    </row>
    <row r="25" spans="2:5" ht="21.95" customHeight="1">
      <c r="B25" s="851" t="s">
        <v>31</v>
      </c>
      <c r="C25" s="6" t="s">
        <v>32</v>
      </c>
      <c r="D25" s="990" t="s">
        <v>1606</v>
      </c>
      <c r="E25" s="981" t="s">
        <v>33</v>
      </c>
    </row>
    <row r="26" spans="2:5" ht="21.95" customHeight="1">
      <c r="B26" s="390" t="s">
        <v>34</v>
      </c>
      <c r="C26" s="394"/>
      <c r="D26" s="392"/>
      <c r="E26" s="393"/>
    </row>
    <row r="27" spans="2:5" ht="21.95" customHeight="1">
      <c r="B27" s="853" t="s">
        <v>1619</v>
      </c>
      <c r="C27" s="854" t="s">
        <v>28</v>
      </c>
      <c r="D27" s="992" t="s">
        <v>1605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1620</v>
      </c>
      <c r="C31" s="6" t="s">
        <v>38</v>
      </c>
      <c r="D31" s="990" t="s">
        <v>1603</v>
      </c>
      <c r="E31" s="852" t="s">
        <v>39</v>
      </c>
    </row>
    <row r="32" spans="2:5" ht="21.95" customHeight="1">
      <c r="B32" s="851" t="s">
        <v>1621</v>
      </c>
      <c r="C32" s="6" t="s">
        <v>38</v>
      </c>
      <c r="D32" s="990" t="s">
        <v>1603</v>
      </c>
      <c r="E32" s="852" t="s">
        <v>40</v>
      </c>
    </row>
    <row r="33" spans="2:5" ht="33" customHeight="1">
      <c r="B33" s="851" t="s">
        <v>41</v>
      </c>
      <c r="C33" s="7" t="s">
        <v>42</v>
      </c>
      <c r="D33" s="991" t="s">
        <v>1604</v>
      </c>
      <c r="E33" s="852" t="s">
        <v>43</v>
      </c>
    </row>
    <row r="34" spans="2:5" ht="21.95" customHeight="1">
      <c r="B34" s="851" t="s">
        <v>44</v>
      </c>
      <c r="C34" s="8" t="s">
        <v>45</v>
      </c>
      <c r="D34" s="991" t="s">
        <v>1604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1622</v>
      </c>
      <c r="E39" s="981" t="s">
        <v>1623</v>
      </c>
    </row>
    <row r="40" spans="2:5" ht="21.6" customHeight="1">
      <c r="B40" s="859" t="s">
        <v>54</v>
      </c>
      <c r="C40" s="860" t="s">
        <v>45</v>
      </c>
      <c r="D40" s="860" t="s">
        <v>1622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1624</v>
      </c>
      <c r="C44" s="848"/>
      <c r="D44" s="849"/>
      <c r="E44" s="850"/>
    </row>
    <row r="45" spans="2:5" ht="33.6" customHeight="1">
      <c r="B45" s="851" t="s">
        <v>58</v>
      </c>
      <c r="C45" s="6" t="s">
        <v>59</v>
      </c>
      <c r="D45" s="990" t="s">
        <v>1605</v>
      </c>
      <c r="E45" s="981" t="s">
        <v>60</v>
      </c>
    </row>
    <row r="46" spans="2:5" ht="33.6" customHeight="1">
      <c r="B46" s="851" t="s">
        <v>61</v>
      </c>
      <c r="C46" s="6" t="s">
        <v>16</v>
      </c>
      <c r="D46" s="990" t="s">
        <v>1605</v>
      </c>
      <c r="E46" s="981" t="s">
        <v>62</v>
      </c>
    </row>
    <row r="47" spans="2:5" ht="21.95" customHeight="1">
      <c r="B47" s="997" t="s">
        <v>1625</v>
      </c>
      <c r="C47" s="394"/>
      <c r="D47" s="392"/>
      <c r="E47" s="393"/>
    </row>
    <row r="48" spans="2:5" ht="33.6" customHeight="1">
      <c r="B48" s="851" t="s">
        <v>63</v>
      </c>
      <c r="C48" s="6" t="s">
        <v>64</v>
      </c>
      <c r="D48" s="990" t="s">
        <v>1605</v>
      </c>
      <c r="E48" s="981" t="s">
        <v>65</v>
      </c>
    </row>
    <row r="49" spans="2:5" ht="33.6" customHeight="1">
      <c r="B49" s="851" t="s">
        <v>66</v>
      </c>
      <c r="C49" s="6" t="s">
        <v>64</v>
      </c>
      <c r="D49" s="990" t="s">
        <v>1605</v>
      </c>
      <c r="E49" s="981" t="s">
        <v>67</v>
      </c>
    </row>
    <row r="50" spans="2:5" ht="21.6" customHeight="1">
      <c r="B50" s="997" t="s">
        <v>1626</v>
      </c>
      <c r="C50" s="391"/>
      <c r="D50" s="392"/>
      <c r="E50" s="393"/>
    </row>
    <row r="51" spans="2:5" ht="21" customHeight="1">
      <c r="B51" s="851" t="s">
        <v>68</v>
      </c>
      <c r="C51" s="6" t="s">
        <v>59</v>
      </c>
      <c r="D51" s="990" t="s">
        <v>1605</v>
      </c>
      <c r="E51" s="852" t="s">
        <v>69</v>
      </c>
    </row>
    <row r="52" spans="2:5" ht="21" customHeight="1">
      <c r="B52" s="851" t="s">
        <v>70</v>
      </c>
      <c r="C52" s="6" t="s">
        <v>59</v>
      </c>
      <c r="D52" s="990" t="s">
        <v>1605</v>
      </c>
      <c r="E52" s="852" t="s">
        <v>71</v>
      </c>
    </row>
    <row r="53" spans="2:5" ht="21" customHeight="1">
      <c r="B53" s="853" t="s">
        <v>72</v>
      </c>
      <c r="C53" s="854" t="s">
        <v>16</v>
      </c>
      <c r="D53" s="992" t="s">
        <v>1605</v>
      </c>
      <c r="E53" s="855" t="s">
        <v>73</v>
      </c>
    </row>
    <row r="54" spans="2:5" ht="21.95" customHeight="1" thickBot="1">
      <c r="C54" s="3"/>
      <c r="D54" s="13"/>
    </row>
    <row r="55" spans="2:5" ht="21.95" customHeight="1" thickBot="1">
      <c r="B55" s="250" t="s">
        <v>74</v>
      </c>
      <c r="C55" s="387"/>
      <c r="D55" s="388"/>
      <c r="E55" s="389"/>
    </row>
    <row r="56" spans="2:5" ht="21.95" customHeight="1">
      <c r="B56" s="996" t="s">
        <v>1627</v>
      </c>
      <c r="C56" s="848"/>
      <c r="D56" s="849"/>
      <c r="E56" s="850"/>
    </row>
    <row r="57" spans="2:5" ht="21.95" customHeight="1">
      <c r="B57" s="851" t="s">
        <v>75</v>
      </c>
      <c r="C57" s="6" t="s">
        <v>59</v>
      </c>
      <c r="D57" s="990" t="s">
        <v>1628</v>
      </c>
      <c r="E57" s="981" t="s">
        <v>76</v>
      </c>
    </row>
    <row r="58" spans="2:5" ht="21.95" customHeight="1">
      <c r="B58" s="851" t="s">
        <v>77</v>
      </c>
      <c r="C58" s="6" t="s">
        <v>78</v>
      </c>
      <c r="D58" s="990" t="s">
        <v>1628</v>
      </c>
      <c r="E58" s="981" t="s">
        <v>79</v>
      </c>
    </row>
    <row r="59" spans="2:5" ht="33.6" customHeight="1">
      <c r="B59" s="861" t="s">
        <v>80</v>
      </c>
      <c r="C59" s="7" t="s">
        <v>78</v>
      </c>
      <c r="D59" s="990" t="s">
        <v>1628</v>
      </c>
      <c r="E59" s="998" t="s">
        <v>1629</v>
      </c>
    </row>
    <row r="60" spans="2:5" ht="51" customHeight="1">
      <c r="B60" s="862" t="s">
        <v>81</v>
      </c>
      <c r="C60" s="446" t="s">
        <v>64</v>
      </c>
      <c r="D60" s="990" t="s">
        <v>1628</v>
      </c>
      <c r="E60" s="995" t="s">
        <v>1630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1631</v>
      </c>
    </row>
    <row r="64" spans="2:5" ht="32.1" customHeight="1">
      <c r="B64" s="853" t="s">
        <v>86</v>
      </c>
      <c r="C64" s="854" t="s">
        <v>64</v>
      </c>
      <c r="D64" s="992" t="s">
        <v>1552</v>
      </c>
      <c r="E64" s="993" t="s">
        <v>1632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1657</v>
      </c>
      <c r="AG4" s="1058" t="s">
        <v>1657</v>
      </c>
      <c r="AH4" s="1058" t="s">
        <v>1657</v>
      </c>
      <c r="AI4" s="1058" t="s">
        <v>1657</v>
      </c>
      <c r="AJ4" s="1058" t="s">
        <v>1657</v>
      </c>
      <c r="AK4" s="1058" t="s">
        <v>1657</v>
      </c>
      <c r="AL4" s="1058" t="s">
        <v>1657</v>
      </c>
      <c r="AM4" s="1058" t="s">
        <v>1657</v>
      </c>
      <c r="AN4" s="1058" t="s">
        <v>1657</v>
      </c>
      <c r="AO4" s="1058" t="s">
        <v>1657</v>
      </c>
      <c r="AP4" s="1058" t="s">
        <v>1657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1653</v>
      </c>
      <c r="T6" s="16"/>
      <c r="U6" s="1058" t="s">
        <v>741</v>
      </c>
      <c r="V6" s="1058" t="s">
        <v>742</v>
      </c>
      <c r="W6" s="1058" t="s">
        <v>742</v>
      </c>
      <c r="X6" s="1058" t="s">
        <v>742</v>
      </c>
      <c r="Y6" s="1058" t="s">
        <v>743</v>
      </c>
      <c r="Z6" s="1058" t="s">
        <v>744</v>
      </c>
      <c r="AA6" s="1058" t="s">
        <v>744</v>
      </c>
      <c r="AB6" s="1058" t="s">
        <v>745</v>
      </c>
      <c r="AC6" s="1058" t="s">
        <v>746</v>
      </c>
      <c r="AD6" s="1058" t="s">
        <v>1654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1652</v>
      </c>
      <c r="BP6" s="1058" t="s">
        <v>1652</v>
      </c>
      <c r="BQ6" s="1058" t="s">
        <v>1652</v>
      </c>
      <c r="BR6" s="1058" t="s">
        <v>1652</v>
      </c>
      <c r="BS6" s="1058" t="s">
        <v>1652</v>
      </c>
      <c r="BT6" s="1058" t="s">
        <v>1652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1819</v>
      </c>
      <c r="B9" s="70">
        <v>426</v>
      </c>
      <c r="C9" s="70">
        <v>1</v>
      </c>
      <c r="D9" s="70">
        <v>26</v>
      </c>
      <c r="E9" s="70">
        <v>1990</v>
      </c>
      <c r="F9" s="70" t="s">
        <v>787</v>
      </c>
      <c r="G9" s="70" t="s">
        <v>1820</v>
      </c>
      <c r="H9" s="70" t="s">
        <v>1821</v>
      </c>
      <c r="I9" s="148"/>
      <c r="J9" s="71">
        <v>7.1430443521960374</v>
      </c>
      <c r="K9" s="71">
        <v>2.6102580814185679</v>
      </c>
      <c r="L9" s="71">
        <v>2.3026547111707281</v>
      </c>
      <c r="M9" s="71">
        <v>3.6420305445767851</v>
      </c>
      <c r="N9" s="71">
        <v>6.4480277603342344</v>
      </c>
      <c r="O9" s="71">
        <v>6.0635280687274484</v>
      </c>
      <c r="P9" s="71">
        <v>7.2237226698482067</v>
      </c>
      <c r="Q9" s="71">
        <v>0.50392298626931298</v>
      </c>
      <c r="R9" s="71">
        <v>0</v>
      </c>
      <c r="S9" s="71">
        <v>0.49644635311384011</v>
      </c>
      <c r="T9" s="72"/>
      <c r="U9" s="71">
        <v>742758</v>
      </c>
      <c r="V9" s="71">
        <v>803</v>
      </c>
      <c r="W9" s="71">
        <v>26</v>
      </c>
      <c r="X9" s="71">
        <v>1256</v>
      </c>
      <c r="Y9" s="71">
        <v>2209</v>
      </c>
      <c r="Z9" s="71">
        <v>2494</v>
      </c>
      <c r="AA9" s="71">
        <v>1754</v>
      </c>
      <c r="AB9" s="71">
        <v>8182</v>
      </c>
      <c r="AC9" s="71">
        <v>0</v>
      </c>
      <c r="AD9" s="71">
        <v>0.49644635311384011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1822</v>
      </c>
      <c r="B10" s="70">
        <v>427</v>
      </c>
      <c r="C10" s="70">
        <v>2</v>
      </c>
      <c r="D10" s="70">
        <v>26</v>
      </c>
      <c r="E10" s="70">
        <v>2005</v>
      </c>
      <c r="F10" s="70" t="s">
        <v>789</v>
      </c>
      <c r="G10" s="70" t="s">
        <v>1820</v>
      </c>
      <c r="H10" s="70" t="s">
        <v>1821</v>
      </c>
      <c r="I10" s="148"/>
      <c r="J10" s="71">
        <v>5.8321389181578231</v>
      </c>
      <c r="K10" s="71">
        <v>2.2014916652603902</v>
      </c>
      <c r="L10" s="71">
        <v>0.75382378020755036</v>
      </c>
      <c r="M10" s="71">
        <v>7.3662400047935028</v>
      </c>
      <c r="N10" s="71">
        <v>11.56079581408037</v>
      </c>
      <c r="O10" s="71">
        <v>8.4060616546259244</v>
      </c>
      <c r="P10" s="71">
        <v>8.1414062195074042</v>
      </c>
      <c r="Q10" s="71">
        <v>0.43861708962184998</v>
      </c>
      <c r="R10" s="71">
        <v>0</v>
      </c>
      <c r="S10" s="71">
        <v>0.54962124001914059</v>
      </c>
      <c r="T10" s="72"/>
      <c r="U10" s="71">
        <v>631246</v>
      </c>
      <c r="V10" s="71">
        <v>839</v>
      </c>
      <c r="W10" s="71">
        <v>9</v>
      </c>
      <c r="X10" s="71">
        <v>1192</v>
      </c>
      <c r="Y10" s="71">
        <v>2551</v>
      </c>
      <c r="Z10" s="71">
        <v>4001</v>
      </c>
      <c r="AA10" s="71">
        <v>1619</v>
      </c>
      <c r="AB10" s="71">
        <v>7445</v>
      </c>
      <c r="AC10" s="71">
        <v>0</v>
      </c>
      <c r="AD10" s="71">
        <v>0.54962124001914059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1823</v>
      </c>
      <c r="B11" s="70">
        <v>428</v>
      </c>
      <c r="C11" s="70">
        <v>3</v>
      </c>
      <c r="D11" s="70">
        <v>26</v>
      </c>
      <c r="E11" s="70">
        <v>2006</v>
      </c>
      <c r="F11" s="70" t="s">
        <v>790</v>
      </c>
      <c r="G11" s="70" t="s">
        <v>1820</v>
      </c>
      <c r="H11" s="70" t="s">
        <v>1821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1824</v>
      </c>
      <c r="B12" s="70">
        <v>429</v>
      </c>
      <c r="C12" s="70">
        <v>4</v>
      </c>
      <c r="D12" s="70">
        <v>26</v>
      </c>
      <c r="E12" s="70">
        <v>2007</v>
      </c>
      <c r="F12" s="70" t="s">
        <v>791</v>
      </c>
      <c r="G12" s="70" t="s">
        <v>1820</v>
      </c>
      <c r="H12" s="70" t="s">
        <v>1821</v>
      </c>
      <c r="I12" s="148"/>
      <c r="J12" s="71">
        <v>5.0989781459656598</v>
      </c>
      <c r="K12" s="71">
        <v>1.7520148293907669</v>
      </c>
      <c r="L12" s="71">
        <v>1.0692322407493891</v>
      </c>
      <c r="M12" s="71">
        <v>6.5532773098459174</v>
      </c>
      <c r="N12" s="71">
        <v>11.977820642023181</v>
      </c>
      <c r="O12" s="71">
        <v>8.1246379293825459</v>
      </c>
      <c r="P12" s="71">
        <v>8.0223137157192088</v>
      </c>
      <c r="Q12" s="71">
        <v>0.45445968890076499</v>
      </c>
      <c r="R12" s="71">
        <v>0</v>
      </c>
      <c r="S12" s="71">
        <v>0.70972593601091449</v>
      </c>
      <c r="T12" s="72"/>
      <c r="U12" s="71">
        <v>651199</v>
      </c>
      <c r="V12" s="71">
        <v>698</v>
      </c>
      <c r="W12" s="71">
        <v>16</v>
      </c>
      <c r="X12" s="71">
        <v>1428</v>
      </c>
      <c r="Y12" s="71">
        <v>2592</v>
      </c>
      <c r="Z12" s="71">
        <v>4020</v>
      </c>
      <c r="AA12" s="71">
        <v>1571</v>
      </c>
      <c r="AB12" s="71">
        <v>7306</v>
      </c>
      <c r="AC12" s="71">
        <v>0</v>
      </c>
      <c r="AD12" s="71">
        <v>0.70972593601091449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1825</v>
      </c>
      <c r="B13" s="70">
        <v>430</v>
      </c>
      <c r="C13" s="70">
        <v>5</v>
      </c>
      <c r="D13" s="70">
        <v>26</v>
      </c>
      <c r="E13" s="70">
        <v>2008</v>
      </c>
      <c r="F13" s="70" t="s">
        <v>792</v>
      </c>
      <c r="G13" s="70" t="s">
        <v>1820</v>
      </c>
      <c r="H13" s="70" t="s">
        <v>1821</v>
      </c>
      <c r="I13" s="148"/>
      <c r="J13" s="71">
        <v>4.2680562511952882</v>
      </c>
      <c r="K13" s="71">
        <v>1.3880233672488911</v>
      </c>
      <c r="L13" s="71">
        <v>1.0445568563117451</v>
      </c>
      <c r="M13" s="71">
        <v>7.3436519708041574</v>
      </c>
      <c r="N13" s="71">
        <v>11.578913590170499</v>
      </c>
      <c r="O13" s="71">
        <v>7.9038173109846541</v>
      </c>
      <c r="P13" s="71">
        <v>7.7326336029809788</v>
      </c>
      <c r="Q13" s="71">
        <v>0.444290687779063</v>
      </c>
      <c r="R13" s="71">
        <v>0</v>
      </c>
      <c r="S13" s="71">
        <v>0.52882923617102717</v>
      </c>
      <c r="T13" s="72"/>
      <c r="U13" s="71">
        <v>568028</v>
      </c>
      <c r="V13" s="71">
        <v>698</v>
      </c>
      <c r="W13" s="71">
        <v>16</v>
      </c>
      <c r="X13" s="71">
        <v>1428</v>
      </c>
      <c r="Y13" s="71">
        <v>2626</v>
      </c>
      <c r="Z13" s="71">
        <v>4048</v>
      </c>
      <c r="AA13" s="71">
        <v>1516</v>
      </c>
      <c r="AB13" s="71">
        <v>7260</v>
      </c>
      <c r="AC13" s="71">
        <v>0</v>
      </c>
      <c r="AD13" s="71">
        <v>0.52882923617102717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1826</v>
      </c>
      <c r="B14" s="70">
        <v>431</v>
      </c>
      <c r="C14" s="70">
        <v>6</v>
      </c>
      <c r="D14" s="70">
        <v>26</v>
      </c>
      <c r="E14" s="70">
        <v>2009</v>
      </c>
      <c r="F14" s="70" t="s">
        <v>176</v>
      </c>
      <c r="G14" s="70" t="s">
        <v>1820</v>
      </c>
      <c r="H14" s="70" t="s">
        <v>1821</v>
      </c>
      <c r="I14" s="148"/>
      <c r="J14" s="71">
        <v>4.1924321590223723</v>
      </c>
      <c r="K14" s="71">
        <v>1.4310253176555841</v>
      </c>
      <c r="L14" s="71">
        <v>0.56862129139663609</v>
      </c>
      <c r="M14" s="71">
        <v>8.129232964204947</v>
      </c>
      <c r="N14" s="71">
        <v>10.54729498416655</v>
      </c>
      <c r="O14" s="71">
        <v>8.1143458249340732</v>
      </c>
      <c r="P14" s="71">
        <v>7.3831269212711534</v>
      </c>
      <c r="Q14" s="71">
        <v>0.41845843828363499</v>
      </c>
      <c r="R14" s="71">
        <v>0</v>
      </c>
      <c r="S14" s="71">
        <v>0.54593076062865975</v>
      </c>
      <c r="T14" s="72"/>
      <c r="U14" s="71">
        <v>482995</v>
      </c>
      <c r="V14" s="71">
        <v>734</v>
      </c>
      <c r="W14" s="71">
        <v>12</v>
      </c>
      <c r="X14" s="71">
        <v>1566</v>
      </c>
      <c r="Y14" s="71">
        <v>2613</v>
      </c>
      <c r="Z14" s="71">
        <v>4102</v>
      </c>
      <c r="AA14" s="71">
        <v>1486</v>
      </c>
      <c r="AB14" s="71">
        <v>7178</v>
      </c>
      <c r="AC14" s="71">
        <v>0</v>
      </c>
      <c r="AD14" s="71">
        <v>0.54593076062865975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1827</v>
      </c>
      <c r="B15" s="70">
        <v>432</v>
      </c>
      <c r="C15" s="70">
        <v>7</v>
      </c>
      <c r="D15" s="70">
        <v>26</v>
      </c>
      <c r="E15" s="70">
        <v>2010</v>
      </c>
      <c r="F15" s="70" t="s">
        <v>177</v>
      </c>
      <c r="G15" s="70" t="s">
        <v>1820</v>
      </c>
      <c r="H15" s="70" t="s">
        <v>1821</v>
      </c>
      <c r="I15" s="148"/>
      <c r="J15" s="71">
        <v>2.9359849864973442</v>
      </c>
      <c r="K15" s="71">
        <v>1.4585819998839049</v>
      </c>
      <c r="L15" s="71">
        <v>0.53833489249032696</v>
      </c>
      <c r="M15" s="71">
        <v>7.9281979657144959</v>
      </c>
      <c r="N15" s="71">
        <v>10.035941034319039</v>
      </c>
      <c r="O15" s="71">
        <v>8.1358843151860611</v>
      </c>
      <c r="P15" s="71">
        <v>7.5467549518224208</v>
      </c>
      <c r="Q15" s="71">
        <v>0.42216158646900798</v>
      </c>
      <c r="R15" s="71">
        <v>0</v>
      </c>
      <c r="S15" s="71">
        <v>0.58761881955421658</v>
      </c>
      <c r="T15" s="72"/>
      <c r="U15" s="71">
        <v>361854</v>
      </c>
      <c r="V15" s="71">
        <v>734</v>
      </c>
      <c r="W15" s="71">
        <v>12</v>
      </c>
      <c r="X15" s="71">
        <v>1566</v>
      </c>
      <c r="Y15" s="71">
        <v>2482</v>
      </c>
      <c r="Z15" s="71">
        <v>4132</v>
      </c>
      <c r="AA15" s="71">
        <v>1481</v>
      </c>
      <c r="AB15" s="71">
        <v>6939</v>
      </c>
      <c r="AC15" s="71">
        <v>0</v>
      </c>
      <c r="AD15" s="71">
        <v>0.58761881955421658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1828</v>
      </c>
      <c r="B16" s="70">
        <v>433</v>
      </c>
      <c r="C16" s="70">
        <v>8</v>
      </c>
      <c r="D16" s="70">
        <v>26</v>
      </c>
      <c r="E16" s="70">
        <v>2011</v>
      </c>
      <c r="F16" s="70" t="s">
        <v>178</v>
      </c>
      <c r="G16" s="70" t="s">
        <v>1820</v>
      </c>
      <c r="H16" s="70" t="s">
        <v>1821</v>
      </c>
      <c r="I16" s="148"/>
      <c r="J16" s="71">
        <v>0</v>
      </c>
      <c r="K16" s="71">
        <v>1.959261092042164</v>
      </c>
      <c r="L16" s="71">
        <v>0.50256241545428948</v>
      </c>
      <c r="M16" s="71">
        <v>9.2268624654563069</v>
      </c>
      <c r="N16" s="71">
        <v>11.69970747386523</v>
      </c>
      <c r="O16" s="71">
        <v>7.1361528642291354</v>
      </c>
      <c r="P16" s="71">
        <v>5.5076334626090198</v>
      </c>
      <c r="Q16" s="71">
        <v>0.46239652844421902</v>
      </c>
      <c r="R16" s="71">
        <v>0</v>
      </c>
      <c r="S16" s="71">
        <v>5.2157368705067472E-2</v>
      </c>
      <c r="T16" s="72"/>
      <c r="U16" s="71">
        <v>0</v>
      </c>
      <c r="V16" s="71">
        <v>734</v>
      </c>
      <c r="W16" s="71">
        <v>12</v>
      </c>
      <c r="X16" s="71">
        <v>1566</v>
      </c>
      <c r="Y16" s="71">
        <v>2472</v>
      </c>
      <c r="Z16" s="71">
        <v>3703</v>
      </c>
      <c r="AA16" s="71">
        <v>1113</v>
      </c>
      <c r="AB16" s="71">
        <v>6589</v>
      </c>
      <c r="AC16" s="71">
        <v>0</v>
      </c>
      <c r="AD16" s="71">
        <v>5.2157368705067472E-2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1829</v>
      </c>
      <c r="B17" s="70">
        <v>434</v>
      </c>
      <c r="C17" s="70">
        <v>9</v>
      </c>
      <c r="D17" s="70">
        <v>26</v>
      </c>
      <c r="E17" s="70">
        <v>2012</v>
      </c>
      <c r="F17" s="70" t="s">
        <v>179</v>
      </c>
      <c r="G17" s="70" t="s">
        <v>1820</v>
      </c>
      <c r="H17" s="70" t="s">
        <v>1821</v>
      </c>
      <c r="I17" s="148"/>
      <c r="J17" s="71">
        <v>0</v>
      </c>
      <c r="K17" s="71">
        <v>1.8392958292511501</v>
      </c>
      <c r="L17" s="71">
        <v>0.50406338030304654</v>
      </c>
      <c r="M17" s="71">
        <v>10.38133557530616</v>
      </c>
      <c r="N17" s="71">
        <v>12.4354022745406</v>
      </c>
      <c r="O17" s="71">
        <v>6.2291740419888786</v>
      </c>
      <c r="P17" s="71">
        <v>3.9165936516687441</v>
      </c>
      <c r="Q17" s="71">
        <v>0.49758101653274001</v>
      </c>
      <c r="R17" s="71">
        <v>0</v>
      </c>
      <c r="S17" s="71">
        <v>9.4973596412683187E-2</v>
      </c>
      <c r="T17" s="72"/>
      <c r="U17" s="71">
        <v>0</v>
      </c>
      <c r="V17" s="71">
        <v>734</v>
      </c>
      <c r="W17" s="71">
        <v>12</v>
      </c>
      <c r="X17" s="71">
        <v>1566</v>
      </c>
      <c r="Y17" s="71">
        <v>2471</v>
      </c>
      <c r="Z17" s="71">
        <v>3258</v>
      </c>
      <c r="AA17" s="71">
        <v>787</v>
      </c>
      <c r="AB17" s="71">
        <v>6526</v>
      </c>
      <c r="AC17" s="71">
        <v>0</v>
      </c>
      <c r="AD17" s="71">
        <v>9.4973596412683187E-2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1830</v>
      </c>
      <c r="B18" s="70">
        <v>435</v>
      </c>
      <c r="C18" s="70">
        <v>10</v>
      </c>
      <c r="D18" s="70">
        <v>26</v>
      </c>
      <c r="E18" s="70">
        <v>2013</v>
      </c>
      <c r="F18" s="70" t="s">
        <v>180</v>
      </c>
      <c r="G18" s="70" t="s">
        <v>1820</v>
      </c>
      <c r="H18" s="70" t="s">
        <v>1821</v>
      </c>
      <c r="I18" s="148"/>
      <c r="J18" s="71">
        <v>0</v>
      </c>
      <c r="K18" s="71">
        <v>1.561515099689889</v>
      </c>
      <c r="L18" s="71">
        <v>0.36567135245187671</v>
      </c>
      <c r="M18" s="71">
        <v>8.9597475915846001</v>
      </c>
      <c r="N18" s="71">
        <v>12.161995201377991</v>
      </c>
      <c r="O18" s="71">
        <v>5.3351655717216291</v>
      </c>
      <c r="P18" s="71">
        <v>3.4168289212029341</v>
      </c>
      <c r="Q18" s="71">
        <v>0.50025409819167499</v>
      </c>
      <c r="R18" s="71">
        <v>0</v>
      </c>
      <c r="S18" s="71">
        <v>0.1515670080677223</v>
      </c>
      <c r="T18" s="72"/>
      <c r="U18" s="71">
        <v>0</v>
      </c>
      <c r="V18" s="71">
        <v>734</v>
      </c>
      <c r="W18" s="71">
        <v>12</v>
      </c>
      <c r="X18" s="71">
        <v>1566</v>
      </c>
      <c r="Y18" s="71">
        <v>2457</v>
      </c>
      <c r="Z18" s="71">
        <v>2915</v>
      </c>
      <c r="AA18" s="71">
        <v>684</v>
      </c>
      <c r="AB18" s="71">
        <v>6467</v>
      </c>
      <c r="AC18" s="71">
        <v>0</v>
      </c>
      <c r="AD18" s="71">
        <v>0.1515670080677223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1831</v>
      </c>
      <c r="B19" s="70">
        <v>436</v>
      </c>
      <c r="C19" s="70">
        <v>11</v>
      </c>
      <c r="D19" s="70">
        <v>26</v>
      </c>
      <c r="E19" s="70">
        <v>2014</v>
      </c>
      <c r="F19" s="70" t="s">
        <v>181</v>
      </c>
      <c r="G19" s="70" t="s">
        <v>1820</v>
      </c>
      <c r="H19" s="70" t="s">
        <v>1821</v>
      </c>
      <c r="I19" s="148"/>
      <c r="J19" s="71">
        <v>0</v>
      </c>
      <c r="K19" s="71">
        <v>0</v>
      </c>
      <c r="L19" s="71">
        <v>0</v>
      </c>
      <c r="M19" s="71">
        <v>0</v>
      </c>
      <c r="N19" s="71">
        <v>11.520764060090791</v>
      </c>
      <c r="O19" s="71">
        <v>4.184520283841163</v>
      </c>
      <c r="P19" s="71">
        <v>2.9475201574015522</v>
      </c>
      <c r="Q19" s="71">
        <v>0.47157744274900598</v>
      </c>
      <c r="R19" s="71">
        <v>0</v>
      </c>
      <c r="S19" s="71">
        <v>0.1329258828797544</v>
      </c>
      <c r="T19" s="72"/>
      <c r="U19" s="71">
        <v>0</v>
      </c>
      <c r="V19" s="71">
        <v>0</v>
      </c>
      <c r="W19" s="71">
        <v>0</v>
      </c>
      <c r="X19" s="71">
        <v>0</v>
      </c>
      <c r="Y19" s="71">
        <v>2383</v>
      </c>
      <c r="Z19" s="71">
        <v>2408</v>
      </c>
      <c r="AA19" s="71">
        <v>587</v>
      </c>
      <c r="AB19" s="71">
        <v>6354</v>
      </c>
      <c r="AC19" s="71">
        <v>0</v>
      </c>
      <c r="AD19" s="71">
        <v>0.1329258828797544</v>
      </c>
      <c r="AE19" s="72"/>
      <c r="AF19" s="71"/>
      <c r="AG19" s="71"/>
      <c r="AH19" s="71"/>
      <c r="AI19" s="71"/>
      <c r="AJ19" s="71"/>
      <c r="AK19" s="71"/>
      <c r="AL19" s="71"/>
      <c r="AM19" s="71"/>
      <c r="AN19" s="71"/>
      <c r="AO19" s="71"/>
      <c r="AP19" s="71"/>
      <c r="AQ19" s="72"/>
      <c r="AR19" s="71">
        <v>67</v>
      </c>
      <c r="AS19" s="71">
        <v>0</v>
      </c>
      <c r="AT19" s="71">
        <v>0</v>
      </c>
      <c r="AU19" s="71">
        <v>0</v>
      </c>
      <c r="AV19" s="71">
        <v>0</v>
      </c>
      <c r="AW19" s="71">
        <v>0</v>
      </c>
      <c r="AX19" s="71"/>
      <c r="AY19" s="72"/>
      <c r="AZ19" s="71">
        <v>265.8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1832</v>
      </c>
      <c r="B20" s="70">
        <v>437</v>
      </c>
      <c r="C20" s="70">
        <v>12</v>
      </c>
      <c r="D20" s="70">
        <v>26</v>
      </c>
      <c r="E20" s="70">
        <v>2015</v>
      </c>
      <c r="F20" s="70" t="s">
        <v>182</v>
      </c>
      <c r="G20" s="70" t="s">
        <v>1820</v>
      </c>
      <c r="H20" s="70" t="s">
        <v>1821</v>
      </c>
      <c r="I20" s="148"/>
      <c r="J20" s="71">
        <v>0</v>
      </c>
      <c r="K20" s="71">
        <v>0</v>
      </c>
      <c r="L20" s="71">
        <v>0</v>
      </c>
      <c r="M20" s="71">
        <v>0</v>
      </c>
      <c r="N20" s="71">
        <v>10.1346549547116</v>
      </c>
      <c r="O20" s="71">
        <v>3.5112336701515408</v>
      </c>
      <c r="P20" s="71">
        <v>2.6985840604682507</v>
      </c>
      <c r="Q20" s="71">
        <v>0.45336136052179998</v>
      </c>
      <c r="R20" s="71">
        <v>0</v>
      </c>
      <c r="S20" s="71">
        <v>0.19582108124526859</v>
      </c>
      <c r="T20" s="72"/>
      <c r="U20" s="71">
        <v>0</v>
      </c>
      <c r="V20" s="71">
        <v>0</v>
      </c>
      <c r="W20" s="71">
        <v>0</v>
      </c>
      <c r="X20" s="71">
        <v>0</v>
      </c>
      <c r="Y20" s="71">
        <v>2338</v>
      </c>
      <c r="Z20" s="71">
        <v>2040</v>
      </c>
      <c r="AA20" s="71">
        <v>537</v>
      </c>
      <c r="AB20" s="71">
        <v>6240</v>
      </c>
      <c r="AC20" s="71">
        <v>0</v>
      </c>
      <c r="AD20" s="71">
        <v>0.19582108124526859</v>
      </c>
      <c r="AE20" s="72"/>
      <c r="AF20" s="71">
        <v>0</v>
      </c>
      <c r="AG20" s="71">
        <v>0</v>
      </c>
      <c r="AH20" s="71">
        <v>0</v>
      </c>
      <c r="AI20" s="71">
        <v>0</v>
      </c>
      <c r="AJ20" s="71">
        <v>13487589.86862226</v>
      </c>
      <c r="AK20" s="71">
        <v>0</v>
      </c>
      <c r="AL20" s="71">
        <v>0</v>
      </c>
      <c r="AM20" s="71">
        <v>855165.8241844913</v>
      </c>
      <c r="AN20" s="71">
        <v>0</v>
      </c>
      <c r="AO20" s="71">
        <v>0</v>
      </c>
      <c r="AP20" s="71">
        <v>14342755.692806751</v>
      </c>
      <c r="AQ20" s="72"/>
      <c r="AR20" s="71">
        <v>67</v>
      </c>
      <c r="AS20" s="71">
        <v>0</v>
      </c>
      <c r="AT20" s="71">
        <v>0</v>
      </c>
      <c r="AU20" s="71">
        <v>0</v>
      </c>
      <c r="AV20" s="71">
        <v>0</v>
      </c>
      <c r="AW20" s="71">
        <v>0</v>
      </c>
      <c r="AX20" s="71"/>
      <c r="AY20" s="72"/>
      <c r="AZ20" s="71">
        <v>265.8</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1833</v>
      </c>
      <c r="B21" s="70">
        <v>438</v>
      </c>
      <c r="C21" s="70">
        <v>13</v>
      </c>
      <c r="D21" s="70">
        <v>26</v>
      </c>
      <c r="E21" s="70">
        <v>2016</v>
      </c>
      <c r="F21" s="70" t="s">
        <v>155</v>
      </c>
      <c r="G21" s="70" t="s">
        <v>1820</v>
      </c>
      <c r="H21" s="70" t="s">
        <v>1821</v>
      </c>
      <c r="I21" s="148"/>
      <c r="J21" s="71">
        <v>0</v>
      </c>
      <c r="K21" s="71">
        <v>0</v>
      </c>
      <c r="L21" s="71">
        <v>0</v>
      </c>
      <c r="M21" s="71">
        <v>0</v>
      </c>
      <c r="N21" s="71">
        <v>9.3446529996470353</v>
      </c>
      <c r="O21" s="71">
        <v>2.9432049346354083</v>
      </c>
      <c r="P21" s="71">
        <v>2.5071005179753305</v>
      </c>
      <c r="Q21" s="71">
        <v>0.43572897981470715</v>
      </c>
      <c r="R21" s="71">
        <v>0</v>
      </c>
      <c r="S21" s="71">
        <v>0.19757163148880108</v>
      </c>
      <c r="T21" s="72"/>
      <c r="U21" s="71">
        <v>0</v>
      </c>
      <c r="V21" s="71">
        <v>0</v>
      </c>
      <c r="W21" s="71">
        <v>0</v>
      </c>
      <c r="X21" s="71">
        <v>0</v>
      </c>
      <c r="Y21" s="71">
        <v>2317</v>
      </c>
      <c r="Z21" s="71">
        <v>1731</v>
      </c>
      <c r="AA21" s="71">
        <v>516</v>
      </c>
      <c r="AB21" s="71">
        <v>6169</v>
      </c>
      <c r="AC21" s="71">
        <v>0</v>
      </c>
      <c r="AD21" s="71">
        <v>0.19757163148880111</v>
      </c>
      <c r="AE21" s="72"/>
      <c r="AF21" s="71">
        <v>0</v>
      </c>
      <c r="AG21" s="71">
        <v>0</v>
      </c>
      <c r="AH21" s="71">
        <v>0</v>
      </c>
      <c r="AI21" s="71">
        <v>0</v>
      </c>
      <c r="AJ21" s="71">
        <v>11912618.39602446</v>
      </c>
      <c r="AK21" s="71">
        <v>0</v>
      </c>
      <c r="AL21" s="71">
        <v>0</v>
      </c>
      <c r="AM21" s="71">
        <v>846092.39250435296</v>
      </c>
      <c r="AN21" s="71">
        <v>0</v>
      </c>
      <c r="AO21" s="71">
        <v>0</v>
      </c>
      <c r="AP21" s="71">
        <v>12758710.788528813</v>
      </c>
      <c r="AQ21" s="72"/>
      <c r="AR21" s="71">
        <v>67</v>
      </c>
      <c r="AS21" s="71">
        <v>0</v>
      </c>
      <c r="AT21" s="71">
        <v>0</v>
      </c>
      <c r="AU21" s="71">
        <v>0</v>
      </c>
      <c r="AV21" s="71">
        <v>0</v>
      </c>
      <c r="AW21" s="71">
        <v>0</v>
      </c>
      <c r="AX21" s="71"/>
      <c r="AY21" s="72"/>
      <c r="AZ21" s="71">
        <v>265.8</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1834</v>
      </c>
      <c r="B22" s="70">
        <v>439</v>
      </c>
      <c r="C22" s="70">
        <v>14</v>
      </c>
      <c r="D22" s="70">
        <v>26</v>
      </c>
      <c r="E22" s="70">
        <v>2017</v>
      </c>
      <c r="F22" s="70" t="s">
        <v>156</v>
      </c>
      <c r="G22" s="70" t="s">
        <v>1820</v>
      </c>
      <c r="H22" s="70" t="s">
        <v>1821</v>
      </c>
      <c r="I22" s="148"/>
      <c r="J22" s="71">
        <v>0</v>
      </c>
      <c r="K22" s="71">
        <v>0</v>
      </c>
      <c r="L22" s="71">
        <v>0</v>
      </c>
      <c r="M22" s="71">
        <v>0</v>
      </c>
      <c r="N22" s="71">
        <v>9.8520943392487581</v>
      </c>
      <c r="O22" s="71">
        <v>2.4870773769781809</v>
      </c>
      <c r="P22" s="71">
        <v>2.273961466495408</v>
      </c>
      <c r="Q22" s="71">
        <v>0.41534898097489098</v>
      </c>
      <c r="R22" s="71">
        <v>0</v>
      </c>
      <c r="S22" s="71">
        <v>0.24296622609236485</v>
      </c>
      <c r="T22" s="72"/>
      <c r="U22" s="71">
        <v>0</v>
      </c>
      <c r="V22" s="71">
        <v>0</v>
      </c>
      <c r="W22" s="71">
        <v>0</v>
      </c>
      <c r="X22" s="71">
        <v>0</v>
      </c>
      <c r="Y22" s="71">
        <v>2302</v>
      </c>
      <c r="Z22" s="71">
        <v>1487</v>
      </c>
      <c r="AA22" s="71">
        <v>471</v>
      </c>
      <c r="AB22" s="71">
        <v>6081</v>
      </c>
      <c r="AC22" s="71">
        <v>0</v>
      </c>
      <c r="AD22" s="71">
        <v>0.24296622609236479</v>
      </c>
      <c r="AE22" s="72"/>
      <c r="AF22" s="71">
        <v>0</v>
      </c>
      <c r="AG22" s="71">
        <v>0</v>
      </c>
      <c r="AH22" s="71">
        <v>0</v>
      </c>
      <c r="AI22" s="71">
        <v>0</v>
      </c>
      <c r="AJ22" s="71">
        <v>13022299.012293439</v>
      </c>
      <c r="AK22" s="71">
        <v>0</v>
      </c>
      <c r="AL22" s="71">
        <v>0</v>
      </c>
      <c r="AM22" s="71">
        <v>835328.01050878421</v>
      </c>
      <c r="AN22" s="71">
        <v>0</v>
      </c>
      <c r="AO22" s="71">
        <v>0</v>
      </c>
      <c r="AP22" s="71">
        <v>13857627.022802224</v>
      </c>
      <c r="AQ22" s="72"/>
      <c r="AR22" s="71">
        <v>67</v>
      </c>
      <c r="AS22" s="71">
        <v>0</v>
      </c>
      <c r="AT22" s="71">
        <v>0</v>
      </c>
      <c r="AU22" s="71">
        <v>0</v>
      </c>
      <c r="AV22" s="71">
        <v>0</v>
      </c>
      <c r="AW22" s="71">
        <v>0</v>
      </c>
      <c r="AX22" s="71"/>
      <c r="AY22" s="72"/>
      <c r="AZ22" s="71">
        <v>265.8</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1835</v>
      </c>
      <c r="B23" s="70">
        <v>440</v>
      </c>
      <c r="C23" s="70">
        <v>15</v>
      </c>
      <c r="D23" s="70">
        <v>26</v>
      </c>
      <c r="E23" s="70">
        <v>2018</v>
      </c>
      <c r="F23" s="70" t="s">
        <v>183</v>
      </c>
      <c r="G23" s="70" t="s">
        <v>1820</v>
      </c>
      <c r="H23" s="70" t="s">
        <v>1821</v>
      </c>
      <c r="I23" s="148"/>
      <c r="J23" s="71">
        <v>0</v>
      </c>
      <c r="K23" s="71">
        <v>0</v>
      </c>
      <c r="L23" s="71">
        <v>0</v>
      </c>
      <c r="M23" s="71">
        <v>0</v>
      </c>
      <c r="N23" s="71">
        <v>8.9645743862413312</v>
      </c>
      <c r="O23" s="71">
        <v>2.1121259241352202</v>
      </c>
      <c r="P23" s="71">
        <v>2.1222690147706129</v>
      </c>
      <c r="Q23" s="71">
        <v>0.38186952111569999</v>
      </c>
      <c r="R23" s="71">
        <v>0</v>
      </c>
      <c r="S23" s="71">
        <v>0.34537515190584372</v>
      </c>
      <c r="T23" s="72"/>
      <c r="U23" s="71">
        <v>0</v>
      </c>
      <c r="V23" s="71">
        <v>0</v>
      </c>
      <c r="W23" s="71">
        <v>0</v>
      </c>
      <c r="X23" s="71">
        <v>0</v>
      </c>
      <c r="Y23" s="71">
        <v>2282</v>
      </c>
      <c r="Z23" s="71">
        <v>1287</v>
      </c>
      <c r="AA23" s="71">
        <v>444</v>
      </c>
      <c r="AB23" s="71">
        <v>6025</v>
      </c>
      <c r="AC23" s="71">
        <v>0</v>
      </c>
      <c r="AD23" s="71">
        <v>0.34537515190584372</v>
      </c>
      <c r="AE23" s="72"/>
      <c r="AF23" s="71">
        <v>0</v>
      </c>
      <c r="AG23" s="71">
        <v>0</v>
      </c>
      <c r="AH23" s="71">
        <v>0</v>
      </c>
      <c r="AI23" s="71">
        <v>0</v>
      </c>
      <c r="AJ23" s="71">
        <v>11346711.781855671</v>
      </c>
      <c r="AK23" s="71">
        <v>0</v>
      </c>
      <c r="AL23" s="71">
        <v>0</v>
      </c>
      <c r="AM23" s="71">
        <v>829347.94203768438</v>
      </c>
      <c r="AN23" s="71">
        <v>0</v>
      </c>
      <c r="AO23" s="71">
        <v>0</v>
      </c>
      <c r="AP23" s="71">
        <v>12176059.723893356</v>
      </c>
      <c r="AQ23" s="72"/>
      <c r="AR23" s="71">
        <v>67</v>
      </c>
      <c r="AS23" s="71">
        <v>0</v>
      </c>
      <c r="AT23" s="71">
        <v>0</v>
      </c>
      <c r="AU23" s="71">
        <v>0</v>
      </c>
      <c r="AV23" s="71">
        <v>0</v>
      </c>
      <c r="AW23" s="71">
        <v>0</v>
      </c>
      <c r="AX23" s="71"/>
      <c r="AY23" s="72"/>
      <c r="AZ23" s="71">
        <v>265.79999999999995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1836</v>
      </c>
      <c r="B24" s="70">
        <v>441</v>
      </c>
      <c r="C24" s="70">
        <v>16</v>
      </c>
      <c r="D24" s="70">
        <v>26</v>
      </c>
      <c r="E24" s="70">
        <v>2019</v>
      </c>
      <c r="F24" s="70" t="s">
        <v>158</v>
      </c>
      <c r="G24" s="70" t="s">
        <v>1820</v>
      </c>
      <c r="H24" s="70" t="s">
        <v>1821</v>
      </c>
      <c r="I24" s="148"/>
      <c r="J24" s="71">
        <v>0</v>
      </c>
      <c r="K24" s="71">
        <v>0</v>
      </c>
      <c r="L24" s="71">
        <v>0</v>
      </c>
      <c r="M24" s="71">
        <v>0</v>
      </c>
      <c r="N24" s="71">
        <v>8.6252153399448552</v>
      </c>
      <c r="O24" s="71">
        <v>1.7729731393422754</v>
      </c>
      <c r="P24" s="71">
        <v>1.9263731050591308</v>
      </c>
      <c r="Q24" s="71">
        <v>0.364769107724432</v>
      </c>
      <c r="R24" s="71">
        <v>0</v>
      </c>
      <c r="S24" s="71">
        <v>0.37884748458194822</v>
      </c>
      <c r="T24" s="72"/>
      <c r="U24" s="71">
        <v>0</v>
      </c>
      <c r="V24" s="71">
        <v>0</v>
      </c>
      <c r="W24" s="71">
        <v>0</v>
      </c>
      <c r="X24" s="71">
        <v>0</v>
      </c>
      <c r="Y24" s="71">
        <v>2255</v>
      </c>
      <c r="Z24" s="71">
        <v>1110</v>
      </c>
      <c r="AA24" s="71">
        <v>400</v>
      </c>
      <c r="AB24" s="71">
        <v>5911</v>
      </c>
      <c r="AC24" s="71">
        <v>0</v>
      </c>
      <c r="AD24" s="71">
        <v>0.37884748458194822</v>
      </c>
      <c r="AE24" s="72"/>
      <c r="AF24" s="71">
        <v>0</v>
      </c>
      <c r="AG24" s="71">
        <v>0</v>
      </c>
      <c r="AH24" s="71">
        <v>0</v>
      </c>
      <c r="AI24" s="71">
        <v>0</v>
      </c>
      <c r="AJ24" s="71">
        <v>11661763.560976001</v>
      </c>
      <c r="AK24" s="71">
        <v>0</v>
      </c>
      <c r="AL24" s="71">
        <v>0</v>
      </c>
      <c r="AM24" s="71">
        <v>805033.70201582403</v>
      </c>
      <c r="AN24" s="71">
        <v>0</v>
      </c>
      <c r="AO24" s="71">
        <v>0</v>
      </c>
      <c r="AP24" s="71">
        <v>12466797.262991825</v>
      </c>
      <c r="AQ24" s="72"/>
      <c r="AR24" s="71">
        <v>67</v>
      </c>
      <c r="AS24" s="71">
        <v>4</v>
      </c>
      <c r="AT24" s="71">
        <v>0</v>
      </c>
      <c r="AU24" s="71">
        <v>0</v>
      </c>
      <c r="AV24" s="71">
        <v>0</v>
      </c>
      <c r="AW24" s="71">
        <v>0</v>
      </c>
      <c r="AX24" s="71"/>
      <c r="AY24" s="72"/>
      <c r="AZ24" s="71">
        <v>265.8</v>
      </c>
      <c r="BA24" s="71">
        <v>24970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1837</v>
      </c>
      <c r="B25" s="70">
        <v>442</v>
      </c>
      <c r="C25" s="70">
        <v>17</v>
      </c>
      <c r="D25" s="70">
        <v>26</v>
      </c>
      <c r="E25" s="70">
        <v>2020</v>
      </c>
      <c r="F25" s="70" t="s">
        <v>159</v>
      </c>
      <c r="G25" s="70" t="s">
        <v>1820</v>
      </c>
      <c r="H25" s="70" t="s">
        <v>1821</v>
      </c>
      <c r="I25" s="148"/>
      <c r="J25" s="71">
        <v>0</v>
      </c>
      <c r="K25" s="71">
        <v>1.0940727403232674E-2</v>
      </c>
      <c r="L25" s="71">
        <v>0</v>
      </c>
      <c r="M25" s="71">
        <v>3.0241748287810125E-2</v>
      </c>
      <c r="N25" s="71">
        <v>7.5867665324330078</v>
      </c>
      <c r="O25" s="71">
        <v>1.4400207363167004</v>
      </c>
      <c r="P25" s="71">
        <v>1.7716051881293151</v>
      </c>
      <c r="Q25" s="71">
        <v>0.341323627756347</v>
      </c>
      <c r="R25" s="71">
        <v>0</v>
      </c>
      <c r="S25" s="71">
        <v>0.35353842199449981</v>
      </c>
      <c r="T25" s="72"/>
      <c r="U25" s="71">
        <v>0</v>
      </c>
      <c r="V25" s="71">
        <v>5</v>
      </c>
      <c r="W25" s="71">
        <v>0</v>
      </c>
      <c r="X25" s="71">
        <v>8</v>
      </c>
      <c r="Y25" s="71">
        <v>2224</v>
      </c>
      <c r="Z25" s="71">
        <v>1029</v>
      </c>
      <c r="AA25" s="71">
        <v>391</v>
      </c>
      <c r="AB25" s="71">
        <v>5789</v>
      </c>
      <c r="AC25" s="71">
        <v>0</v>
      </c>
      <c r="AD25" s="71">
        <v>0.35353842199449981</v>
      </c>
      <c r="AE25" s="72"/>
      <c r="AF25" s="71">
        <v>0</v>
      </c>
      <c r="AG25" s="71">
        <v>7486.326741988406</v>
      </c>
      <c r="AH25" s="71">
        <v>0</v>
      </c>
      <c r="AI25" s="71">
        <v>44905.315202697289</v>
      </c>
      <c r="AJ25" s="71">
        <v>11230203.72218759</v>
      </c>
      <c r="AK25" s="71"/>
      <c r="AL25" s="71"/>
      <c r="AM25" s="71">
        <v>755528.8171314653</v>
      </c>
      <c r="AN25" s="71"/>
      <c r="AO25" s="71"/>
      <c r="AP25" s="71">
        <v>12038124.181263741</v>
      </c>
      <c r="AQ25" s="72"/>
      <c r="AR25" s="71">
        <v>67</v>
      </c>
      <c r="AS25" s="71">
        <v>4</v>
      </c>
      <c r="AT25" s="71">
        <v>0</v>
      </c>
      <c r="AU25" s="71">
        <v>0</v>
      </c>
      <c r="AV25" s="71">
        <v>0</v>
      </c>
      <c r="AW25" s="71">
        <v>0</v>
      </c>
      <c r="AX25" s="71"/>
      <c r="AY25" s="72"/>
      <c r="AZ25" s="71">
        <v>265.8</v>
      </c>
      <c r="BA25" s="71">
        <v>24970</v>
      </c>
      <c r="BB25" s="71">
        <v>0</v>
      </c>
      <c r="BC25" s="71">
        <v>0</v>
      </c>
      <c r="BD25" s="71">
        <v>0</v>
      </c>
      <c r="BE25" s="71">
        <v>0</v>
      </c>
      <c r="BF25" s="71"/>
      <c r="BG25" s="72"/>
      <c r="BH25" s="71">
        <v>0</v>
      </c>
      <c r="BI25" s="71">
        <v>0</v>
      </c>
      <c r="BJ25" s="71">
        <v>0</v>
      </c>
      <c r="BK25" s="71">
        <v>0</v>
      </c>
      <c r="BL25" s="71">
        <v>102.31100000000001</v>
      </c>
      <c r="BM25" s="71">
        <v>0</v>
      </c>
      <c r="BN25" s="72"/>
      <c r="BO25" s="71">
        <v>0</v>
      </c>
      <c r="BP25" s="71">
        <v>0</v>
      </c>
      <c r="BQ25" s="71">
        <v>0</v>
      </c>
      <c r="BR25" s="71">
        <v>0</v>
      </c>
      <c r="BS25" s="71">
        <v>4</v>
      </c>
      <c r="BT25" s="71">
        <v>0</v>
      </c>
      <c r="BU25"/>
      <c r="BV25" s="70">
        <v>102.31100000000001</v>
      </c>
      <c r="BW25" s="70">
        <v>0</v>
      </c>
      <c r="BX25" s="70">
        <v>0</v>
      </c>
      <c r="BY25" s="70">
        <v>0</v>
      </c>
      <c r="BZ25" s="70">
        <v>0</v>
      </c>
      <c r="CA25" s="70">
        <v>0</v>
      </c>
      <c r="CB25" s="70">
        <v>0</v>
      </c>
      <c r="CC25" s="70">
        <v>0</v>
      </c>
      <c r="CD25" s="70">
        <v>0</v>
      </c>
    </row>
    <row r="26" spans="1:82">
      <c r="A26" s="70" t="s">
        <v>1838</v>
      </c>
      <c r="B26" s="70">
        <v>442</v>
      </c>
      <c r="C26" s="70">
        <v>18</v>
      </c>
      <c r="D26" s="70">
        <v>26</v>
      </c>
      <c r="E26" s="70">
        <v>2021</v>
      </c>
      <c r="F26" s="70" t="s">
        <v>160</v>
      </c>
      <c r="G26" s="1064" t="s">
        <v>1820</v>
      </c>
      <c r="H26" s="70" t="s">
        <v>1821</v>
      </c>
      <c r="I26" s="148"/>
      <c r="J26" s="71">
        <v>0</v>
      </c>
      <c r="K26" s="71">
        <v>1.1981862723679277E-2</v>
      </c>
      <c r="L26" s="71">
        <v>0</v>
      </c>
      <c r="M26" s="71">
        <v>3.3172357502821243E-2</v>
      </c>
      <c r="N26" s="71">
        <v>8.313552025249848</v>
      </c>
      <c r="O26" s="71">
        <v>1.3319529539026951</v>
      </c>
      <c r="P26" s="71">
        <v>1.7750049824218754</v>
      </c>
      <c r="Q26" s="71">
        <v>0.32936167282893603</v>
      </c>
      <c r="R26" s="71">
        <v>0</v>
      </c>
      <c r="S26" s="71">
        <v>0.26770292913825788</v>
      </c>
      <c r="T26" s="72"/>
      <c r="U26" s="71">
        <v>0</v>
      </c>
      <c r="V26" s="71">
        <v>5</v>
      </c>
      <c r="W26" s="71">
        <v>0</v>
      </c>
      <c r="X26" s="71">
        <v>8</v>
      </c>
      <c r="Y26" s="71">
        <v>2187</v>
      </c>
      <c r="Z26" s="71">
        <v>980</v>
      </c>
      <c r="AA26" s="71">
        <v>382</v>
      </c>
      <c r="AB26" s="71">
        <v>5641</v>
      </c>
      <c r="AC26" s="71">
        <v>0</v>
      </c>
      <c r="AD26" s="71">
        <v>0.26770292913825788</v>
      </c>
      <c r="AE26" s="72"/>
      <c r="AF26" s="71">
        <v>0</v>
      </c>
      <c r="AG26" s="71">
        <v>8016.407654423394</v>
      </c>
      <c r="AH26" s="71">
        <v>0</v>
      </c>
      <c r="AI26" s="71">
        <v>49740.205318540458</v>
      </c>
      <c r="AJ26" s="71">
        <v>11407607.95996722</v>
      </c>
      <c r="AK26" s="71">
        <v>0</v>
      </c>
      <c r="AL26" s="71">
        <v>0</v>
      </c>
      <c r="AM26" s="71">
        <v>740459.59112381632</v>
      </c>
      <c r="AN26" s="71">
        <v>0</v>
      </c>
      <c r="AO26" s="71">
        <v>0</v>
      </c>
      <c r="AP26" s="71">
        <v>12205824.164063999</v>
      </c>
      <c r="AQ26" s="72"/>
      <c r="AR26" s="71">
        <v>67</v>
      </c>
      <c r="AS26" s="71">
        <v>5</v>
      </c>
      <c r="AT26" s="71">
        <v>0</v>
      </c>
      <c r="AU26" s="71">
        <v>0</v>
      </c>
      <c r="AV26" s="71">
        <v>0</v>
      </c>
      <c r="AW26" s="71">
        <v>0</v>
      </c>
      <c r="AX26" s="71"/>
      <c r="AY26" s="72"/>
      <c r="AZ26" s="71">
        <v>265.8</v>
      </c>
      <c r="BA26" s="71">
        <v>24981</v>
      </c>
      <c r="BB26" s="71">
        <v>0</v>
      </c>
      <c r="BC26" s="71">
        <v>0</v>
      </c>
      <c r="BD26" s="71">
        <v>0</v>
      </c>
      <c r="BE26" s="71">
        <v>0</v>
      </c>
      <c r="BF26" s="71"/>
      <c r="BG26" s="72"/>
      <c r="BH26" s="71">
        <v>0</v>
      </c>
      <c r="BI26" s="71">
        <v>0</v>
      </c>
      <c r="BJ26" s="71">
        <v>0</v>
      </c>
      <c r="BK26" s="71">
        <v>0</v>
      </c>
      <c r="BL26" s="71">
        <v>144.66800000000001</v>
      </c>
      <c r="BM26" s="71">
        <v>0</v>
      </c>
      <c r="BN26" s="72"/>
      <c r="BO26" s="71">
        <v>0</v>
      </c>
      <c r="BP26" s="71">
        <v>0</v>
      </c>
      <c r="BQ26" s="71">
        <v>0</v>
      </c>
      <c r="BR26" s="71">
        <v>0</v>
      </c>
      <c r="BS26" s="71">
        <v>4</v>
      </c>
      <c r="BT26" s="71">
        <v>0</v>
      </c>
      <c r="BU26"/>
      <c r="BV26" s="70">
        <v>115.46899999999999</v>
      </c>
      <c r="BW26" s="70">
        <v>0</v>
      </c>
      <c r="BX26" s="70">
        <v>27.079000000000001</v>
      </c>
      <c r="BY26" s="70">
        <v>4.0000000000000001E-3</v>
      </c>
      <c r="BZ26" s="70">
        <v>2.1160000000000001</v>
      </c>
      <c r="CA26" s="70">
        <v>0</v>
      </c>
      <c r="CB26" s="70">
        <v>0</v>
      </c>
      <c r="CC26" s="70">
        <v>0</v>
      </c>
      <c r="CD26" s="70">
        <v>0</v>
      </c>
    </row>
    <row r="27" spans="1:82">
      <c r="A27" s="70" t="s">
        <v>1839</v>
      </c>
      <c r="B27" s="70">
        <v>442</v>
      </c>
      <c r="C27" s="70">
        <v>19</v>
      </c>
      <c r="D27" s="70">
        <v>26</v>
      </c>
      <c r="E27" s="70">
        <v>2022</v>
      </c>
      <c r="F27" s="70" t="s">
        <v>161</v>
      </c>
      <c r="G27" s="1064" t="s">
        <v>1820</v>
      </c>
      <c r="H27" s="70" t="s">
        <v>1821</v>
      </c>
      <c r="I27" s="148"/>
      <c r="J27" s="71">
        <v>0</v>
      </c>
      <c r="K27" s="71">
        <v>1.0735604437074438E-2</v>
      </c>
      <c r="L27" s="71">
        <v>0</v>
      </c>
      <c r="M27" s="71">
        <v>3.3013037755665338E-2</v>
      </c>
      <c r="N27" s="71">
        <v>8.0595109144600574</v>
      </c>
      <c r="O27" s="71">
        <v>1.328940729626803</v>
      </c>
      <c r="P27" s="71">
        <v>1.7254681693108844</v>
      </c>
      <c r="Q27" s="71">
        <v>0.32608005764673975</v>
      </c>
      <c r="R27" s="71">
        <v>0</v>
      </c>
      <c r="S27" s="71">
        <v>0.31777812602733002</v>
      </c>
      <c r="T27" s="72"/>
      <c r="U27" s="71">
        <v>0</v>
      </c>
      <c r="V27" s="71">
        <v>5</v>
      </c>
      <c r="W27" s="71">
        <v>0</v>
      </c>
      <c r="X27" s="71">
        <v>8</v>
      </c>
      <c r="Y27" s="71">
        <v>2197</v>
      </c>
      <c r="Z27" s="71">
        <v>929</v>
      </c>
      <c r="AA27" s="71">
        <v>377</v>
      </c>
      <c r="AB27" s="71">
        <v>5539</v>
      </c>
      <c r="AC27" s="71">
        <v>0</v>
      </c>
      <c r="AD27" s="71">
        <v>0.31777812602733002</v>
      </c>
      <c r="AE27" s="72"/>
      <c r="AF27" s="71">
        <v>0</v>
      </c>
      <c r="AG27" s="71">
        <v>7795.9088995163684</v>
      </c>
      <c r="AH27" s="71">
        <v>0</v>
      </c>
      <c r="AI27" s="71">
        <v>47455.163113961447</v>
      </c>
      <c r="AJ27" s="71">
        <v>11554333.330083881</v>
      </c>
      <c r="AK27" s="71">
        <v>0</v>
      </c>
      <c r="AL27" s="71">
        <v>0</v>
      </c>
      <c r="AM27" s="71">
        <v>715236.08372101316</v>
      </c>
      <c r="AN27" s="71">
        <v>0</v>
      </c>
      <c r="AO27" s="71">
        <v>0</v>
      </c>
      <c r="AP27" s="71">
        <v>12324820.485818373</v>
      </c>
      <c r="AQ27" s="72"/>
      <c r="AR27" s="71">
        <v>78</v>
      </c>
      <c r="AS27" s="71">
        <v>5</v>
      </c>
      <c r="AT27" s="71">
        <v>0</v>
      </c>
      <c r="AU27" s="71">
        <v>0</v>
      </c>
      <c r="AV27" s="71">
        <v>0</v>
      </c>
      <c r="AW27" s="71">
        <v>0</v>
      </c>
      <c r="AX27" s="71"/>
      <c r="AY27" s="72"/>
      <c r="AZ27" s="71">
        <v>329.8</v>
      </c>
      <c r="BA27" s="71">
        <v>24981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1840</v>
      </c>
      <c r="B28" s="70">
        <v>442</v>
      </c>
      <c r="C28" s="70">
        <v>20</v>
      </c>
      <c r="D28" s="70">
        <v>26</v>
      </c>
      <c r="E28" s="70">
        <v>2023</v>
      </c>
      <c r="F28" s="70" t="s">
        <v>1539</v>
      </c>
      <c r="G28" s="70" t="s">
        <v>1820</v>
      </c>
      <c r="H28" s="70" t="s">
        <v>1821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89</v>
      </c>
      <c r="AS28" s="71">
        <v>5</v>
      </c>
      <c r="AT28" s="71">
        <v>0</v>
      </c>
      <c r="AU28" s="71">
        <v>0</v>
      </c>
      <c r="AV28" s="71">
        <v>0</v>
      </c>
      <c r="AW28" s="71">
        <v>0</v>
      </c>
      <c r="AX28" s="71"/>
      <c r="AY28" s="72"/>
      <c r="AZ28" s="71">
        <v>391</v>
      </c>
      <c r="BA28" s="71">
        <v>24981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1841</v>
      </c>
      <c r="B29" s="70">
        <v>442</v>
      </c>
      <c r="C29" s="70">
        <v>21</v>
      </c>
      <c r="D29" s="70">
        <v>26</v>
      </c>
      <c r="E29" s="70">
        <v>2024</v>
      </c>
      <c r="F29" s="70" t="s">
        <v>1554</v>
      </c>
      <c r="G29" s="70" t="s">
        <v>1820</v>
      </c>
      <c r="H29" s="70" t="s">
        <v>1821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1842</v>
      </c>
      <c r="B30" s="70">
        <v>273</v>
      </c>
      <c r="C30" s="70">
        <v>1</v>
      </c>
      <c r="D30" s="70">
        <v>17</v>
      </c>
      <c r="E30" s="70">
        <v>1990</v>
      </c>
      <c r="F30" s="70" t="s">
        <v>787</v>
      </c>
      <c r="G30" s="70" t="s">
        <v>1843</v>
      </c>
      <c r="H30" s="70" t="s">
        <v>1844</v>
      </c>
      <c r="I30" s="148"/>
      <c r="J30" s="71">
        <v>4.6546529816744053</v>
      </c>
      <c r="K30" s="71">
        <v>1.2096116548947351</v>
      </c>
      <c r="L30" s="71">
        <v>12.13997154401333</v>
      </c>
      <c r="M30" s="71">
        <v>4.4214548862699026</v>
      </c>
      <c r="N30" s="71">
        <v>11.461875243015539</v>
      </c>
      <c r="O30" s="71">
        <v>5.572416332607582</v>
      </c>
      <c r="P30" s="71">
        <v>9.1717391024811601</v>
      </c>
      <c r="Q30" s="71">
        <v>0.63831066117027202</v>
      </c>
      <c r="R30" s="71">
        <v>0</v>
      </c>
      <c r="S30" s="71">
        <v>0.58256641675512089</v>
      </c>
      <c r="T30" s="72"/>
      <c r="U30" s="71">
        <v>346507</v>
      </c>
      <c r="V30" s="71">
        <v>353</v>
      </c>
      <c r="W30" s="71">
        <v>131</v>
      </c>
      <c r="X30" s="71">
        <v>1663</v>
      </c>
      <c r="Y30" s="71">
        <v>2974</v>
      </c>
      <c r="Z30" s="71">
        <v>2292</v>
      </c>
      <c r="AA30" s="71">
        <v>2227</v>
      </c>
      <c r="AB30" s="71">
        <v>10364</v>
      </c>
      <c r="AC30" s="71">
        <v>0</v>
      </c>
      <c r="AD30" s="71">
        <v>0.58256641675512089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1845</v>
      </c>
      <c r="B31" s="70">
        <v>274</v>
      </c>
      <c r="C31" s="70">
        <v>2</v>
      </c>
      <c r="D31" s="70">
        <v>17</v>
      </c>
      <c r="E31" s="70">
        <v>2005</v>
      </c>
      <c r="F31" s="70" t="s">
        <v>789</v>
      </c>
      <c r="G31" s="70" t="s">
        <v>1843</v>
      </c>
      <c r="H31" s="70" t="s">
        <v>1844</v>
      </c>
      <c r="I31" s="148"/>
      <c r="J31" s="71">
        <v>7.1566076851396829</v>
      </c>
      <c r="K31" s="71">
        <v>1.0920817508158329</v>
      </c>
      <c r="L31" s="71">
        <v>6.318576565027465</v>
      </c>
      <c r="M31" s="71">
        <v>7.0067028713501038</v>
      </c>
      <c r="N31" s="71">
        <v>16.826848885732019</v>
      </c>
      <c r="O31" s="71">
        <v>7.4122933060535514</v>
      </c>
      <c r="P31" s="71">
        <v>9.0968522860339061</v>
      </c>
      <c r="Q31" s="71">
        <v>0.49317174710873202</v>
      </c>
      <c r="R31" s="71">
        <v>0</v>
      </c>
      <c r="S31" s="71">
        <v>0.6198590799999999</v>
      </c>
      <c r="T31" s="72"/>
      <c r="U31" s="71">
        <v>577936</v>
      </c>
      <c r="V31" s="71">
        <v>339</v>
      </c>
      <c r="W31" s="71">
        <v>63</v>
      </c>
      <c r="X31" s="71">
        <v>1109</v>
      </c>
      <c r="Y31" s="71">
        <v>2922</v>
      </c>
      <c r="Z31" s="71">
        <v>3528</v>
      </c>
      <c r="AA31" s="71">
        <v>1809</v>
      </c>
      <c r="AB31" s="71">
        <v>8371</v>
      </c>
      <c r="AC31" s="71">
        <v>0</v>
      </c>
      <c r="AD31" s="71">
        <v>0.6198590799999999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1846</v>
      </c>
      <c r="B32" s="70">
        <v>275</v>
      </c>
      <c r="C32" s="70">
        <v>3</v>
      </c>
      <c r="D32" s="70">
        <v>17</v>
      </c>
      <c r="E32" s="70">
        <v>2006</v>
      </c>
      <c r="F32" s="70" t="s">
        <v>790</v>
      </c>
      <c r="G32" s="70" t="s">
        <v>1843</v>
      </c>
      <c r="H32" s="70" t="s">
        <v>1844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1847</v>
      </c>
      <c r="B33" s="70">
        <v>276</v>
      </c>
      <c r="C33" s="70">
        <v>4</v>
      </c>
      <c r="D33" s="70">
        <v>17</v>
      </c>
      <c r="E33" s="70">
        <v>2007</v>
      </c>
      <c r="F33" s="70" t="s">
        <v>791</v>
      </c>
      <c r="G33" s="70" t="s">
        <v>1843</v>
      </c>
      <c r="H33" s="70" t="s">
        <v>1844</v>
      </c>
      <c r="I33" s="148"/>
      <c r="J33" s="71">
        <v>8.4512472047120006</v>
      </c>
      <c r="K33" s="71">
        <v>0.91091802328020932</v>
      </c>
      <c r="L33" s="71">
        <v>11.233563168751161</v>
      </c>
      <c r="M33" s="71">
        <v>7.6610538278698739</v>
      </c>
      <c r="N33" s="71">
        <v>16.57625565518028</v>
      </c>
      <c r="O33" s="71">
        <v>7.0029528421170468</v>
      </c>
      <c r="P33" s="71">
        <v>8.8955254568955198</v>
      </c>
      <c r="Q33" s="71">
        <v>0.494394416559442</v>
      </c>
      <c r="R33" s="71">
        <v>0</v>
      </c>
      <c r="S33" s="71">
        <v>0.50086266999999995</v>
      </c>
      <c r="T33" s="72"/>
      <c r="U33" s="71">
        <v>766203</v>
      </c>
      <c r="V33" s="71">
        <v>301</v>
      </c>
      <c r="W33" s="71">
        <v>147</v>
      </c>
      <c r="X33" s="71">
        <v>1628</v>
      </c>
      <c r="Y33" s="71">
        <v>2888</v>
      </c>
      <c r="Z33" s="71">
        <v>3465</v>
      </c>
      <c r="AA33" s="71">
        <v>1742</v>
      </c>
      <c r="AB33" s="71">
        <v>7948</v>
      </c>
      <c r="AC33" s="71">
        <v>0</v>
      </c>
      <c r="AD33" s="71">
        <v>0.50086266999999995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1848</v>
      </c>
      <c r="B34" s="70">
        <v>277</v>
      </c>
      <c r="C34" s="70">
        <v>5</v>
      </c>
      <c r="D34" s="70">
        <v>17</v>
      </c>
      <c r="E34" s="70">
        <v>2008</v>
      </c>
      <c r="F34" s="70" t="s">
        <v>792</v>
      </c>
      <c r="G34" s="70" t="s">
        <v>1843</v>
      </c>
      <c r="H34" s="70" t="s">
        <v>1844</v>
      </c>
      <c r="I34" s="148"/>
      <c r="J34" s="71">
        <v>7.6966727449504777</v>
      </c>
      <c r="K34" s="71">
        <v>0.66209425329520344</v>
      </c>
      <c r="L34" s="71">
        <v>4.7786628186708624</v>
      </c>
      <c r="M34" s="71">
        <v>8.0348767873298215</v>
      </c>
      <c r="N34" s="71">
        <v>13.66188703036557</v>
      </c>
      <c r="O34" s="71">
        <v>6.6463918296916411</v>
      </c>
      <c r="P34" s="71">
        <v>8.6558570080862278</v>
      </c>
      <c r="Q34" s="71">
        <v>0.47550119063957502</v>
      </c>
      <c r="R34" s="71">
        <v>0</v>
      </c>
      <c r="S34" s="71">
        <v>0.11729657216</v>
      </c>
      <c r="T34" s="72"/>
      <c r="U34" s="71">
        <v>753324</v>
      </c>
      <c r="V34" s="71">
        <v>301</v>
      </c>
      <c r="W34" s="71">
        <v>71</v>
      </c>
      <c r="X34" s="71">
        <v>1628</v>
      </c>
      <c r="Y34" s="71">
        <v>2891</v>
      </c>
      <c r="Z34" s="71">
        <v>3404</v>
      </c>
      <c r="AA34" s="71">
        <v>1697</v>
      </c>
      <c r="AB34" s="71">
        <v>7770</v>
      </c>
      <c r="AC34" s="71">
        <v>0</v>
      </c>
      <c r="AD34" s="71">
        <v>0.11729657216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1849</v>
      </c>
      <c r="B35" s="70">
        <v>278</v>
      </c>
      <c r="C35" s="70">
        <v>6</v>
      </c>
      <c r="D35" s="70">
        <v>17</v>
      </c>
      <c r="E35" s="70">
        <v>2009</v>
      </c>
      <c r="F35" s="70" t="s">
        <v>176</v>
      </c>
      <c r="G35" s="70" t="s">
        <v>1843</v>
      </c>
      <c r="H35" s="70" t="s">
        <v>1844</v>
      </c>
      <c r="I35" s="148"/>
      <c r="J35" s="71">
        <v>10.196167261152031</v>
      </c>
      <c r="K35" s="71">
        <v>0.605948904320461</v>
      </c>
      <c r="L35" s="71">
        <v>8.797886261365143</v>
      </c>
      <c r="M35" s="71">
        <v>7.4642070437252022</v>
      </c>
      <c r="N35" s="71">
        <v>13.013483151054629</v>
      </c>
      <c r="O35" s="71">
        <v>6.7197544532669546</v>
      </c>
      <c r="P35" s="71">
        <v>8.3072599006496421</v>
      </c>
      <c r="Q35" s="71">
        <v>0.44271013935997799</v>
      </c>
      <c r="R35" s="71">
        <v>0</v>
      </c>
      <c r="S35" s="71">
        <v>0.65490944346000013</v>
      </c>
      <c r="T35" s="72"/>
      <c r="U35" s="71">
        <v>762259</v>
      </c>
      <c r="V35" s="71">
        <v>223</v>
      </c>
      <c r="W35" s="71">
        <v>179</v>
      </c>
      <c r="X35" s="71">
        <v>1519</v>
      </c>
      <c r="Y35" s="71">
        <v>2891</v>
      </c>
      <c r="Z35" s="71">
        <v>3397</v>
      </c>
      <c r="AA35" s="71">
        <v>1672</v>
      </c>
      <c r="AB35" s="71">
        <v>7594</v>
      </c>
      <c r="AC35" s="71">
        <v>0</v>
      </c>
      <c r="AD35" s="71">
        <v>0.65490944346000013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1850</v>
      </c>
      <c r="B36" s="70">
        <v>279</v>
      </c>
      <c r="C36" s="70">
        <v>7</v>
      </c>
      <c r="D36" s="70">
        <v>17</v>
      </c>
      <c r="E36" s="70">
        <v>2010</v>
      </c>
      <c r="F36" s="70" t="s">
        <v>177</v>
      </c>
      <c r="G36" s="70" t="s">
        <v>1843</v>
      </c>
      <c r="H36" s="70" t="s">
        <v>1844</v>
      </c>
      <c r="I36" s="148"/>
      <c r="J36" s="71">
        <v>9.1276080521565799</v>
      </c>
      <c r="K36" s="71">
        <v>0.57779829197230281</v>
      </c>
      <c r="L36" s="71">
        <v>8.1599126208426949</v>
      </c>
      <c r="M36" s="71">
        <v>7.1281908808482806</v>
      </c>
      <c r="N36" s="71">
        <v>13.458486368167041</v>
      </c>
      <c r="O36" s="71">
        <v>6.6433866600769047</v>
      </c>
      <c r="P36" s="71">
        <v>8.3620694638356472</v>
      </c>
      <c r="Q36" s="71">
        <v>0.45124261231310497</v>
      </c>
      <c r="R36" s="71">
        <v>0</v>
      </c>
      <c r="S36" s="71">
        <v>0.46440341851999989</v>
      </c>
      <c r="T36" s="72"/>
      <c r="U36" s="71">
        <v>801940</v>
      </c>
      <c r="V36" s="71">
        <v>223</v>
      </c>
      <c r="W36" s="71">
        <v>179</v>
      </c>
      <c r="X36" s="71">
        <v>1519</v>
      </c>
      <c r="Y36" s="71">
        <v>2877</v>
      </c>
      <c r="Z36" s="71">
        <v>3374</v>
      </c>
      <c r="AA36" s="71">
        <v>1641</v>
      </c>
      <c r="AB36" s="71">
        <v>7417</v>
      </c>
      <c r="AC36" s="71">
        <v>0</v>
      </c>
      <c r="AD36" s="71">
        <v>0.46440341851999989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1851</v>
      </c>
      <c r="B37" s="70">
        <v>280</v>
      </c>
      <c r="C37" s="70">
        <v>8</v>
      </c>
      <c r="D37" s="70">
        <v>17</v>
      </c>
      <c r="E37" s="70">
        <v>2011</v>
      </c>
      <c r="F37" s="70" t="s">
        <v>178</v>
      </c>
      <c r="G37" s="70" t="s">
        <v>1843</v>
      </c>
      <c r="H37" s="70" t="s">
        <v>1844</v>
      </c>
      <c r="I37" s="148"/>
      <c r="J37" s="71">
        <v>4.5807752967439983</v>
      </c>
      <c r="K37" s="71">
        <v>0.70513498859642043</v>
      </c>
      <c r="L37" s="71">
        <v>8.9376657974674689</v>
      </c>
      <c r="M37" s="71">
        <v>8.7796544137095776</v>
      </c>
      <c r="N37" s="71">
        <v>16.3618389370858</v>
      </c>
      <c r="O37" s="71">
        <v>6.4500955000202298</v>
      </c>
      <c r="P37" s="71">
        <v>8.0412438245639315</v>
      </c>
      <c r="Q37" s="71">
        <v>0.51039762503791197</v>
      </c>
      <c r="R37" s="71">
        <v>0</v>
      </c>
      <c r="S37" s="71">
        <v>0.65893347128000002</v>
      </c>
      <c r="T37" s="72"/>
      <c r="U37" s="71">
        <v>445709</v>
      </c>
      <c r="V37" s="71">
        <v>223</v>
      </c>
      <c r="W37" s="71">
        <v>179</v>
      </c>
      <c r="X37" s="71">
        <v>1519</v>
      </c>
      <c r="Y37" s="71">
        <v>2877</v>
      </c>
      <c r="Z37" s="71">
        <v>3347</v>
      </c>
      <c r="AA37" s="71">
        <v>1625</v>
      </c>
      <c r="AB37" s="71">
        <v>7273</v>
      </c>
      <c r="AC37" s="71">
        <v>0</v>
      </c>
      <c r="AD37" s="71">
        <v>0.65893347128000002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1852</v>
      </c>
      <c r="B38" s="70">
        <v>281</v>
      </c>
      <c r="C38" s="70">
        <v>9</v>
      </c>
      <c r="D38" s="70">
        <v>17</v>
      </c>
      <c r="E38" s="70">
        <v>2012</v>
      </c>
      <c r="F38" s="70" t="s">
        <v>179</v>
      </c>
      <c r="G38" s="70" t="s">
        <v>1843</v>
      </c>
      <c r="H38" s="70" t="s">
        <v>1844</v>
      </c>
      <c r="I38" s="148"/>
      <c r="J38" s="71">
        <v>8.8863475739062032</v>
      </c>
      <c r="K38" s="71">
        <v>0.6743292488242465</v>
      </c>
      <c r="L38" s="71">
        <v>8.7400633670993031</v>
      </c>
      <c r="M38" s="71">
        <v>8.7536526559934025</v>
      </c>
      <c r="N38" s="71">
        <v>17.55788038850141</v>
      </c>
      <c r="O38" s="71">
        <v>6.3649233842176098</v>
      </c>
      <c r="P38" s="71">
        <v>8.0621114557857254</v>
      </c>
      <c r="Q38" s="71">
        <v>0.544167287004928</v>
      </c>
      <c r="R38" s="71">
        <v>0</v>
      </c>
      <c r="S38" s="71">
        <v>0.51345483800000002</v>
      </c>
      <c r="T38" s="72"/>
      <c r="U38" s="71">
        <v>754422</v>
      </c>
      <c r="V38" s="71">
        <v>223</v>
      </c>
      <c r="W38" s="71">
        <v>179</v>
      </c>
      <c r="X38" s="71">
        <v>1519</v>
      </c>
      <c r="Y38" s="71">
        <v>2885</v>
      </c>
      <c r="Z38" s="71">
        <v>3329</v>
      </c>
      <c r="AA38" s="71">
        <v>1620</v>
      </c>
      <c r="AB38" s="71">
        <v>7137</v>
      </c>
      <c r="AC38" s="71">
        <v>0</v>
      </c>
      <c r="AD38" s="71">
        <v>0.51345483800000002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4.2050000000000001</v>
      </c>
      <c r="BK38" s="71">
        <v>0</v>
      </c>
      <c r="BL38" s="71">
        <v>0</v>
      </c>
      <c r="BM38" s="71">
        <v>0</v>
      </c>
      <c r="BN38" s="72"/>
      <c r="BO38" s="71">
        <v>0</v>
      </c>
      <c r="BP38" s="71">
        <v>0</v>
      </c>
      <c r="BQ38" s="71">
        <v>1</v>
      </c>
      <c r="BR38" s="71">
        <v>0</v>
      </c>
      <c r="BS38" s="71">
        <v>0</v>
      </c>
      <c r="BT38" s="71">
        <v>0</v>
      </c>
      <c r="BU38"/>
      <c r="BV38" s="70">
        <v>4.2050000000000001</v>
      </c>
      <c r="BW38" s="70">
        <v>0</v>
      </c>
      <c r="BX38" s="70">
        <v>0</v>
      </c>
      <c r="BY38" s="70">
        <v>0</v>
      </c>
      <c r="BZ38" s="70">
        <v>0</v>
      </c>
      <c r="CA38" s="70">
        <v>0</v>
      </c>
      <c r="CB38" s="70">
        <v>0</v>
      </c>
      <c r="CC38" s="70">
        <v>0</v>
      </c>
      <c r="CD38" s="70">
        <v>0</v>
      </c>
    </row>
    <row r="39" spans="1:82">
      <c r="A39" s="70" t="s">
        <v>1853</v>
      </c>
      <c r="B39" s="70">
        <v>282</v>
      </c>
      <c r="C39" s="70">
        <v>10</v>
      </c>
      <c r="D39" s="70">
        <v>17</v>
      </c>
      <c r="E39" s="70">
        <v>2013</v>
      </c>
      <c r="F39" s="70" t="s">
        <v>180</v>
      </c>
      <c r="G39" s="70" t="s">
        <v>1843</v>
      </c>
      <c r="H39" s="70" t="s">
        <v>1844</v>
      </c>
      <c r="I39" s="148"/>
      <c r="J39" s="71">
        <v>10.0737931228867</v>
      </c>
      <c r="K39" s="71">
        <v>0.65538630961373068</v>
      </c>
      <c r="L39" s="71">
        <v>7.1046899127384764</v>
      </c>
      <c r="M39" s="71">
        <v>8.3985035272322239</v>
      </c>
      <c r="N39" s="71">
        <v>14.952135247312031</v>
      </c>
      <c r="O39" s="71">
        <v>6.1606062828181818</v>
      </c>
      <c r="P39" s="71">
        <v>8.0225544553390531</v>
      </c>
      <c r="Q39" s="71">
        <v>0.54303135446197004</v>
      </c>
      <c r="R39" s="71">
        <v>0</v>
      </c>
      <c r="S39" s="71">
        <v>0.36286879039999997</v>
      </c>
      <c r="T39" s="72"/>
      <c r="U39" s="71">
        <v>801800</v>
      </c>
      <c r="V39" s="71">
        <v>223</v>
      </c>
      <c r="W39" s="71">
        <v>179</v>
      </c>
      <c r="X39" s="71">
        <v>1519</v>
      </c>
      <c r="Y39" s="71">
        <v>2851</v>
      </c>
      <c r="Z39" s="71">
        <v>3366</v>
      </c>
      <c r="AA39" s="71">
        <v>1606</v>
      </c>
      <c r="AB39" s="71">
        <v>7020</v>
      </c>
      <c r="AC39" s="71">
        <v>0</v>
      </c>
      <c r="AD39" s="71">
        <v>0.36286879039999997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4.2309999999999999</v>
      </c>
      <c r="BK39" s="71">
        <v>0</v>
      </c>
      <c r="BL39" s="71">
        <v>0</v>
      </c>
      <c r="BM39" s="71">
        <v>0</v>
      </c>
      <c r="BN39" s="72"/>
      <c r="BO39" s="71">
        <v>0</v>
      </c>
      <c r="BP39" s="71">
        <v>0</v>
      </c>
      <c r="BQ39" s="71">
        <v>1</v>
      </c>
      <c r="BR39" s="71">
        <v>0</v>
      </c>
      <c r="BS39" s="71">
        <v>0</v>
      </c>
      <c r="BT39" s="71">
        <v>0</v>
      </c>
      <c r="BU39"/>
      <c r="BV39" s="70">
        <v>4.2309999999999999</v>
      </c>
      <c r="BW39" s="70">
        <v>0</v>
      </c>
      <c r="BX39" s="70">
        <v>0</v>
      </c>
      <c r="BY39" s="70">
        <v>0</v>
      </c>
      <c r="BZ39" s="70">
        <v>0</v>
      </c>
      <c r="CA39" s="70">
        <v>0</v>
      </c>
      <c r="CB39" s="70">
        <v>0</v>
      </c>
      <c r="CC39" s="70">
        <v>0</v>
      </c>
      <c r="CD39" s="70">
        <v>0</v>
      </c>
    </row>
    <row r="40" spans="1:82">
      <c r="A40" s="70" t="s">
        <v>1854</v>
      </c>
      <c r="B40" s="70">
        <v>283</v>
      </c>
      <c r="C40" s="70">
        <v>11</v>
      </c>
      <c r="D40" s="70">
        <v>17</v>
      </c>
      <c r="E40" s="70">
        <v>2014</v>
      </c>
      <c r="F40" s="70" t="s">
        <v>181</v>
      </c>
      <c r="G40" s="70" t="s">
        <v>1843</v>
      </c>
      <c r="H40" s="70" t="s">
        <v>1844</v>
      </c>
      <c r="I40" s="148"/>
      <c r="J40" s="71">
        <v>10.93767952649177</v>
      </c>
      <c r="K40" s="71">
        <v>0.75461774123039749</v>
      </c>
      <c r="L40" s="71">
        <v>6.3791580291235528</v>
      </c>
      <c r="M40" s="71">
        <v>7.6946978888810627</v>
      </c>
      <c r="N40" s="71">
        <v>13.06126619648019</v>
      </c>
      <c r="O40" s="71">
        <v>5.7728307238041294</v>
      </c>
      <c r="P40" s="71">
        <v>8.0742971262379832</v>
      </c>
      <c r="Q40" s="71">
        <v>0.50868614929205003</v>
      </c>
      <c r="R40" s="71">
        <v>0</v>
      </c>
      <c r="S40" s="71">
        <v>0.51335800784000007</v>
      </c>
      <c r="T40" s="72"/>
      <c r="U40" s="71">
        <v>868170</v>
      </c>
      <c r="V40" s="71">
        <v>261</v>
      </c>
      <c r="W40" s="71">
        <v>138</v>
      </c>
      <c r="X40" s="71">
        <v>1423</v>
      </c>
      <c r="Y40" s="71">
        <v>2836</v>
      </c>
      <c r="Z40" s="71">
        <v>3322</v>
      </c>
      <c r="AA40" s="71">
        <v>1608</v>
      </c>
      <c r="AB40" s="71">
        <v>6854</v>
      </c>
      <c r="AC40" s="71">
        <v>0</v>
      </c>
      <c r="AD40" s="71">
        <v>0.51335800784000007</v>
      </c>
      <c r="AE40" s="72"/>
      <c r="AF40" s="71"/>
      <c r="AG40" s="71"/>
      <c r="AH40" s="71"/>
      <c r="AI40" s="71"/>
      <c r="AJ40" s="71"/>
      <c r="AK40" s="71"/>
      <c r="AL40" s="71"/>
      <c r="AM40" s="71"/>
      <c r="AN40" s="71"/>
      <c r="AO40" s="71"/>
      <c r="AP40" s="71"/>
      <c r="AQ40" s="72"/>
      <c r="AR40" s="71">
        <v>89</v>
      </c>
      <c r="AS40" s="71">
        <v>4</v>
      </c>
      <c r="AT40" s="71">
        <v>2</v>
      </c>
      <c r="AU40" s="71">
        <v>0</v>
      </c>
      <c r="AV40" s="71">
        <v>0</v>
      </c>
      <c r="AW40" s="71">
        <v>0</v>
      </c>
      <c r="AX40" s="71"/>
      <c r="AY40" s="72"/>
      <c r="AZ40" s="71">
        <v>432.2</v>
      </c>
      <c r="BA40" s="71">
        <v>115.1</v>
      </c>
      <c r="BB40" s="71">
        <v>22200</v>
      </c>
      <c r="BC40" s="71">
        <v>0</v>
      </c>
      <c r="BD40" s="71">
        <v>0</v>
      </c>
      <c r="BE40" s="71">
        <v>0</v>
      </c>
      <c r="BF40" s="71"/>
      <c r="BG40" s="72"/>
      <c r="BH40" s="71">
        <v>0</v>
      </c>
      <c r="BI40" s="71">
        <v>0</v>
      </c>
      <c r="BJ40" s="71">
        <v>3.87</v>
      </c>
      <c r="BK40" s="71">
        <v>0</v>
      </c>
      <c r="BL40" s="71">
        <v>0</v>
      </c>
      <c r="BM40" s="71">
        <v>0</v>
      </c>
      <c r="BN40" s="72"/>
      <c r="BO40" s="71">
        <v>0</v>
      </c>
      <c r="BP40" s="71">
        <v>0</v>
      </c>
      <c r="BQ40" s="71">
        <v>1</v>
      </c>
      <c r="BR40" s="71">
        <v>0</v>
      </c>
      <c r="BS40" s="71">
        <v>0</v>
      </c>
      <c r="BT40" s="71">
        <v>0</v>
      </c>
      <c r="BU40"/>
      <c r="BV40" s="70">
        <v>3.87</v>
      </c>
      <c r="BW40" s="70">
        <v>0</v>
      </c>
      <c r="BX40" s="70">
        <v>0</v>
      </c>
      <c r="BY40" s="70">
        <v>0</v>
      </c>
      <c r="BZ40" s="70">
        <v>0</v>
      </c>
      <c r="CA40" s="70">
        <v>0</v>
      </c>
      <c r="CB40" s="70">
        <v>0</v>
      </c>
      <c r="CC40" s="70">
        <v>0</v>
      </c>
      <c r="CD40" s="70">
        <v>0</v>
      </c>
    </row>
    <row r="41" spans="1:82">
      <c r="A41" s="70" t="s">
        <v>1855</v>
      </c>
      <c r="B41" s="70">
        <v>284</v>
      </c>
      <c r="C41" s="70">
        <v>12</v>
      </c>
      <c r="D41" s="70">
        <v>17</v>
      </c>
      <c r="E41" s="70">
        <v>2015</v>
      </c>
      <c r="F41" s="70" t="s">
        <v>182</v>
      </c>
      <c r="G41" s="70" t="s">
        <v>1843</v>
      </c>
      <c r="H41" s="70" t="s">
        <v>1844</v>
      </c>
      <c r="I41" s="148"/>
      <c r="J41" s="71">
        <v>9.0740976849100683</v>
      </c>
      <c r="K41" s="71">
        <v>0.77672443357213594</v>
      </c>
      <c r="L41" s="71">
        <v>5.585161130010686</v>
      </c>
      <c r="M41" s="71">
        <v>8.1205947784527197</v>
      </c>
      <c r="N41" s="71">
        <v>14.63396840315071</v>
      </c>
      <c r="O41" s="71">
        <v>5.7074759069718182</v>
      </c>
      <c r="P41" s="71">
        <v>7.8294114826993191</v>
      </c>
      <c r="Q41" s="71">
        <v>0.48576507314883899</v>
      </c>
      <c r="R41" s="71">
        <v>0</v>
      </c>
      <c r="S41" s="71">
        <v>0.33865322329999997</v>
      </c>
      <c r="T41" s="72"/>
      <c r="U41" s="71">
        <v>822437</v>
      </c>
      <c r="V41" s="71">
        <v>261</v>
      </c>
      <c r="W41" s="71">
        <v>138</v>
      </c>
      <c r="X41" s="71">
        <v>1423</v>
      </c>
      <c r="Y41" s="71">
        <v>2819</v>
      </c>
      <c r="Z41" s="71">
        <v>3316</v>
      </c>
      <c r="AA41" s="71">
        <v>1558</v>
      </c>
      <c r="AB41" s="71">
        <v>6686</v>
      </c>
      <c r="AC41" s="71">
        <v>0</v>
      </c>
      <c r="AD41" s="71">
        <v>0.33865322329999997</v>
      </c>
      <c r="AE41" s="72"/>
      <c r="AF41" s="71">
        <v>7764623.9330989514</v>
      </c>
      <c r="AG41" s="71">
        <v>514870.70993539691</v>
      </c>
      <c r="AH41" s="71">
        <v>831838.27207208518</v>
      </c>
      <c r="AI41" s="71">
        <v>9563598.4024415035</v>
      </c>
      <c r="AJ41" s="71">
        <v>17402594.564414661</v>
      </c>
      <c r="AK41" s="71">
        <v>0</v>
      </c>
      <c r="AL41" s="71">
        <v>0</v>
      </c>
      <c r="AM41" s="71">
        <v>916288.25328485714</v>
      </c>
      <c r="AN41" s="71">
        <v>0</v>
      </c>
      <c r="AO41" s="71">
        <v>0</v>
      </c>
      <c r="AP41" s="71">
        <v>36993814.135247454</v>
      </c>
      <c r="AQ41" s="72"/>
      <c r="AR41" s="71">
        <v>96</v>
      </c>
      <c r="AS41" s="71">
        <v>4</v>
      </c>
      <c r="AT41" s="71">
        <v>2</v>
      </c>
      <c r="AU41" s="71">
        <v>0</v>
      </c>
      <c r="AV41" s="71">
        <v>0</v>
      </c>
      <c r="AW41" s="71">
        <v>0</v>
      </c>
      <c r="AX41" s="71"/>
      <c r="AY41" s="72"/>
      <c r="AZ41" s="71">
        <v>466.6</v>
      </c>
      <c r="BA41" s="71">
        <v>115.1</v>
      </c>
      <c r="BB41" s="71">
        <v>22200</v>
      </c>
      <c r="BC41" s="71">
        <v>0</v>
      </c>
      <c r="BD41" s="71">
        <v>0</v>
      </c>
      <c r="BE41" s="71">
        <v>0</v>
      </c>
      <c r="BF41" s="71"/>
      <c r="BG41" s="72"/>
      <c r="BH41" s="71">
        <v>0</v>
      </c>
      <c r="BI41" s="71">
        <v>0</v>
      </c>
      <c r="BJ41" s="71">
        <v>3.65</v>
      </c>
      <c r="BK41" s="71">
        <v>0</v>
      </c>
      <c r="BL41" s="71">
        <v>0</v>
      </c>
      <c r="BM41" s="71">
        <v>0</v>
      </c>
      <c r="BN41" s="72"/>
      <c r="BO41" s="71">
        <v>0</v>
      </c>
      <c r="BP41" s="71">
        <v>0</v>
      </c>
      <c r="BQ41" s="71">
        <v>1</v>
      </c>
      <c r="BR41" s="71">
        <v>0</v>
      </c>
      <c r="BS41" s="71">
        <v>0</v>
      </c>
      <c r="BT41" s="71">
        <v>0</v>
      </c>
      <c r="BU41"/>
      <c r="BV41" s="70">
        <v>3.65</v>
      </c>
      <c r="BW41" s="70">
        <v>0</v>
      </c>
      <c r="BX41" s="70">
        <v>0</v>
      </c>
      <c r="BY41" s="70">
        <v>0</v>
      </c>
      <c r="BZ41" s="70">
        <v>0</v>
      </c>
      <c r="CA41" s="70">
        <v>0</v>
      </c>
      <c r="CB41" s="70">
        <v>0</v>
      </c>
      <c r="CC41" s="70">
        <v>0</v>
      </c>
      <c r="CD41" s="70">
        <v>0</v>
      </c>
    </row>
    <row r="42" spans="1:82">
      <c r="A42" s="70" t="s">
        <v>1856</v>
      </c>
      <c r="B42" s="70">
        <v>285</v>
      </c>
      <c r="C42" s="70">
        <v>13</v>
      </c>
      <c r="D42" s="70">
        <v>17</v>
      </c>
      <c r="E42" s="70">
        <v>2016</v>
      </c>
      <c r="F42" s="70" t="s">
        <v>155</v>
      </c>
      <c r="G42" s="70" t="s">
        <v>1843</v>
      </c>
      <c r="H42" s="70" t="s">
        <v>1844</v>
      </c>
      <c r="I42" s="148"/>
      <c r="J42" s="71">
        <v>8.536022358816254</v>
      </c>
      <c r="K42" s="71">
        <v>0.75924052496747374</v>
      </c>
      <c r="L42" s="71">
        <v>6.7616783739574684</v>
      </c>
      <c r="M42" s="71">
        <v>6.4825114444371632</v>
      </c>
      <c r="N42" s="71">
        <v>13.06378958192361</v>
      </c>
      <c r="O42" s="71">
        <v>5.6109626136896864</v>
      </c>
      <c r="P42" s="71">
        <v>7.5844649390687806</v>
      </c>
      <c r="Q42" s="71">
        <v>0.45811933264357119</v>
      </c>
      <c r="R42" s="71">
        <v>0</v>
      </c>
      <c r="S42" s="71">
        <v>0.38733940952000001</v>
      </c>
      <c r="T42" s="72"/>
      <c r="U42" s="71">
        <v>780324</v>
      </c>
      <c r="V42" s="71">
        <v>261</v>
      </c>
      <c r="W42" s="71">
        <v>138</v>
      </c>
      <c r="X42" s="71">
        <v>1423</v>
      </c>
      <c r="Y42" s="71">
        <v>2776</v>
      </c>
      <c r="Z42" s="71">
        <v>3300</v>
      </c>
      <c r="AA42" s="71">
        <v>1561</v>
      </c>
      <c r="AB42" s="71">
        <v>6486</v>
      </c>
      <c r="AC42" s="71">
        <v>0</v>
      </c>
      <c r="AD42" s="71">
        <v>0.38733940952000001</v>
      </c>
      <c r="AE42" s="72"/>
      <c r="AF42" s="71">
        <v>7290855.0748775303</v>
      </c>
      <c r="AG42" s="71">
        <v>506103.32388276909</v>
      </c>
      <c r="AH42" s="71">
        <v>801816.64310999308</v>
      </c>
      <c r="AI42" s="71">
        <v>8782991.315114677</v>
      </c>
      <c r="AJ42" s="71">
        <v>13681462.35302791</v>
      </c>
      <c r="AK42" s="71">
        <v>0</v>
      </c>
      <c r="AL42" s="71">
        <v>0</v>
      </c>
      <c r="AM42" s="71">
        <v>889569.664091949</v>
      </c>
      <c r="AN42" s="71">
        <v>0</v>
      </c>
      <c r="AO42" s="71">
        <v>0</v>
      </c>
      <c r="AP42" s="71">
        <v>31952798.374104828</v>
      </c>
      <c r="AQ42" s="72"/>
      <c r="AR42" s="71">
        <v>99</v>
      </c>
      <c r="AS42" s="71">
        <v>6</v>
      </c>
      <c r="AT42" s="71">
        <v>2</v>
      </c>
      <c r="AU42" s="71">
        <v>0</v>
      </c>
      <c r="AV42" s="71">
        <v>0</v>
      </c>
      <c r="AW42" s="71">
        <v>0</v>
      </c>
      <c r="AX42" s="71"/>
      <c r="AY42" s="72"/>
      <c r="AZ42" s="71">
        <v>479.7</v>
      </c>
      <c r="BA42" s="71">
        <v>662.3</v>
      </c>
      <c r="BB42" s="71">
        <v>22200</v>
      </c>
      <c r="BC42" s="71">
        <v>0</v>
      </c>
      <c r="BD42" s="71">
        <v>0</v>
      </c>
      <c r="BE42" s="71">
        <v>0</v>
      </c>
      <c r="BF42" s="71"/>
      <c r="BG42" s="72"/>
      <c r="BH42" s="71">
        <v>0</v>
      </c>
      <c r="BI42" s="71">
        <v>0</v>
      </c>
      <c r="BJ42" s="71">
        <v>3.7669999999999999</v>
      </c>
      <c r="BK42" s="71">
        <v>0</v>
      </c>
      <c r="BL42" s="71">
        <v>0</v>
      </c>
      <c r="BM42" s="71">
        <v>0</v>
      </c>
      <c r="BN42" s="72"/>
      <c r="BO42" s="71">
        <v>0</v>
      </c>
      <c r="BP42" s="71">
        <v>0</v>
      </c>
      <c r="BQ42" s="71">
        <v>1</v>
      </c>
      <c r="BR42" s="71">
        <v>0</v>
      </c>
      <c r="BS42" s="71">
        <v>0</v>
      </c>
      <c r="BT42" s="71">
        <v>0</v>
      </c>
      <c r="BU42"/>
      <c r="BV42" s="70">
        <v>3.7669999999999999</v>
      </c>
      <c r="BW42" s="70">
        <v>0</v>
      </c>
      <c r="BX42" s="70">
        <v>0</v>
      </c>
      <c r="BY42" s="70">
        <v>0</v>
      </c>
      <c r="BZ42" s="70">
        <v>0</v>
      </c>
      <c r="CA42" s="70">
        <v>0</v>
      </c>
      <c r="CB42" s="70">
        <v>0</v>
      </c>
      <c r="CC42" s="70">
        <v>0</v>
      </c>
      <c r="CD42" s="70">
        <v>0</v>
      </c>
    </row>
    <row r="43" spans="1:82">
      <c r="A43" s="70" t="s">
        <v>1857</v>
      </c>
      <c r="B43" s="70">
        <v>286</v>
      </c>
      <c r="C43" s="70">
        <v>14</v>
      </c>
      <c r="D43" s="70">
        <v>17</v>
      </c>
      <c r="E43" s="70">
        <v>2017</v>
      </c>
      <c r="F43" s="70" t="s">
        <v>156</v>
      </c>
      <c r="G43" s="70" t="s">
        <v>1843</v>
      </c>
      <c r="H43" s="70" t="s">
        <v>1844</v>
      </c>
      <c r="I43" s="148"/>
      <c r="J43" s="71">
        <v>9.0378395482131157</v>
      </c>
      <c r="K43" s="71">
        <v>0.76990472368642038</v>
      </c>
      <c r="L43" s="71">
        <v>6.0147287140217935</v>
      </c>
      <c r="M43" s="71">
        <v>5.8185980640366779</v>
      </c>
      <c r="N43" s="71">
        <v>12.831274737786622</v>
      </c>
      <c r="O43" s="71">
        <v>5.5060246973854552</v>
      </c>
      <c r="P43" s="71">
        <v>7.5219362309975502</v>
      </c>
      <c r="Q43" s="71">
        <v>0.43406393259257198</v>
      </c>
      <c r="R43" s="71">
        <v>0</v>
      </c>
      <c r="S43" s="71">
        <v>0.38183591685000001</v>
      </c>
      <c r="T43" s="72"/>
      <c r="U43" s="71">
        <v>944390</v>
      </c>
      <c r="V43" s="71">
        <v>261</v>
      </c>
      <c r="W43" s="71">
        <v>138</v>
      </c>
      <c r="X43" s="71">
        <v>1423</v>
      </c>
      <c r="Y43" s="71">
        <v>2754</v>
      </c>
      <c r="Z43" s="71">
        <v>3292</v>
      </c>
      <c r="AA43" s="71">
        <v>1558</v>
      </c>
      <c r="AB43" s="71">
        <v>6355</v>
      </c>
      <c r="AC43" s="71">
        <v>0</v>
      </c>
      <c r="AD43" s="71">
        <v>0.38183591685000001</v>
      </c>
      <c r="AE43" s="72"/>
      <c r="AF43" s="71">
        <v>7916591.9605801785</v>
      </c>
      <c r="AG43" s="71">
        <v>514738.67069326609</v>
      </c>
      <c r="AH43" s="71">
        <v>953448.93847260741</v>
      </c>
      <c r="AI43" s="71">
        <v>8386883.6417275006</v>
      </c>
      <c r="AJ43" s="71">
        <v>15597708.83922804</v>
      </c>
      <c r="AK43" s="71">
        <v>0</v>
      </c>
      <c r="AL43" s="71">
        <v>0</v>
      </c>
      <c r="AM43" s="71">
        <v>872966.53622485185</v>
      </c>
      <c r="AN43" s="71">
        <v>0</v>
      </c>
      <c r="AO43" s="71">
        <v>0</v>
      </c>
      <c r="AP43" s="71">
        <v>34242338.586926438</v>
      </c>
      <c r="AQ43" s="72"/>
      <c r="AR43" s="71">
        <v>100</v>
      </c>
      <c r="AS43" s="71">
        <v>6</v>
      </c>
      <c r="AT43" s="71">
        <v>2</v>
      </c>
      <c r="AU43" s="71">
        <v>0</v>
      </c>
      <c r="AV43" s="71">
        <v>0</v>
      </c>
      <c r="AW43" s="71">
        <v>0</v>
      </c>
      <c r="AX43" s="71"/>
      <c r="AY43" s="72"/>
      <c r="AZ43" s="71">
        <v>482.7</v>
      </c>
      <c r="BA43" s="71">
        <v>662.3</v>
      </c>
      <c r="BB43" s="71">
        <v>22200</v>
      </c>
      <c r="BC43" s="71">
        <v>0</v>
      </c>
      <c r="BD43" s="71">
        <v>0</v>
      </c>
      <c r="BE43" s="71">
        <v>0</v>
      </c>
      <c r="BF43" s="71"/>
      <c r="BG43" s="72"/>
      <c r="BH43" s="71">
        <v>0</v>
      </c>
      <c r="BI43" s="71">
        <v>0</v>
      </c>
      <c r="BJ43" s="71">
        <v>3.919</v>
      </c>
      <c r="BK43" s="71">
        <v>0</v>
      </c>
      <c r="BL43" s="71">
        <v>0</v>
      </c>
      <c r="BM43" s="71">
        <v>0</v>
      </c>
      <c r="BN43" s="72"/>
      <c r="BO43" s="71">
        <v>0</v>
      </c>
      <c r="BP43" s="71">
        <v>0</v>
      </c>
      <c r="BQ43" s="71">
        <v>1</v>
      </c>
      <c r="BR43" s="71">
        <v>0</v>
      </c>
      <c r="BS43" s="71">
        <v>0</v>
      </c>
      <c r="BT43" s="71">
        <v>0</v>
      </c>
      <c r="BU43"/>
      <c r="BV43" s="70">
        <v>3.919</v>
      </c>
      <c r="BW43" s="70">
        <v>0</v>
      </c>
      <c r="BX43" s="70">
        <v>0</v>
      </c>
      <c r="BY43" s="70">
        <v>0</v>
      </c>
      <c r="BZ43" s="70">
        <v>0</v>
      </c>
      <c r="CA43" s="70">
        <v>0</v>
      </c>
      <c r="CB43" s="70">
        <v>0</v>
      </c>
      <c r="CC43" s="70">
        <v>0</v>
      </c>
      <c r="CD43" s="70">
        <v>0</v>
      </c>
    </row>
    <row r="44" spans="1:82">
      <c r="A44" s="70" t="s">
        <v>1858</v>
      </c>
      <c r="B44" s="70">
        <v>287</v>
      </c>
      <c r="C44" s="70">
        <v>15</v>
      </c>
      <c r="D44" s="70">
        <v>17</v>
      </c>
      <c r="E44" s="70">
        <v>2018</v>
      </c>
      <c r="F44" s="70" t="s">
        <v>183</v>
      </c>
      <c r="G44" s="70" t="s">
        <v>1843</v>
      </c>
      <c r="H44" s="70" t="s">
        <v>1844</v>
      </c>
      <c r="I44" s="148"/>
      <c r="J44" s="71">
        <v>8.9847911760911785</v>
      </c>
      <c r="K44" s="71">
        <v>0.7322828941097993</v>
      </c>
      <c r="L44" s="71">
        <v>5.507664342213288</v>
      </c>
      <c r="M44" s="71">
        <v>6.2225162185895639</v>
      </c>
      <c r="N44" s="71">
        <v>11.80553913512081</v>
      </c>
      <c r="O44" s="71">
        <v>5.3517036818997301</v>
      </c>
      <c r="P44" s="71">
        <v>7.4327214368655463</v>
      </c>
      <c r="Q44" s="71">
        <v>0.39315130945737498</v>
      </c>
      <c r="R44" s="71">
        <v>0</v>
      </c>
      <c r="S44" s="71">
        <v>0.42791566650000001</v>
      </c>
      <c r="T44" s="72"/>
      <c r="U44" s="71">
        <v>962656</v>
      </c>
      <c r="V44" s="71">
        <v>261</v>
      </c>
      <c r="W44" s="71">
        <v>138</v>
      </c>
      <c r="X44" s="71">
        <v>1423</v>
      </c>
      <c r="Y44" s="71">
        <v>2744</v>
      </c>
      <c r="Z44" s="71">
        <v>3261</v>
      </c>
      <c r="AA44" s="71">
        <v>1555</v>
      </c>
      <c r="AB44" s="71">
        <v>6203</v>
      </c>
      <c r="AC44" s="71">
        <v>0</v>
      </c>
      <c r="AD44" s="71">
        <v>0.42791566650000001</v>
      </c>
      <c r="AE44" s="72"/>
      <c r="AF44" s="71">
        <v>8342490.4171365872</v>
      </c>
      <c r="AG44" s="71">
        <v>467090.94879775442</v>
      </c>
      <c r="AH44" s="71">
        <v>901216.39649601898</v>
      </c>
      <c r="AI44" s="71">
        <v>8608487.957019072</v>
      </c>
      <c r="AJ44" s="71">
        <v>14015458.54738568</v>
      </c>
      <c r="AK44" s="71">
        <v>0</v>
      </c>
      <c r="AL44" s="71">
        <v>0</v>
      </c>
      <c r="AM44" s="71">
        <v>853849.83974435774</v>
      </c>
      <c r="AN44" s="71">
        <v>0</v>
      </c>
      <c r="AO44" s="71">
        <v>0</v>
      </c>
      <c r="AP44" s="71">
        <v>33188594.106579468</v>
      </c>
      <c r="AQ44" s="72"/>
      <c r="AR44" s="71">
        <v>103</v>
      </c>
      <c r="AS44" s="71">
        <v>8</v>
      </c>
      <c r="AT44" s="71">
        <v>2</v>
      </c>
      <c r="AU44" s="71">
        <v>0</v>
      </c>
      <c r="AV44" s="71">
        <v>0</v>
      </c>
      <c r="AW44" s="71">
        <v>0</v>
      </c>
      <c r="AX44" s="71"/>
      <c r="AY44" s="72"/>
      <c r="AZ44" s="71">
        <v>496.00000000000011</v>
      </c>
      <c r="BA44" s="71">
        <v>761</v>
      </c>
      <c r="BB44" s="71">
        <v>22200</v>
      </c>
      <c r="BC44" s="71">
        <v>0</v>
      </c>
      <c r="BD44" s="71">
        <v>0</v>
      </c>
      <c r="BE44" s="71">
        <v>0</v>
      </c>
      <c r="BF44" s="71"/>
      <c r="BG44" s="72"/>
      <c r="BH44" s="71">
        <v>0</v>
      </c>
      <c r="BI44" s="71">
        <v>0</v>
      </c>
      <c r="BJ44" s="71">
        <v>4.0149999999999997</v>
      </c>
      <c r="BK44" s="71">
        <v>0</v>
      </c>
      <c r="BL44" s="71">
        <v>0</v>
      </c>
      <c r="BM44" s="71">
        <v>0</v>
      </c>
      <c r="BN44" s="72"/>
      <c r="BO44" s="71">
        <v>0</v>
      </c>
      <c r="BP44" s="71">
        <v>0</v>
      </c>
      <c r="BQ44" s="71">
        <v>1</v>
      </c>
      <c r="BR44" s="71">
        <v>0</v>
      </c>
      <c r="BS44" s="71">
        <v>0</v>
      </c>
      <c r="BT44" s="71">
        <v>0</v>
      </c>
      <c r="BU44"/>
      <c r="BV44" s="70">
        <v>4.0149999999999997</v>
      </c>
      <c r="BW44" s="70">
        <v>0</v>
      </c>
      <c r="BX44" s="70">
        <v>0</v>
      </c>
      <c r="BY44" s="70">
        <v>0</v>
      </c>
      <c r="BZ44" s="70">
        <v>0</v>
      </c>
      <c r="CA44" s="70">
        <v>0</v>
      </c>
      <c r="CB44" s="70">
        <v>0</v>
      </c>
      <c r="CC44" s="70">
        <v>0</v>
      </c>
      <c r="CD44" s="70">
        <v>0</v>
      </c>
    </row>
    <row r="45" spans="1:82">
      <c r="A45" s="70" t="s">
        <v>1859</v>
      </c>
      <c r="B45" s="70">
        <v>288</v>
      </c>
      <c r="C45" s="70">
        <v>16</v>
      </c>
      <c r="D45" s="70">
        <v>17</v>
      </c>
      <c r="E45" s="70">
        <v>2019</v>
      </c>
      <c r="F45" s="70" t="s">
        <v>158</v>
      </c>
      <c r="G45" s="1064" t="s">
        <v>1843</v>
      </c>
      <c r="H45" s="70" t="s">
        <v>1844</v>
      </c>
      <c r="I45" s="148"/>
      <c r="J45" s="71">
        <v>7.9920285731551273</v>
      </c>
      <c r="K45" s="71">
        <v>0.68855358009614143</v>
      </c>
      <c r="L45" s="71">
        <v>5.5605441637605351</v>
      </c>
      <c r="M45" s="71">
        <v>5.7977574743449445</v>
      </c>
      <c r="N45" s="71">
        <v>10.861499454767172</v>
      </c>
      <c r="O45" s="71">
        <v>5.1943321163433147</v>
      </c>
      <c r="P45" s="71">
        <v>7.2335310094970362</v>
      </c>
      <c r="Q45" s="71">
        <v>0.37131039099609398</v>
      </c>
      <c r="R45" s="71">
        <v>0</v>
      </c>
      <c r="S45" s="71">
        <v>0.56105367360000002</v>
      </c>
      <c r="T45" s="72"/>
      <c r="U45" s="71">
        <v>909488</v>
      </c>
      <c r="V45" s="71">
        <v>261</v>
      </c>
      <c r="W45" s="71">
        <v>138</v>
      </c>
      <c r="X45" s="71">
        <v>1423</v>
      </c>
      <c r="Y45" s="71">
        <v>2712</v>
      </c>
      <c r="Z45" s="71">
        <v>3252</v>
      </c>
      <c r="AA45" s="71">
        <v>1502</v>
      </c>
      <c r="AB45" s="71">
        <v>6017</v>
      </c>
      <c r="AC45" s="71">
        <v>0</v>
      </c>
      <c r="AD45" s="71">
        <v>0.56105367360000002</v>
      </c>
      <c r="AE45" s="72"/>
      <c r="AF45" s="71">
        <v>7888526.6575034559</v>
      </c>
      <c r="AG45" s="71">
        <v>452643.46279262891</v>
      </c>
      <c r="AH45" s="71">
        <v>959750.67702288227</v>
      </c>
      <c r="AI45" s="71">
        <v>8255707.9004667634</v>
      </c>
      <c r="AJ45" s="71">
        <v>13112693.725674549</v>
      </c>
      <c r="AK45" s="71">
        <v>0</v>
      </c>
      <c r="AL45" s="71">
        <v>0</v>
      </c>
      <c r="AM45" s="71">
        <v>819470.10404825129</v>
      </c>
      <c r="AN45" s="71">
        <v>0</v>
      </c>
      <c r="AO45" s="71">
        <v>0</v>
      </c>
      <c r="AP45" s="71">
        <v>31488792.527508534</v>
      </c>
      <c r="AQ45" s="72"/>
      <c r="AR45" s="71">
        <v>104</v>
      </c>
      <c r="AS45" s="71">
        <v>7</v>
      </c>
      <c r="AT45" s="71">
        <v>2</v>
      </c>
      <c r="AU45" s="71">
        <v>0</v>
      </c>
      <c r="AV45" s="71">
        <v>0</v>
      </c>
      <c r="AW45" s="71">
        <v>0</v>
      </c>
      <c r="AX45" s="71"/>
      <c r="AY45" s="72"/>
      <c r="AZ45" s="71">
        <v>501.4</v>
      </c>
      <c r="BA45" s="71">
        <v>751.2</v>
      </c>
      <c r="BB45" s="71">
        <v>22200</v>
      </c>
      <c r="BC45" s="71">
        <v>0</v>
      </c>
      <c r="BD45" s="71">
        <v>0</v>
      </c>
      <c r="BE45" s="71">
        <v>0</v>
      </c>
      <c r="BF45" s="71"/>
      <c r="BG45" s="72"/>
      <c r="BH45" s="71">
        <v>0</v>
      </c>
      <c r="BI45" s="71">
        <v>0</v>
      </c>
      <c r="BJ45" s="71">
        <v>3.7370000000000001</v>
      </c>
      <c r="BK45" s="71">
        <v>0</v>
      </c>
      <c r="BL45" s="71">
        <v>0</v>
      </c>
      <c r="BM45" s="71">
        <v>0</v>
      </c>
      <c r="BN45" s="72"/>
      <c r="BO45" s="71">
        <v>0</v>
      </c>
      <c r="BP45" s="71">
        <v>0</v>
      </c>
      <c r="BQ45" s="71">
        <v>1</v>
      </c>
      <c r="BR45" s="71">
        <v>0</v>
      </c>
      <c r="BS45" s="71">
        <v>0</v>
      </c>
      <c r="BT45" s="71">
        <v>0</v>
      </c>
      <c r="BU45"/>
      <c r="BV45" s="70">
        <v>3.7370000000000001</v>
      </c>
      <c r="BW45" s="70">
        <v>0</v>
      </c>
      <c r="BX45" s="70">
        <v>0</v>
      </c>
      <c r="BY45" s="70">
        <v>0</v>
      </c>
      <c r="BZ45" s="70">
        <v>0</v>
      </c>
      <c r="CA45" s="70">
        <v>0</v>
      </c>
      <c r="CB45" s="70">
        <v>0</v>
      </c>
      <c r="CC45" s="70">
        <v>0</v>
      </c>
      <c r="CD45" s="70">
        <v>0</v>
      </c>
    </row>
    <row r="46" spans="1:82">
      <c r="A46" s="70" t="s">
        <v>1860</v>
      </c>
      <c r="B46" s="70">
        <v>289</v>
      </c>
      <c r="C46" s="70">
        <v>17</v>
      </c>
      <c r="D46" s="70">
        <v>17</v>
      </c>
      <c r="E46" s="70">
        <v>2020</v>
      </c>
      <c r="F46" s="70" t="s">
        <v>159</v>
      </c>
      <c r="G46" s="1064" t="s">
        <v>1843</v>
      </c>
      <c r="H46" s="70" t="s">
        <v>1844</v>
      </c>
      <c r="I46" s="148"/>
      <c r="J46" s="71">
        <v>11.681158886362841</v>
      </c>
      <c r="K46" s="71">
        <v>0.76503171275745308</v>
      </c>
      <c r="L46" s="71">
        <v>5.5665791508396056</v>
      </c>
      <c r="M46" s="71">
        <v>4.8670808576567115</v>
      </c>
      <c r="N46" s="71">
        <v>10.400967326302483</v>
      </c>
      <c r="O46" s="71">
        <v>4.4977907157646992</v>
      </c>
      <c r="P46" s="71">
        <v>6.8326870171330105</v>
      </c>
      <c r="Q46" s="71">
        <v>0.34633528924525497</v>
      </c>
      <c r="R46" s="71">
        <v>0</v>
      </c>
      <c r="S46" s="71">
        <v>0.59806600689999989</v>
      </c>
      <c r="T46" s="72"/>
      <c r="U46" s="71">
        <v>1025257</v>
      </c>
      <c r="V46" s="71">
        <v>255</v>
      </c>
      <c r="W46" s="71">
        <v>142</v>
      </c>
      <c r="X46" s="71">
        <v>1325</v>
      </c>
      <c r="Y46" s="71">
        <v>2704</v>
      </c>
      <c r="Z46" s="71">
        <v>3214</v>
      </c>
      <c r="AA46" s="71">
        <v>1508</v>
      </c>
      <c r="AB46" s="71">
        <v>5874</v>
      </c>
      <c r="AC46" s="71">
        <v>0</v>
      </c>
      <c r="AD46" s="71">
        <v>0.59806600689999989</v>
      </c>
      <c r="AE46" s="72"/>
      <c r="AF46" s="71">
        <v>8536441.504149152</v>
      </c>
      <c r="AG46" s="71">
        <v>499816.38331296254</v>
      </c>
      <c r="AH46" s="71">
        <v>973659.70707483753</v>
      </c>
      <c r="AI46" s="71">
        <v>7344897.8892177539</v>
      </c>
      <c r="AJ46" s="71">
        <v>12935259.916861789</v>
      </c>
      <c r="AK46" s="71"/>
      <c r="AL46" s="71"/>
      <c r="AM46" s="71">
        <v>766622.2615011622</v>
      </c>
      <c r="AN46" s="71"/>
      <c r="AO46" s="71"/>
      <c r="AP46" s="71">
        <v>31056697.66211766</v>
      </c>
      <c r="AQ46" s="72"/>
      <c r="AR46" s="71">
        <v>105</v>
      </c>
      <c r="AS46" s="71">
        <v>7</v>
      </c>
      <c r="AT46" s="71">
        <v>2</v>
      </c>
      <c r="AU46" s="71">
        <v>0</v>
      </c>
      <c r="AV46" s="71">
        <v>0</v>
      </c>
      <c r="AW46" s="71">
        <v>0</v>
      </c>
      <c r="AX46" s="71"/>
      <c r="AY46" s="72"/>
      <c r="AZ46" s="71">
        <v>504</v>
      </c>
      <c r="BA46" s="71">
        <v>751.2</v>
      </c>
      <c r="BB46" s="71">
        <v>65600</v>
      </c>
      <c r="BC46" s="71">
        <v>0</v>
      </c>
      <c r="BD46" s="71">
        <v>0</v>
      </c>
      <c r="BE46" s="71">
        <v>0</v>
      </c>
      <c r="BF46" s="71"/>
      <c r="BG46" s="72"/>
      <c r="BH46" s="71">
        <v>0</v>
      </c>
      <c r="BI46" s="71">
        <v>0</v>
      </c>
      <c r="BJ46" s="71">
        <v>3.085</v>
      </c>
      <c r="BK46" s="71">
        <v>0</v>
      </c>
      <c r="BL46" s="71">
        <v>0</v>
      </c>
      <c r="BM46" s="71">
        <v>0</v>
      </c>
      <c r="BN46" s="72"/>
      <c r="BO46" s="71">
        <v>0</v>
      </c>
      <c r="BP46" s="71">
        <v>0</v>
      </c>
      <c r="BQ46" s="71">
        <v>1</v>
      </c>
      <c r="BR46" s="71">
        <v>0</v>
      </c>
      <c r="BS46" s="71">
        <v>0</v>
      </c>
      <c r="BT46" s="71">
        <v>0</v>
      </c>
      <c r="BU46"/>
      <c r="BV46" s="70">
        <v>3.085</v>
      </c>
      <c r="BW46" s="70">
        <v>0</v>
      </c>
      <c r="BX46" s="70">
        <v>0</v>
      </c>
      <c r="BY46" s="70">
        <v>0</v>
      </c>
      <c r="BZ46" s="70">
        <v>0</v>
      </c>
      <c r="CA46" s="70">
        <v>0</v>
      </c>
      <c r="CB46" s="70">
        <v>0</v>
      </c>
      <c r="CC46" s="70">
        <v>0</v>
      </c>
      <c r="CD46" s="70">
        <v>0</v>
      </c>
    </row>
    <row r="47" spans="1:82">
      <c r="A47" s="70" t="s">
        <v>1861</v>
      </c>
      <c r="B47" s="70">
        <v>289</v>
      </c>
      <c r="C47" s="70">
        <v>18</v>
      </c>
      <c r="D47" s="70">
        <v>17</v>
      </c>
      <c r="E47" s="70">
        <v>2021</v>
      </c>
      <c r="F47" s="70" t="s">
        <v>160</v>
      </c>
      <c r="G47" s="70" t="s">
        <v>1843</v>
      </c>
      <c r="H47" s="70" t="s">
        <v>1844</v>
      </c>
      <c r="I47" s="148"/>
      <c r="J47" s="71">
        <v>8.5224331488009746</v>
      </c>
      <c r="K47" s="71">
        <v>0.8344647802987466</v>
      </c>
      <c r="L47" s="71">
        <v>5.0692178797803242</v>
      </c>
      <c r="M47" s="71">
        <v>5.4782174977900269</v>
      </c>
      <c r="N47" s="71">
        <v>10.676142128181242</v>
      </c>
      <c r="O47" s="71">
        <v>4.3071009295077962</v>
      </c>
      <c r="P47" s="71">
        <v>6.9373885831305238</v>
      </c>
      <c r="Q47" s="71">
        <v>0.33543393199826999</v>
      </c>
      <c r="R47" s="71">
        <v>0</v>
      </c>
      <c r="S47" s="71">
        <v>0.47447975764</v>
      </c>
      <c r="T47" s="72"/>
      <c r="U47" s="71">
        <v>807148</v>
      </c>
      <c r="V47" s="71">
        <v>255</v>
      </c>
      <c r="W47" s="71">
        <v>142</v>
      </c>
      <c r="X47" s="71">
        <v>1325</v>
      </c>
      <c r="Y47" s="71">
        <v>2686</v>
      </c>
      <c r="Z47" s="71">
        <v>3169</v>
      </c>
      <c r="AA47" s="71">
        <v>1493</v>
      </c>
      <c r="AB47" s="71">
        <v>5745</v>
      </c>
      <c r="AC47" s="71">
        <v>0</v>
      </c>
      <c r="AD47" s="71">
        <v>0.47447975764</v>
      </c>
      <c r="AE47" s="72"/>
      <c r="AF47" s="71">
        <v>6148670.4748023599</v>
      </c>
      <c r="AG47" s="71">
        <v>525455.44598899747</v>
      </c>
      <c r="AH47" s="71">
        <v>890662.52060244873</v>
      </c>
      <c r="AI47" s="71">
        <v>8074854.8003962832</v>
      </c>
      <c r="AJ47" s="71">
        <v>12707133.29899494</v>
      </c>
      <c r="AK47" s="71">
        <v>0</v>
      </c>
      <c r="AL47" s="71">
        <v>0</v>
      </c>
      <c r="AM47" s="71">
        <v>754111.03545582783</v>
      </c>
      <c r="AN47" s="71">
        <v>0</v>
      </c>
      <c r="AO47" s="71">
        <v>0</v>
      </c>
      <c r="AP47" s="71">
        <v>29100887.576240856</v>
      </c>
      <c r="AQ47" s="72"/>
      <c r="AR47" s="71">
        <v>107</v>
      </c>
      <c r="AS47" s="71">
        <v>7</v>
      </c>
      <c r="AT47" s="71">
        <v>2</v>
      </c>
      <c r="AU47" s="71">
        <v>0</v>
      </c>
      <c r="AV47" s="71">
        <v>0</v>
      </c>
      <c r="AW47" s="71">
        <v>0</v>
      </c>
      <c r="AX47" s="71"/>
      <c r="AY47" s="72"/>
      <c r="AZ47" s="71">
        <v>514</v>
      </c>
      <c r="BA47" s="71">
        <v>751.2</v>
      </c>
      <c r="BB47" s="71">
        <v>65600</v>
      </c>
      <c r="BC47" s="71">
        <v>0</v>
      </c>
      <c r="BD47" s="71">
        <v>0</v>
      </c>
      <c r="BE47" s="71">
        <v>0</v>
      </c>
      <c r="BF47" s="71"/>
      <c r="BG47" s="72"/>
      <c r="BH47" s="71">
        <v>0</v>
      </c>
      <c r="BI47" s="71">
        <v>0</v>
      </c>
      <c r="BJ47" s="71">
        <v>2.9729999999999999</v>
      </c>
      <c r="BK47" s="71">
        <v>0</v>
      </c>
      <c r="BL47" s="71">
        <v>0</v>
      </c>
      <c r="BM47" s="71">
        <v>0</v>
      </c>
      <c r="BN47" s="72"/>
      <c r="BO47" s="71">
        <v>0</v>
      </c>
      <c r="BP47" s="71">
        <v>0</v>
      </c>
      <c r="BQ47" s="71">
        <v>1</v>
      </c>
      <c r="BR47" s="71">
        <v>0</v>
      </c>
      <c r="BS47" s="71">
        <v>0</v>
      </c>
      <c r="BT47" s="71">
        <v>0</v>
      </c>
      <c r="BU47"/>
      <c r="BV47" s="70">
        <v>2.9729999999999999</v>
      </c>
      <c r="BW47" s="70">
        <v>0</v>
      </c>
      <c r="BX47" s="70">
        <v>0</v>
      </c>
      <c r="BY47" s="70">
        <v>0</v>
      </c>
      <c r="BZ47" s="70">
        <v>0</v>
      </c>
      <c r="CA47" s="70">
        <v>0</v>
      </c>
      <c r="CB47" s="70">
        <v>0</v>
      </c>
      <c r="CC47" s="70">
        <v>0</v>
      </c>
      <c r="CD47" s="70">
        <v>0</v>
      </c>
    </row>
    <row r="48" spans="1:82">
      <c r="A48" s="70" t="s">
        <v>1862</v>
      </c>
      <c r="B48" s="70">
        <v>289</v>
      </c>
      <c r="C48" s="70">
        <v>19</v>
      </c>
      <c r="D48" s="70">
        <v>17</v>
      </c>
      <c r="E48" s="70">
        <v>2022</v>
      </c>
      <c r="F48" s="70" t="s">
        <v>161</v>
      </c>
      <c r="G48" s="70" t="s">
        <v>1843</v>
      </c>
      <c r="H48" s="70" t="s">
        <v>1844</v>
      </c>
      <c r="I48" s="148"/>
      <c r="J48" s="71">
        <v>7.7412824485672642</v>
      </c>
      <c r="K48" s="71">
        <v>0.7597940304225097</v>
      </c>
      <c r="L48" s="71">
        <v>4.3453429659003362</v>
      </c>
      <c r="M48" s="71">
        <v>5.2300910308722548</v>
      </c>
      <c r="N48" s="71">
        <v>10.841366036035319</v>
      </c>
      <c r="O48" s="71">
        <v>4.5204011901191565</v>
      </c>
      <c r="P48" s="71">
        <v>6.700491776846512</v>
      </c>
      <c r="Q48" s="71">
        <v>0.33008320693722143</v>
      </c>
      <c r="R48" s="71">
        <v>0</v>
      </c>
      <c r="S48" s="71">
        <v>0.60644046069999991</v>
      </c>
      <c r="T48" s="72"/>
      <c r="U48" s="71">
        <v>856713</v>
      </c>
      <c r="V48" s="71">
        <v>255</v>
      </c>
      <c r="W48" s="71">
        <v>142</v>
      </c>
      <c r="X48" s="71">
        <v>1325</v>
      </c>
      <c r="Y48" s="71">
        <v>2678</v>
      </c>
      <c r="Z48" s="71">
        <v>3160</v>
      </c>
      <c r="AA48" s="71">
        <v>1464</v>
      </c>
      <c r="AB48" s="71">
        <v>5607</v>
      </c>
      <c r="AC48" s="71">
        <v>0</v>
      </c>
      <c r="AD48" s="71">
        <v>0.60644046069999991</v>
      </c>
      <c r="AE48" s="72"/>
      <c r="AF48" s="71">
        <v>5959584.0623747762</v>
      </c>
      <c r="AG48" s="71">
        <v>531317.24686365668</v>
      </c>
      <c r="AH48" s="71">
        <v>891295.53625127615</v>
      </c>
      <c r="AI48" s="71">
        <v>7949325.9106846321</v>
      </c>
      <c r="AJ48" s="71">
        <v>13714155.47489856</v>
      </c>
      <c r="AK48" s="71">
        <v>0</v>
      </c>
      <c r="AL48" s="71">
        <v>0</v>
      </c>
      <c r="AM48" s="71">
        <v>724016.73974069697</v>
      </c>
      <c r="AN48" s="71">
        <v>0</v>
      </c>
      <c r="AO48" s="71">
        <v>0</v>
      </c>
      <c r="AP48" s="71">
        <v>29769694.970813598</v>
      </c>
      <c r="AQ48" s="72"/>
      <c r="AR48" s="71">
        <v>109</v>
      </c>
      <c r="AS48" s="71">
        <v>8</v>
      </c>
      <c r="AT48" s="71">
        <v>2</v>
      </c>
      <c r="AU48" s="71">
        <v>0</v>
      </c>
      <c r="AV48" s="71">
        <v>0</v>
      </c>
      <c r="AW48" s="71">
        <v>0</v>
      </c>
      <c r="AX48" s="71"/>
      <c r="AY48" s="72"/>
      <c r="AZ48" s="71">
        <v>525.20000000000005</v>
      </c>
      <c r="BA48" s="71">
        <v>800.7</v>
      </c>
      <c r="BB48" s="71">
        <v>65600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1863</v>
      </c>
      <c r="B49" s="70">
        <v>289</v>
      </c>
      <c r="C49" s="70">
        <v>20</v>
      </c>
      <c r="D49" s="70">
        <v>17</v>
      </c>
      <c r="E49" s="70">
        <v>2023</v>
      </c>
      <c r="F49" s="70" t="s">
        <v>1539</v>
      </c>
      <c r="G49" s="70" t="s">
        <v>1843</v>
      </c>
      <c r="H49" s="70" t="s">
        <v>1844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111</v>
      </c>
      <c r="AS49" s="71">
        <v>8</v>
      </c>
      <c r="AT49" s="71">
        <v>2</v>
      </c>
      <c r="AU49" s="71">
        <v>0</v>
      </c>
      <c r="AV49" s="71">
        <v>0</v>
      </c>
      <c r="AW49" s="71">
        <v>0</v>
      </c>
      <c r="AX49" s="71"/>
      <c r="AY49" s="72"/>
      <c r="AZ49" s="71">
        <v>531.29999999999995</v>
      </c>
      <c r="BA49" s="71">
        <v>800.7</v>
      </c>
      <c r="BB49" s="71">
        <v>65600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1864</v>
      </c>
      <c r="B50" s="70">
        <v>289</v>
      </c>
      <c r="C50" s="70">
        <v>21</v>
      </c>
      <c r="D50" s="70">
        <v>17</v>
      </c>
      <c r="E50" s="70">
        <v>2024</v>
      </c>
      <c r="F50" s="70" t="s">
        <v>1554</v>
      </c>
      <c r="G50" s="70" t="s">
        <v>1843</v>
      </c>
      <c r="H50" s="70" t="s">
        <v>1844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1865</v>
      </c>
      <c r="B51" s="70">
        <v>477</v>
      </c>
      <c r="C51" s="70">
        <v>1</v>
      </c>
      <c r="D51" s="70">
        <v>29</v>
      </c>
      <c r="E51" s="70">
        <v>1990</v>
      </c>
      <c r="F51" s="70" t="s">
        <v>787</v>
      </c>
      <c r="G51" s="70" t="s">
        <v>1593</v>
      </c>
      <c r="H51" s="70" t="s">
        <v>1594</v>
      </c>
      <c r="I51" s="148"/>
      <c r="J51" s="71">
        <v>26.10714508925928</v>
      </c>
      <c r="K51" s="71">
        <v>3.5470276242730039</v>
      </c>
      <c r="L51" s="71">
        <v>7.181625337271317</v>
      </c>
      <c r="M51" s="71">
        <v>4.5239587796849543</v>
      </c>
      <c r="N51" s="71">
        <v>12.022835222649469</v>
      </c>
      <c r="O51" s="71">
        <v>6.1316029628430719</v>
      </c>
      <c r="P51" s="71">
        <v>10.279596228016599</v>
      </c>
      <c r="Q51" s="71">
        <v>0.47368267995566898</v>
      </c>
      <c r="R51" s="71">
        <v>0</v>
      </c>
      <c r="S51" s="71">
        <v>0.3857257036593536</v>
      </c>
      <c r="T51" s="72"/>
      <c r="U51" s="71">
        <v>732996</v>
      </c>
      <c r="V51" s="71">
        <v>649</v>
      </c>
      <c r="W51" s="71">
        <v>84</v>
      </c>
      <c r="X51" s="71">
        <v>1517</v>
      </c>
      <c r="Y51" s="71">
        <v>2572</v>
      </c>
      <c r="Z51" s="71">
        <v>2522</v>
      </c>
      <c r="AA51" s="71">
        <v>2496</v>
      </c>
      <c r="AB51" s="71">
        <v>7691</v>
      </c>
      <c r="AC51" s="71">
        <v>0</v>
      </c>
      <c r="AD51" s="71">
        <v>0.3857257036593536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1866</v>
      </c>
      <c r="B52" s="70">
        <v>478</v>
      </c>
      <c r="C52" s="70">
        <v>2</v>
      </c>
      <c r="D52" s="70">
        <v>29</v>
      </c>
      <c r="E52" s="70">
        <v>2005</v>
      </c>
      <c r="F52" s="70" t="s">
        <v>789</v>
      </c>
      <c r="G52" s="70" t="s">
        <v>1593</v>
      </c>
      <c r="H52" s="70" t="s">
        <v>1594</v>
      </c>
      <c r="I52" s="148"/>
      <c r="J52" s="71">
        <v>10.13528213893896</v>
      </c>
      <c r="K52" s="71">
        <v>1.8292873053115899</v>
      </c>
      <c r="L52" s="71">
        <v>6.4190016732112074</v>
      </c>
      <c r="M52" s="71">
        <v>8.085118895884241</v>
      </c>
      <c r="N52" s="71">
        <v>13.924969669822669</v>
      </c>
      <c r="O52" s="71">
        <v>7.893420054093875</v>
      </c>
      <c r="P52" s="71">
        <v>10.183043603769301</v>
      </c>
      <c r="Q52" s="71">
        <v>0.41452113399319501</v>
      </c>
      <c r="R52" s="71">
        <v>0</v>
      </c>
      <c r="S52" s="71">
        <v>0.75591810313879393</v>
      </c>
      <c r="T52" s="72"/>
      <c r="U52" s="71">
        <v>313032</v>
      </c>
      <c r="V52" s="71">
        <v>558</v>
      </c>
      <c r="W52" s="71">
        <v>57</v>
      </c>
      <c r="X52" s="71">
        <v>1313</v>
      </c>
      <c r="Y52" s="71">
        <v>2839</v>
      </c>
      <c r="Z52" s="71">
        <v>3757</v>
      </c>
      <c r="AA52" s="71">
        <v>2025</v>
      </c>
      <c r="AB52" s="71">
        <v>7036</v>
      </c>
      <c r="AC52" s="71">
        <v>0</v>
      </c>
      <c r="AD52" s="71">
        <v>0.75591810313879393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1867</v>
      </c>
      <c r="B53" s="70">
        <v>479</v>
      </c>
      <c r="C53" s="70">
        <v>3</v>
      </c>
      <c r="D53" s="70">
        <v>29</v>
      </c>
      <c r="E53" s="70">
        <v>2006</v>
      </c>
      <c r="F53" s="70" t="s">
        <v>790</v>
      </c>
      <c r="G53" s="70" t="s">
        <v>1593</v>
      </c>
      <c r="H53" s="70" t="s">
        <v>1594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1868</v>
      </c>
      <c r="B54" s="70">
        <v>480</v>
      </c>
      <c r="C54" s="70">
        <v>4</v>
      </c>
      <c r="D54" s="70">
        <v>29</v>
      </c>
      <c r="E54" s="70">
        <v>2007</v>
      </c>
      <c r="F54" s="70" t="s">
        <v>791</v>
      </c>
      <c r="G54" s="70" t="s">
        <v>1593</v>
      </c>
      <c r="H54" s="70" t="s">
        <v>1594</v>
      </c>
      <c r="I54" s="148"/>
      <c r="J54" s="71">
        <v>17.086277027157241</v>
      </c>
      <c r="K54" s="71">
        <v>1.7582566987768871</v>
      </c>
      <c r="L54" s="71">
        <v>7.0579182254570432</v>
      </c>
      <c r="M54" s="71">
        <v>8.7212785243808391</v>
      </c>
      <c r="N54" s="71">
        <v>14.054750286680081</v>
      </c>
      <c r="O54" s="71">
        <v>7.5688480212780194</v>
      </c>
      <c r="P54" s="71">
        <v>10.26406783487945</v>
      </c>
      <c r="Q54" s="71">
        <v>0.42572161385667101</v>
      </c>
      <c r="R54" s="71">
        <v>0</v>
      </c>
      <c r="S54" s="71">
        <v>0.72250268548623786</v>
      </c>
      <c r="T54" s="72"/>
      <c r="U54" s="71">
        <v>561117</v>
      </c>
      <c r="V54" s="71">
        <v>585</v>
      </c>
      <c r="W54" s="71">
        <v>86</v>
      </c>
      <c r="X54" s="71">
        <v>1774</v>
      </c>
      <c r="Y54" s="71">
        <v>2873</v>
      </c>
      <c r="Z54" s="71">
        <v>3745</v>
      </c>
      <c r="AA54" s="71">
        <v>2010</v>
      </c>
      <c r="AB54" s="71">
        <v>6844</v>
      </c>
      <c r="AC54" s="71">
        <v>0</v>
      </c>
      <c r="AD54" s="71">
        <v>0.72250268548623786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1869</v>
      </c>
      <c r="B55" s="70">
        <v>481</v>
      </c>
      <c r="C55" s="70">
        <v>5</v>
      </c>
      <c r="D55" s="70">
        <v>29</v>
      </c>
      <c r="E55" s="70">
        <v>2008</v>
      </c>
      <c r="F55" s="70" t="s">
        <v>792</v>
      </c>
      <c r="G55" s="70" t="s">
        <v>1593</v>
      </c>
      <c r="H55" s="70" t="s">
        <v>1594</v>
      </c>
      <c r="I55" s="148"/>
      <c r="J55" s="71">
        <v>15.111748080474401</v>
      </c>
      <c r="K55" s="71">
        <v>1.543147133647818</v>
      </c>
      <c r="L55" s="71">
        <v>6.0942460082296401</v>
      </c>
      <c r="M55" s="71">
        <v>10.204740402675579</v>
      </c>
      <c r="N55" s="71">
        <v>14.402578026654441</v>
      </c>
      <c r="O55" s="71">
        <v>7.3395378636342183</v>
      </c>
      <c r="P55" s="71">
        <v>10.16565881975006</v>
      </c>
      <c r="Q55" s="71">
        <v>0.413386170240712</v>
      </c>
      <c r="R55" s="71">
        <v>0</v>
      </c>
      <c r="S55" s="71">
        <v>0.59203604440486712</v>
      </c>
      <c r="T55" s="72"/>
      <c r="U55" s="71">
        <v>521429</v>
      </c>
      <c r="V55" s="71">
        <v>585</v>
      </c>
      <c r="W55" s="71">
        <v>86</v>
      </c>
      <c r="X55" s="71">
        <v>1774</v>
      </c>
      <c r="Y55" s="71">
        <v>2905</v>
      </c>
      <c r="Z55" s="71">
        <v>3759</v>
      </c>
      <c r="AA55" s="71">
        <v>1993</v>
      </c>
      <c r="AB55" s="71">
        <v>6755</v>
      </c>
      <c r="AC55" s="71">
        <v>0</v>
      </c>
      <c r="AD55" s="71">
        <v>0.59203604440486712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1870</v>
      </c>
      <c r="B56" s="70">
        <v>482</v>
      </c>
      <c r="C56" s="70">
        <v>6</v>
      </c>
      <c r="D56" s="70">
        <v>29</v>
      </c>
      <c r="E56" s="70">
        <v>2009</v>
      </c>
      <c r="F56" s="70" t="s">
        <v>176</v>
      </c>
      <c r="G56" s="70" t="s">
        <v>1593</v>
      </c>
      <c r="H56" s="70" t="s">
        <v>1594</v>
      </c>
      <c r="I56" s="148"/>
      <c r="J56" s="71">
        <v>8.6566304412432729</v>
      </c>
      <c r="K56" s="71">
        <v>1.0295035693191421</v>
      </c>
      <c r="L56" s="71">
        <v>6.3076285880024452</v>
      </c>
      <c r="M56" s="71">
        <v>7.3789139979308072</v>
      </c>
      <c r="N56" s="71">
        <v>12.375053515350929</v>
      </c>
      <c r="O56" s="71">
        <v>7.4417769364704984</v>
      </c>
      <c r="P56" s="71">
        <v>9.7033962834741345</v>
      </c>
      <c r="Q56" s="71">
        <v>0.38726935156285702</v>
      </c>
      <c r="R56" s="71">
        <v>0</v>
      </c>
      <c r="S56" s="71">
        <v>0.28163633388208992</v>
      </c>
      <c r="T56" s="72"/>
      <c r="U56" s="71">
        <v>301641</v>
      </c>
      <c r="V56" s="71">
        <v>478</v>
      </c>
      <c r="W56" s="71">
        <v>102</v>
      </c>
      <c r="X56" s="71">
        <v>1620</v>
      </c>
      <c r="Y56" s="71">
        <v>2906</v>
      </c>
      <c r="Z56" s="71">
        <v>3762</v>
      </c>
      <c r="AA56" s="71">
        <v>1953</v>
      </c>
      <c r="AB56" s="71">
        <v>6643</v>
      </c>
      <c r="AC56" s="71">
        <v>0</v>
      </c>
      <c r="AD56" s="71">
        <v>0.28163633388208992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6.82</v>
      </c>
      <c r="BK56" s="71">
        <v>0</v>
      </c>
      <c r="BL56" s="71">
        <v>0</v>
      </c>
      <c r="BM56" s="71">
        <v>0</v>
      </c>
      <c r="BN56" s="72"/>
      <c r="BO56" s="71">
        <v>0</v>
      </c>
      <c r="BP56" s="71">
        <v>0</v>
      </c>
      <c r="BQ56" s="71">
        <v>1</v>
      </c>
      <c r="BR56" s="71">
        <v>0</v>
      </c>
      <c r="BS56" s="71">
        <v>0</v>
      </c>
      <c r="BT56" s="71">
        <v>0</v>
      </c>
      <c r="BU56"/>
      <c r="BV56" s="70">
        <v>6.82</v>
      </c>
      <c r="BW56" s="70">
        <v>0</v>
      </c>
      <c r="BX56" s="70">
        <v>0</v>
      </c>
      <c r="BY56" s="70">
        <v>0</v>
      </c>
      <c r="BZ56" s="70">
        <v>0</v>
      </c>
      <c r="CA56" s="70">
        <v>0</v>
      </c>
      <c r="CB56" s="70">
        <v>0</v>
      </c>
      <c r="CC56" s="70">
        <v>0</v>
      </c>
      <c r="CD56" s="70">
        <v>0</v>
      </c>
    </row>
    <row r="57" spans="1:82">
      <c r="A57" s="70" t="s">
        <v>1871</v>
      </c>
      <c r="B57" s="70">
        <v>483</v>
      </c>
      <c r="C57" s="70">
        <v>7</v>
      </c>
      <c r="D57" s="70">
        <v>29</v>
      </c>
      <c r="E57" s="70">
        <v>2010</v>
      </c>
      <c r="F57" s="70" t="s">
        <v>177</v>
      </c>
      <c r="G57" s="70" t="s">
        <v>1593</v>
      </c>
      <c r="H57" s="70" t="s">
        <v>1594</v>
      </c>
      <c r="I57" s="148"/>
      <c r="J57" s="71">
        <v>9.560845898069255</v>
      </c>
      <c r="K57" s="71">
        <v>1.0736756807055541</v>
      </c>
      <c r="L57" s="71">
        <v>5.7424792783245913</v>
      </c>
      <c r="M57" s="71">
        <v>6.6051571493554331</v>
      </c>
      <c r="N57" s="71">
        <v>12.16781525113721</v>
      </c>
      <c r="O57" s="71">
        <v>7.3384416366646787</v>
      </c>
      <c r="P57" s="71">
        <v>9.9162627523608577</v>
      </c>
      <c r="Q57" s="71">
        <v>0.399468652076021</v>
      </c>
      <c r="R57" s="71">
        <v>0</v>
      </c>
      <c r="S57" s="71">
        <v>0.68591044316500827</v>
      </c>
      <c r="T57" s="72"/>
      <c r="U57" s="71">
        <v>372932</v>
      </c>
      <c r="V57" s="71">
        <v>478</v>
      </c>
      <c r="W57" s="71">
        <v>102</v>
      </c>
      <c r="X57" s="71">
        <v>1620</v>
      </c>
      <c r="Y57" s="71">
        <v>2906</v>
      </c>
      <c r="Z57" s="71">
        <v>3727</v>
      </c>
      <c r="AA57" s="71">
        <v>1946</v>
      </c>
      <c r="AB57" s="71">
        <v>6566</v>
      </c>
      <c r="AC57" s="71">
        <v>0</v>
      </c>
      <c r="AD57" s="71">
        <v>0.68591044316500827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5.81</v>
      </c>
      <c r="BK57" s="71">
        <v>0</v>
      </c>
      <c r="BL57" s="71">
        <v>0</v>
      </c>
      <c r="BM57" s="71">
        <v>0</v>
      </c>
      <c r="BN57" s="72"/>
      <c r="BO57" s="71">
        <v>0</v>
      </c>
      <c r="BP57" s="71">
        <v>0</v>
      </c>
      <c r="BQ57" s="71">
        <v>1</v>
      </c>
      <c r="BR57" s="71">
        <v>0</v>
      </c>
      <c r="BS57" s="71">
        <v>0</v>
      </c>
      <c r="BT57" s="71">
        <v>0</v>
      </c>
      <c r="BU57"/>
      <c r="BV57" s="70">
        <v>5.81</v>
      </c>
      <c r="BW57" s="70">
        <v>0</v>
      </c>
      <c r="BX57" s="70">
        <v>0</v>
      </c>
      <c r="BY57" s="70">
        <v>0</v>
      </c>
      <c r="BZ57" s="70">
        <v>0</v>
      </c>
      <c r="CA57" s="70">
        <v>0</v>
      </c>
      <c r="CB57" s="70">
        <v>0</v>
      </c>
      <c r="CC57" s="70">
        <v>0</v>
      </c>
      <c r="CD57" s="70">
        <v>0</v>
      </c>
    </row>
    <row r="58" spans="1:82">
      <c r="A58" s="70" t="s">
        <v>1872</v>
      </c>
      <c r="B58" s="70">
        <v>484</v>
      </c>
      <c r="C58" s="70">
        <v>8</v>
      </c>
      <c r="D58" s="70">
        <v>29</v>
      </c>
      <c r="E58" s="70">
        <v>2011</v>
      </c>
      <c r="F58" s="70" t="s">
        <v>178</v>
      </c>
      <c r="G58" s="70" t="s">
        <v>1593</v>
      </c>
      <c r="H58" s="70" t="s">
        <v>1594</v>
      </c>
      <c r="I58" s="148"/>
      <c r="J58" s="71">
        <v>11.45384606048157</v>
      </c>
      <c r="K58" s="71">
        <v>1.5044193394011509</v>
      </c>
      <c r="L58" s="71">
        <v>5.3581515915170277</v>
      </c>
      <c r="M58" s="71">
        <v>8.3441704830080159</v>
      </c>
      <c r="N58" s="71">
        <v>14.620941089175091</v>
      </c>
      <c r="O58" s="71">
        <v>7.2074565790485998</v>
      </c>
      <c r="P58" s="71">
        <v>9.802894779360706</v>
      </c>
      <c r="Q58" s="71">
        <v>0.454115637511389</v>
      </c>
      <c r="R58" s="71">
        <v>0</v>
      </c>
      <c r="S58" s="71">
        <v>0.48530484060690371</v>
      </c>
      <c r="T58" s="72"/>
      <c r="U58" s="71">
        <v>420767</v>
      </c>
      <c r="V58" s="71">
        <v>478</v>
      </c>
      <c r="W58" s="71">
        <v>102</v>
      </c>
      <c r="X58" s="71">
        <v>1620</v>
      </c>
      <c r="Y58" s="71">
        <v>2901</v>
      </c>
      <c r="Z58" s="71">
        <v>3740</v>
      </c>
      <c r="AA58" s="71">
        <v>1981</v>
      </c>
      <c r="AB58" s="71">
        <v>6471</v>
      </c>
      <c r="AC58" s="71">
        <v>0</v>
      </c>
      <c r="AD58" s="71">
        <v>0.48530484060690371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5.0609999999999999</v>
      </c>
      <c r="BK58" s="71">
        <v>0</v>
      </c>
      <c r="BL58" s="71">
        <v>0</v>
      </c>
      <c r="BM58" s="71">
        <v>0</v>
      </c>
      <c r="BN58" s="72"/>
      <c r="BO58" s="71">
        <v>0</v>
      </c>
      <c r="BP58" s="71">
        <v>0</v>
      </c>
      <c r="BQ58" s="71">
        <v>1</v>
      </c>
      <c r="BR58" s="71">
        <v>0</v>
      </c>
      <c r="BS58" s="71">
        <v>0</v>
      </c>
      <c r="BT58" s="71">
        <v>0</v>
      </c>
      <c r="BU58"/>
      <c r="BV58" s="70">
        <v>5.0609999999999999</v>
      </c>
      <c r="BW58" s="70">
        <v>0</v>
      </c>
      <c r="BX58" s="70">
        <v>0</v>
      </c>
      <c r="BY58" s="70">
        <v>0</v>
      </c>
      <c r="BZ58" s="70">
        <v>0</v>
      </c>
      <c r="CA58" s="70">
        <v>0</v>
      </c>
      <c r="CB58" s="70">
        <v>0</v>
      </c>
      <c r="CC58" s="70">
        <v>0</v>
      </c>
      <c r="CD58" s="70">
        <v>0</v>
      </c>
    </row>
    <row r="59" spans="1:82">
      <c r="A59" s="70" t="s">
        <v>1873</v>
      </c>
      <c r="B59" s="70">
        <v>485</v>
      </c>
      <c r="C59" s="70">
        <v>9</v>
      </c>
      <c r="D59" s="70">
        <v>29</v>
      </c>
      <c r="E59" s="70">
        <v>2012</v>
      </c>
      <c r="F59" s="70" t="s">
        <v>179</v>
      </c>
      <c r="G59" s="70" t="s">
        <v>1593</v>
      </c>
      <c r="H59" s="70" t="s">
        <v>1594</v>
      </c>
      <c r="I59" s="148"/>
      <c r="J59" s="71">
        <v>15.125527222198039</v>
      </c>
      <c r="K59" s="71">
        <v>1.694786570795481</v>
      </c>
      <c r="L59" s="71">
        <v>5.4062156269495789</v>
      </c>
      <c r="M59" s="71">
        <v>10.36343322765495</v>
      </c>
      <c r="N59" s="71">
        <v>16.072318995423291</v>
      </c>
      <c r="O59" s="71">
        <v>7.1507399990909768</v>
      </c>
      <c r="P59" s="71">
        <v>9.7740659871377567</v>
      </c>
      <c r="Q59" s="71">
        <v>0.48934645481261502</v>
      </c>
      <c r="R59" s="71">
        <v>0</v>
      </c>
      <c r="S59" s="71">
        <v>0.45371290274362419</v>
      </c>
      <c r="T59" s="72"/>
      <c r="U59" s="71">
        <v>532388</v>
      </c>
      <c r="V59" s="71">
        <v>478</v>
      </c>
      <c r="W59" s="71">
        <v>102</v>
      </c>
      <c r="X59" s="71">
        <v>1620</v>
      </c>
      <c r="Y59" s="71">
        <v>2903</v>
      </c>
      <c r="Z59" s="71">
        <v>3740</v>
      </c>
      <c r="AA59" s="71">
        <v>1964</v>
      </c>
      <c r="AB59" s="71">
        <v>6418</v>
      </c>
      <c r="AC59" s="71">
        <v>0</v>
      </c>
      <c r="AD59" s="71">
        <v>0.45371290274362419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6.758</v>
      </c>
      <c r="BK59" s="71">
        <v>0</v>
      </c>
      <c r="BL59" s="71">
        <v>0</v>
      </c>
      <c r="BM59" s="71">
        <v>0</v>
      </c>
      <c r="BN59" s="72"/>
      <c r="BO59" s="71">
        <v>0</v>
      </c>
      <c r="BP59" s="71">
        <v>0</v>
      </c>
      <c r="BQ59" s="71">
        <v>1</v>
      </c>
      <c r="BR59" s="71">
        <v>0</v>
      </c>
      <c r="BS59" s="71">
        <v>0</v>
      </c>
      <c r="BT59" s="71">
        <v>0</v>
      </c>
      <c r="BU59"/>
      <c r="BV59" s="70">
        <v>6.758</v>
      </c>
      <c r="BW59" s="70">
        <v>0</v>
      </c>
      <c r="BX59" s="70">
        <v>0</v>
      </c>
      <c r="BY59" s="70">
        <v>0</v>
      </c>
      <c r="BZ59" s="70">
        <v>0</v>
      </c>
      <c r="CA59" s="70">
        <v>0</v>
      </c>
      <c r="CB59" s="70">
        <v>0</v>
      </c>
      <c r="CC59" s="70">
        <v>0</v>
      </c>
      <c r="CD59" s="70">
        <v>0</v>
      </c>
    </row>
    <row r="60" spans="1:82">
      <c r="A60" s="70" t="s">
        <v>1874</v>
      </c>
      <c r="B60" s="70">
        <v>486</v>
      </c>
      <c r="C60" s="70">
        <v>10</v>
      </c>
      <c r="D60" s="70">
        <v>29</v>
      </c>
      <c r="E60" s="70">
        <v>2013</v>
      </c>
      <c r="F60" s="70" t="s">
        <v>180</v>
      </c>
      <c r="G60" s="70" t="s">
        <v>1593</v>
      </c>
      <c r="H60" s="70" t="s">
        <v>1594</v>
      </c>
      <c r="I60" s="148"/>
      <c r="J60" s="71">
        <v>15.84426384978152</v>
      </c>
      <c r="K60" s="71">
        <v>1.4007468816228399</v>
      </c>
      <c r="L60" s="71">
        <v>4.7741146874665263</v>
      </c>
      <c r="M60" s="71">
        <v>9.6382406727653276</v>
      </c>
      <c r="N60" s="71">
        <v>15.74254717940676</v>
      </c>
      <c r="O60" s="71">
        <v>6.8304761281870041</v>
      </c>
      <c r="P60" s="71">
        <v>9.8158901025786047</v>
      </c>
      <c r="Q60" s="71">
        <v>0.49499396541341101</v>
      </c>
      <c r="R60" s="71">
        <v>0</v>
      </c>
      <c r="S60" s="71">
        <v>0.49864962908819932</v>
      </c>
      <c r="T60" s="72"/>
      <c r="U60" s="71">
        <v>567839</v>
      </c>
      <c r="V60" s="71">
        <v>478</v>
      </c>
      <c r="W60" s="71">
        <v>102</v>
      </c>
      <c r="X60" s="71">
        <v>1620</v>
      </c>
      <c r="Y60" s="71">
        <v>2934</v>
      </c>
      <c r="Z60" s="71">
        <v>3732</v>
      </c>
      <c r="AA60" s="71">
        <v>1965</v>
      </c>
      <c r="AB60" s="71">
        <v>6399</v>
      </c>
      <c r="AC60" s="71">
        <v>0</v>
      </c>
      <c r="AD60" s="71">
        <v>0.49864962908819932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9.7360000000000007</v>
      </c>
      <c r="BK60" s="71">
        <v>0</v>
      </c>
      <c r="BL60" s="71">
        <v>0</v>
      </c>
      <c r="BM60" s="71">
        <v>0</v>
      </c>
      <c r="BN60" s="72"/>
      <c r="BO60" s="71">
        <v>0</v>
      </c>
      <c r="BP60" s="71">
        <v>0</v>
      </c>
      <c r="BQ60" s="71">
        <v>1</v>
      </c>
      <c r="BR60" s="71">
        <v>0</v>
      </c>
      <c r="BS60" s="71">
        <v>0</v>
      </c>
      <c r="BT60" s="71">
        <v>0</v>
      </c>
      <c r="BU60"/>
      <c r="BV60" s="70">
        <v>9.7360000000000007</v>
      </c>
      <c r="BW60" s="70">
        <v>0</v>
      </c>
      <c r="BX60" s="70">
        <v>0</v>
      </c>
      <c r="BY60" s="70">
        <v>0</v>
      </c>
      <c r="BZ60" s="70">
        <v>0</v>
      </c>
      <c r="CA60" s="70">
        <v>0</v>
      </c>
      <c r="CB60" s="70">
        <v>0</v>
      </c>
      <c r="CC60" s="70">
        <v>0</v>
      </c>
      <c r="CD60" s="70">
        <v>0</v>
      </c>
    </row>
    <row r="61" spans="1:82">
      <c r="A61" s="70" t="s">
        <v>1875</v>
      </c>
      <c r="B61" s="70">
        <v>487</v>
      </c>
      <c r="C61" s="70">
        <v>11</v>
      </c>
      <c r="D61" s="70">
        <v>29</v>
      </c>
      <c r="E61" s="70">
        <v>2014</v>
      </c>
      <c r="F61" s="70" t="s">
        <v>181</v>
      </c>
      <c r="G61" s="70" t="s">
        <v>1593</v>
      </c>
      <c r="H61" s="70" t="s">
        <v>1594</v>
      </c>
      <c r="I61" s="148"/>
      <c r="J61" s="71">
        <v>17.424964271134549</v>
      </c>
      <c r="K61" s="71">
        <v>1.328832660379698</v>
      </c>
      <c r="L61" s="71">
        <v>4.9521306887211729</v>
      </c>
      <c r="M61" s="71">
        <v>8.7237140721690825</v>
      </c>
      <c r="N61" s="71">
        <v>16.59546668938318</v>
      </c>
      <c r="O61" s="71">
        <v>6.5530838830419542</v>
      </c>
      <c r="P61" s="71">
        <v>9.7966129933397426</v>
      </c>
      <c r="Q61" s="71">
        <v>0.47142900792283399</v>
      </c>
      <c r="R61" s="71">
        <v>0</v>
      </c>
      <c r="S61" s="71">
        <v>0.48394411868399989</v>
      </c>
      <c r="T61" s="72"/>
      <c r="U61" s="71">
        <v>693568</v>
      </c>
      <c r="V61" s="71">
        <v>394</v>
      </c>
      <c r="W61" s="71">
        <v>108</v>
      </c>
      <c r="X61" s="71">
        <v>1394</v>
      </c>
      <c r="Y61" s="71">
        <v>2921</v>
      </c>
      <c r="Z61" s="71">
        <v>3771</v>
      </c>
      <c r="AA61" s="71">
        <v>1951</v>
      </c>
      <c r="AB61" s="71">
        <v>6352</v>
      </c>
      <c r="AC61" s="71">
        <v>0</v>
      </c>
      <c r="AD61" s="71">
        <v>0.48394411868399989</v>
      </c>
      <c r="AE61" s="72"/>
      <c r="AF61" s="71"/>
      <c r="AG61" s="71"/>
      <c r="AH61" s="71"/>
      <c r="AI61" s="71"/>
      <c r="AJ61" s="71"/>
      <c r="AK61" s="71"/>
      <c r="AL61" s="71"/>
      <c r="AM61" s="71"/>
      <c r="AN61" s="71"/>
      <c r="AO61" s="71"/>
      <c r="AP61" s="71"/>
      <c r="AQ61" s="72"/>
      <c r="AR61" s="71">
        <v>32</v>
      </c>
      <c r="AS61" s="71">
        <v>9</v>
      </c>
      <c r="AT61" s="71">
        <v>0</v>
      </c>
      <c r="AU61" s="71">
        <v>0</v>
      </c>
      <c r="AV61" s="71">
        <v>0</v>
      </c>
      <c r="AW61" s="71">
        <v>0</v>
      </c>
      <c r="AX61" s="71"/>
      <c r="AY61" s="72"/>
      <c r="AZ61" s="71">
        <v>170.21299999999999</v>
      </c>
      <c r="BA61" s="71">
        <v>123.34</v>
      </c>
      <c r="BB61" s="71">
        <v>0</v>
      </c>
      <c r="BC61" s="71">
        <v>0</v>
      </c>
      <c r="BD61" s="71">
        <v>0</v>
      </c>
      <c r="BE61" s="71">
        <v>0</v>
      </c>
      <c r="BF61" s="71"/>
      <c r="BG61" s="72"/>
      <c r="BH61" s="71">
        <v>0</v>
      </c>
      <c r="BI61" s="71">
        <v>0</v>
      </c>
      <c r="BJ61" s="71">
        <v>10.845000000000001</v>
      </c>
      <c r="BK61" s="71">
        <v>0</v>
      </c>
      <c r="BL61" s="71">
        <v>0</v>
      </c>
      <c r="BM61" s="71">
        <v>0</v>
      </c>
      <c r="BN61" s="72"/>
      <c r="BO61" s="71">
        <v>0</v>
      </c>
      <c r="BP61" s="71">
        <v>0</v>
      </c>
      <c r="BQ61" s="71">
        <v>1</v>
      </c>
      <c r="BR61" s="71">
        <v>0</v>
      </c>
      <c r="BS61" s="71">
        <v>0</v>
      </c>
      <c r="BT61" s="71">
        <v>0</v>
      </c>
      <c r="BU61"/>
      <c r="BV61" s="70">
        <v>10.845000000000001</v>
      </c>
      <c r="BW61" s="70">
        <v>0</v>
      </c>
      <c r="BX61" s="70">
        <v>0</v>
      </c>
      <c r="BY61" s="70">
        <v>0</v>
      </c>
      <c r="BZ61" s="70">
        <v>0</v>
      </c>
      <c r="CA61" s="70">
        <v>0</v>
      </c>
      <c r="CB61" s="70">
        <v>0</v>
      </c>
      <c r="CC61" s="70">
        <v>0</v>
      </c>
      <c r="CD61" s="70">
        <v>0</v>
      </c>
    </row>
    <row r="62" spans="1:82">
      <c r="A62" s="70" t="s">
        <v>1876</v>
      </c>
      <c r="B62" s="70">
        <v>488</v>
      </c>
      <c r="C62" s="70">
        <v>12</v>
      </c>
      <c r="D62" s="70">
        <v>29</v>
      </c>
      <c r="E62" s="70">
        <v>2015</v>
      </c>
      <c r="F62" s="70" t="s">
        <v>182</v>
      </c>
      <c r="G62" s="70" t="s">
        <v>1593</v>
      </c>
      <c r="H62" s="70" t="s">
        <v>1594</v>
      </c>
      <c r="I62" s="148"/>
      <c r="J62" s="71">
        <v>29.684843654048649</v>
      </c>
      <c r="K62" s="71">
        <v>1.274212385444315</v>
      </c>
      <c r="L62" s="71">
        <v>5.2126341746391729</v>
      </c>
      <c r="M62" s="71">
        <v>8.4408288140221615</v>
      </c>
      <c r="N62" s="71">
        <v>15.112350609524331</v>
      </c>
      <c r="O62" s="71">
        <v>6.5663512017784944</v>
      </c>
      <c r="P62" s="71">
        <v>9.7239481508492815</v>
      </c>
      <c r="Q62" s="71">
        <v>0.45139970078877301</v>
      </c>
      <c r="R62" s="71">
        <v>0</v>
      </c>
      <c r="S62" s="71">
        <v>0.5886618988086304</v>
      </c>
      <c r="T62" s="72"/>
      <c r="U62" s="71">
        <v>1184634</v>
      </c>
      <c r="V62" s="71">
        <v>394</v>
      </c>
      <c r="W62" s="71">
        <v>108</v>
      </c>
      <c r="X62" s="71">
        <v>1394</v>
      </c>
      <c r="Y62" s="71">
        <v>2890</v>
      </c>
      <c r="Z62" s="71">
        <v>3815</v>
      </c>
      <c r="AA62" s="71">
        <v>1935</v>
      </c>
      <c r="AB62" s="71">
        <v>6213</v>
      </c>
      <c r="AC62" s="71">
        <v>0</v>
      </c>
      <c r="AD62" s="71">
        <v>0.5886618988086304</v>
      </c>
      <c r="AE62" s="72"/>
      <c r="AF62" s="71">
        <v>9142176.6413041744</v>
      </c>
      <c r="AG62" s="71">
        <v>848905.60697308811</v>
      </c>
      <c r="AH62" s="71">
        <v>674003.31714003952</v>
      </c>
      <c r="AI62" s="71">
        <v>8865953.142924618</v>
      </c>
      <c r="AJ62" s="71">
        <v>12799947.627872219</v>
      </c>
      <c r="AK62" s="71">
        <v>0</v>
      </c>
      <c r="AL62" s="71">
        <v>0</v>
      </c>
      <c r="AM62" s="71">
        <v>851465.5874452315</v>
      </c>
      <c r="AN62" s="71">
        <v>0</v>
      </c>
      <c r="AO62" s="71">
        <v>0</v>
      </c>
      <c r="AP62" s="71">
        <v>33182451.923659373</v>
      </c>
      <c r="AQ62" s="72"/>
      <c r="AR62" s="71">
        <v>36</v>
      </c>
      <c r="AS62" s="71">
        <v>9</v>
      </c>
      <c r="AT62" s="71">
        <v>0</v>
      </c>
      <c r="AU62" s="71">
        <v>0</v>
      </c>
      <c r="AV62" s="71">
        <v>0</v>
      </c>
      <c r="AW62" s="71">
        <v>0</v>
      </c>
      <c r="AX62" s="71"/>
      <c r="AY62" s="72"/>
      <c r="AZ62" s="71">
        <v>200.113</v>
      </c>
      <c r="BA62" s="71">
        <v>123.34</v>
      </c>
      <c r="BB62" s="71">
        <v>0</v>
      </c>
      <c r="BC62" s="71">
        <v>0</v>
      </c>
      <c r="BD62" s="71">
        <v>0</v>
      </c>
      <c r="BE62" s="71">
        <v>0</v>
      </c>
      <c r="BF62" s="71"/>
      <c r="BG62" s="72"/>
      <c r="BH62" s="71">
        <v>0</v>
      </c>
      <c r="BI62" s="71">
        <v>0</v>
      </c>
      <c r="BJ62" s="71">
        <v>12.862</v>
      </c>
      <c r="BK62" s="71">
        <v>0</v>
      </c>
      <c r="BL62" s="71">
        <v>0</v>
      </c>
      <c r="BM62" s="71">
        <v>0</v>
      </c>
      <c r="BN62" s="72"/>
      <c r="BO62" s="71">
        <v>0</v>
      </c>
      <c r="BP62" s="71">
        <v>0</v>
      </c>
      <c r="BQ62" s="71">
        <v>1</v>
      </c>
      <c r="BR62" s="71">
        <v>0</v>
      </c>
      <c r="BS62" s="71">
        <v>0</v>
      </c>
      <c r="BT62" s="71">
        <v>0</v>
      </c>
      <c r="BU62"/>
      <c r="BV62" s="70">
        <v>12.862</v>
      </c>
      <c r="BW62" s="70">
        <v>0</v>
      </c>
      <c r="BX62" s="70">
        <v>0</v>
      </c>
      <c r="BY62" s="70">
        <v>0</v>
      </c>
      <c r="BZ62" s="70">
        <v>0</v>
      </c>
      <c r="CA62" s="70">
        <v>0</v>
      </c>
      <c r="CB62" s="70">
        <v>0</v>
      </c>
      <c r="CC62" s="70">
        <v>0</v>
      </c>
      <c r="CD62" s="70">
        <v>0</v>
      </c>
    </row>
    <row r="63" spans="1:82">
      <c r="A63" s="70" t="s">
        <v>1877</v>
      </c>
      <c r="B63" s="70">
        <v>489</v>
      </c>
      <c r="C63" s="70">
        <v>13</v>
      </c>
      <c r="D63" s="70">
        <v>29</v>
      </c>
      <c r="E63" s="70">
        <v>2016</v>
      </c>
      <c r="F63" s="70" t="s">
        <v>155</v>
      </c>
      <c r="G63" s="70" t="s">
        <v>1593</v>
      </c>
      <c r="H63" s="70" t="s">
        <v>1594</v>
      </c>
      <c r="I63" s="148"/>
      <c r="J63" s="71">
        <v>42.373889790390329</v>
      </c>
      <c r="K63" s="71">
        <v>1.2019365845268608</v>
      </c>
      <c r="L63" s="71">
        <v>5.6053966411048615</v>
      </c>
      <c r="M63" s="71">
        <v>7.2370317938310817</v>
      </c>
      <c r="N63" s="71">
        <v>15.394850812722801</v>
      </c>
      <c r="O63" s="71">
        <v>6.4781113812599109</v>
      </c>
      <c r="P63" s="71">
        <v>10.081848013175991</v>
      </c>
      <c r="Q63" s="71">
        <v>0.43233864247784454</v>
      </c>
      <c r="R63" s="71">
        <v>0</v>
      </c>
      <c r="S63" s="71">
        <v>0.48078972549732957</v>
      </c>
      <c r="T63" s="72"/>
      <c r="U63" s="71">
        <v>1609619</v>
      </c>
      <c r="V63" s="71">
        <v>394</v>
      </c>
      <c r="W63" s="71">
        <v>108</v>
      </c>
      <c r="X63" s="71">
        <v>1394</v>
      </c>
      <c r="Y63" s="71">
        <v>2895</v>
      </c>
      <c r="Z63" s="71">
        <v>3810</v>
      </c>
      <c r="AA63" s="71">
        <v>2075</v>
      </c>
      <c r="AB63" s="71">
        <v>6121</v>
      </c>
      <c r="AC63" s="71">
        <v>0</v>
      </c>
      <c r="AD63" s="71">
        <v>0.48078972549732962</v>
      </c>
      <c r="AE63" s="72"/>
      <c r="AF63" s="71">
        <v>13278545.33270379</v>
      </c>
      <c r="AG63" s="71">
        <v>809180.6537629792</v>
      </c>
      <c r="AH63" s="71">
        <v>571251.02319600538</v>
      </c>
      <c r="AI63" s="71">
        <v>8849988.9085555524</v>
      </c>
      <c r="AJ63" s="71">
        <v>12736061.200169889</v>
      </c>
      <c r="AK63" s="71">
        <v>0</v>
      </c>
      <c r="AL63" s="71">
        <v>0</v>
      </c>
      <c r="AM63" s="71">
        <v>839509.08324187796</v>
      </c>
      <c r="AN63" s="71">
        <v>0</v>
      </c>
      <c r="AO63" s="71">
        <v>0</v>
      </c>
      <c r="AP63" s="71">
        <v>37084536.201630093</v>
      </c>
      <c r="AQ63" s="72"/>
      <c r="AR63" s="71">
        <v>36</v>
      </c>
      <c r="AS63" s="71">
        <v>9</v>
      </c>
      <c r="AT63" s="71">
        <v>0</v>
      </c>
      <c r="AU63" s="71">
        <v>0</v>
      </c>
      <c r="AV63" s="71">
        <v>0</v>
      </c>
      <c r="AW63" s="71">
        <v>0</v>
      </c>
      <c r="AX63" s="71"/>
      <c r="AY63" s="72"/>
      <c r="AZ63" s="71">
        <v>200.113</v>
      </c>
      <c r="BA63" s="71">
        <v>123.34</v>
      </c>
      <c r="BB63" s="71">
        <v>0</v>
      </c>
      <c r="BC63" s="71">
        <v>0</v>
      </c>
      <c r="BD63" s="71">
        <v>0</v>
      </c>
      <c r="BE63" s="71">
        <v>0</v>
      </c>
      <c r="BF63" s="71"/>
      <c r="BG63" s="72"/>
      <c r="BH63" s="71">
        <v>0</v>
      </c>
      <c r="BI63" s="71">
        <v>0</v>
      </c>
      <c r="BJ63" s="71">
        <v>13.519</v>
      </c>
      <c r="BK63" s="71">
        <v>0</v>
      </c>
      <c r="BL63" s="71">
        <v>0</v>
      </c>
      <c r="BM63" s="71">
        <v>0</v>
      </c>
      <c r="BN63" s="72"/>
      <c r="BO63" s="71">
        <v>0</v>
      </c>
      <c r="BP63" s="71">
        <v>0</v>
      </c>
      <c r="BQ63" s="71">
        <v>1</v>
      </c>
      <c r="BR63" s="71">
        <v>0</v>
      </c>
      <c r="BS63" s="71">
        <v>0</v>
      </c>
      <c r="BT63" s="71">
        <v>0</v>
      </c>
      <c r="BU63"/>
      <c r="BV63" s="70">
        <v>13.519</v>
      </c>
      <c r="BW63" s="70">
        <v>0</v>
      </c>
      <c r="BX63" s="70">
        <v>0</v>
      </c>
      <c r="BY63" s="70">
        <v>0</v>
      </c>
      <c r="BZ63" s="70">
        <v>0</v>
      </c>
      <c r="CA63" s="70">
        <v>0</v>
      </c>
      <c r="CB63" s="70">
        <v>0</v>
      </c>
      <c r="CC63" s="70">
        <v>0</v>
      </c>
      <c r="CD63" s="70">
        <v>0</v>
      </c>
    </row>
    <row r="64" spans="1:82">
      <c r="A64" s="70" t="s">
        <v>1878</v>
      </c>
      <c r="B64" s="70">
        <v>490</v>
      </c>
      <c r="C64" s="70">
        <v>14</v>
      </c>
      <c r="D64" s="70">
        <v>29</v>
      </c>
      <c r="E64" s="70">
        <v>2017</v>
      </c>
      <c r="F64" s="70" t="s">
        <v>156</v>
      </c>
      <c r="G64" s="1064" t="s">
        <v>1593</v>
      </c>
      <c r="H64" s="70" t="s">
        <v>1594</v>
      </c>
      <c r="I64" s="148"/>
      <c r="J64" s="71">
        <v>31.013641750643952</v>
      </c>
      <c r="K64" s="71">
        <v>1.2281992258063203</v>
      </c>
      <c r="L64" s="71">
        <v>5.0600479104952223</v>
      </c>
      <c r="M64" s="71">
        <v>7.2564991957638343</v>
      </c>
      <c r="N64" s="71">
        <v>14.976287095142274</v>
      </c>
      <c r="O64" s="71">
        <v>6.370731492205711</v>
      </c>
      <c r="P64" s="71">
        <v>10.027638993441535</v>
      </c>
      <c r="Q64" s="71">
        <v>0.41213875204777001</v>
      </c>
      <c r="R64" s="71">
        <v>0</v>
      </c>
      <c r="S64" s="71">
        <v>0.48312789492409813</v>
      </c>
      <c r="T64" s="72"/>
      <c r="U64" s="71">
        <v>1159216</v>
      </c>
      <c r="V64" s="71">
        <v>394</v>
      </c>
      <c r="W64" s="71">
        <v>108</v>
      </c>
      <c r="X64" s="71">
        <v>1394</v>
      </c>
      <c r="Y64" s="71">
        <v>2878</v>
      </c>
      <c r="Z64" s="71">
        <v>3809</v>
      </c>
      <c r="AA64" s="71">
        <v>2077</v>
      </c>
      <c r="AB64" s="71">
        <v>6034</v>
      </c>
      <c r="AC64" s="71">
        <v>0</v>
      </c>
      <c r="AD64" s="71">
        <v>0.48312789492409808</v>
      </c>
      <c r="AE64" s="72"/>
      <c r="AF64" s="71">
        <v>9396921.811179556</v>
      </c>
      <c r="AG64" s="71">
        <v>811531.76712788653</v>
      </c>
      <c r="AH64" s="71">
        <v>697843.56500541873</v>
      </c>
      <c r="AI64" s="71">
        <v>8631034.6122104395</v>
      </c>
      <c r="AJ64" s="71">
        <v>11481244.426277259</v>
      </c>
      <c r="AK64" s="71">
        <v>0</v>
      </c>
      <c r="AL64" s="71">
        <v>0</v>
      </c>
      <c r="AM64" s="71">
        <v>828871.76704653923</v>
      </c>
      <c r="AN64" s="71">
        <v>0</v>
      </c>
      <c r="AO64" s="71">
        <v>0</v>
      </c>
      <c r="AP64" s="71">
        <v>31847447.9488471</v>
      </c>
      <c r="AQ64" s="72"/>
      <c r="AR64" s="71">
        <v>41</v>
      </c>
      <c r="AS64" s="71">
        <v>9</v>
      </c>
      <c r="AT64" s="71">
        <v>1</v>
      </c>
      <c r="AU64" s="71">
        <v>0</v>
      </c>
      <c r="AV64" s="71">
        <v>0</v>
      </c>
      <c r="AW64" s="71">
        <v>0</v>
      </c>
      <c r="AX64" s="71"/>
      <c r="AY64" s="72"/>
      <c r="AZ64" s="71">
        <v>231.91300000000001</v>
      </c>
      <c r="BA64" s="71">
        <v>123.34</v>
      </c>
      <c r="BB64" s="71">
        <v>19.5</v>
      </c>
      <c r="BC64" s="71">
        <v>0</v>
      </c>
      <c r="BD64" s="71">
        <v>0</v>
      </c>
      <c r="BE64" s="71">
        <v>0</v>
      </c>
      <c r="BF64" s="71"/>
      <c r="BG64" s="72"/>
      <c r="BH64" s="71">
        <v>0</v>
      </c>
      <c r="BI64" s="71">
        <v>0</v>
      </c>
      <c r="BJ64" s="71">
        <v>10.391999999999999</v>
      </c>
      <c r="BK64" s="71">
        <v>0</v>
      </c>
      <c r="BL64" s="71">
        <v>0</v>
      </c>
      <c r="BM64" s="71">
        <v>0</v>
      </c>
      <c r="BN64" s="72"/>
      <c r="BO64" s="71">
        <v>0</v>
      </c>
      <c r="BP64" s="71">
        <v>0</v>
      </c>
      <c r="BQ64" s="71">
        <v>1</v>
      </c>
      <c r="BR64" s="71">
        <v>0</v>
      </c>
      <c r="BS64" s="71">
        <v>0</v>
      </c>
      <c r="BT64" s="71">
        <v>0</v>
      </c>
      <c r="BU64"/>
      <c r="BV64" s="70">
        <v>10.391999999999999</v>
      </c>
      <c r="BW64" s="70">
        <v>0</v>
      </c>
      <c r="BX64" s="70">
        <v>0</v>
      </c>
      <c r="BY64" s="70">
        <v>0</v>
      </c>
      <c r="BZ64" s="70">
        <v>0</v>
      </c>
      <c r="CA64" s="70">
        <v>0</v>
      </c>
      <c r="CB64" s="70">
        <v>0</v>
      </c>
      <c r="CC64" s="70">
        <v>0</v>
      </c>
      <c r="CD64" s="70">
        <v>0</v>
      </c>
    </row>
    <row r="65" spans="1:82">
      <c r="A65" s="70" t="s">
        <v>1879</v>
      </c>
      <c r="B65" s="70">
        <v>491</v>
      </c>
      <c r="C65" s="70">
        <v>15</v>
      </c>
      <c r="D65" s="70">
        <v>29</v>
      </c>
      <c r="E65" s="70">
        <v>2018</v>
      </c>
      <c r="F65" s="70" t="s">
        <v>183</v>
      </c>
      <c r="G65" s="1064" t="s">
        <v>1593</v>
      </c>
      <c r="H65" s="70" t="s">
        <v>1594</v>
      </c>
      <c r="I65" s="148"/>
      <c r="J65" s="71">
        <v>14.136866385392494</v>
      </c>
      <c r="K65" s="71">
        <v>1.1431208164115636</v>
      </c>
      <c r="L65" s="71">
        <v>4.6419422058798494</v>
      </c>
      <c r="M65" s="71">
        <v>7.2922888040494964</v>
      </c>
      <c r="N65" s="71">
        <v>13.831533295345068</v>
      </c>
      <c r="O65" s="71">
        <v>6.2461159807759499</v>
      </c>
      <c r="P65" s="71">
        <v>9.8083243655614805</v>
      </c>
      <c r="Q65" s="71">
        <v>0.37660891194514301</v>
      </c>
      <c r="R65" s="71">
        <v>0</v>
      </c>
      <c r="S65" s="71">
        <v>0.44876853124459171</v>
      </c>
      <c r="T65" s="72"/>
      <c r="U65" s="71">
        <v>552118</v>
      </c>
      <c r="V65" s="71">
        <v>394</v>
      </c>
      <c r="W65" s="71">
        <v>108</v>
      </c>
      <c r="X65" s="71">
        <v>1394</v>
      </c>
      <c r="Y65" s="71">
        <v>2887</v>
      </c>
      <c r="Z65" s="71">
        <v>3806</v>
      </c>
      <c r="AA65" s="71">
        <v>2052</v>
      </c>
      <c r="AB65" s="71">
        <v>5942</v>
      </c>
      <c r="AC65" s="71">
        <v>0</v>
      </c>
      <c r="AD65" s="71">
        <v>0.44876853124459171</v>
      </c>
      <c r="AE65" s="72"/>
      <c r="AF65" s="71">
        <v>4492735.2570490791</v>
      </c>
      <c r="AG65" s="71">
        <v>734242.11310471606</v>
      </c>
      <c r="AH65" s="71">
        <v>657717.64588344144</v>
      </c>
      <c r="AI65" s="71">
        <v>8822680.3878282253</v>
      </c>
      <c r="AJ65" s="71">
        <v>10698719.7581542</v>
      </c>
      <c r="AK65" s="71">
        <v>0</v>
      </c>
      <c r="AL65" s="71">
        <v>0</v>
      </c>
      <c r="AM65" s="71">
        <v>817922.8998486175</v>
      </c>
      <c r="AN65" s="71">
        <v>0</v>
      </c>
      <c r="AO65" s="71">
        <v>0</v>
      </c>
      <c r="AP65" s="71">
        <v>26224018.06186828</v>
      </c>
      <c r="AQ65" s="72"/>
      <c r="AR65" s="71">
        <v>45</v>
      </c>
      <c r="AS65" s="71">
        <v>13</v>
      </c>
      <c r="AT65" s="71">
        <v>1</v>
      </c>
      <c r="AU65" s="71">
        <v>0</v>
      </c>
      <c r="AV65" s="71">
        <v>0</v>
      </c>
      <c r="AW65" s="71">
        <v>0</v>
      </c>
      <c r="AX65" s="71"/>
      <c r="AY65" s="72"/>
      <c r="AZ65" s="71">
        <v>256.01299999999998</v>
      </c>
      <c r="BA65" s="71">
        <v>288.64</v>
      </c>
      <c r="BB65" s="71">
        <v>20</v>
      </c>
      <c r="BC65" s="71">
        <v>0</v>
      </c>
      <c r="BD65" s="71">
        <v>0</v>
      </c>
      <c r="BE65" s="71">
        <v>0</v>
      </c>
      <c r="BF65" s="71"/>
      <c r="BG65" s="72"/>
      <c r="BH65" s="71">
        <v>0</v>
      </c>
      <c r="BI65" s="71">
        <v>0</v>
      </c>
      <c r="BJ65" s="71">
        <v>11.602</v>
      </c>
      <c r="BK65" s="71">
        <v>0</v>
      </c>
      <c r="BL65" s="71">
        <v>0</v>
      </c>
      <c r="BM65" s="71">
        <v>0</v>
      </c>
      <c r="BN65" s="72"/>
      <c r="BO65" s="71">
        <v>0</v>
      </c>
      <c r="BP65" s="71">
        <v>0</v>
      </c>
      <c r="BQ65" s="71">
        <v>1</v>
      </c>
      <c r="BR65" s="71">
        <v>0</v>
      </c>
      <c r="BS65" s="71">
        <v>0</v>
      </c>
      <c r="BT65" s="71">
        <v>0</v>
      </c>
      <c r="BU65"/>
      <c r="BV65" s="70">
        <v>11.602</v>
      </c>
      <c r="BW65" s="70">
        <v>0</v>
      </c>
      <c r="BX65" s="70">
        <v>0</v>
      </c>
      <c r="BY65" s="70">
        <v>0</v>
      </c>
      <c r="BZ65" s="70">
        <v>0</v>
      </c>
      <c r="CA65" s="70">
        <v>0</v>
      </c>
      <c r="CB65" s="70">
        <v>0</v>
      </c>
      <c r="CC65" s="70">
        <v>0</v>
      </c>
      <c r="CD65" s="70">
        <v>0</v>
      </c>
    </row>
    <row r="66" spans="1:82">
      <c r="A66" s="70" t="s">
        <v>1880</v>
      </c>
      <c r="B66" s="70">
        <v>492</v>
      </c>
      <c r="C66" s="70">
        <v>16</v>
      </c>
      <c r="D66" s="70">
        <v>29</v>
      </c>
      <c r="E66" s="70">
        <v>2019</v>
      </c>
      <c r="F66" s="70" t="s">
        <v>158</v>
      </c>
      <c r="G66" s="70" t="s">
        <v>1593</v>
      </c>
      <c r="H66" s="70" t="s">
        <v>1594</v>
      </c>
      <c r="I66" s="148"/>
      <c r="J66" s="71">
        <v>12.279398109549636</v>
      </c>
      <c r="K66" s="71">
        <v>1.0607319436819456</v>
      </c>
      <c r="L66" s="71">
        <v>4.6627396908441847</v>
      </c>
      <c r="M66" s="71">
        <v>6.5418452185629423</v>
      </c>
      <c r="N66" s="71">
        <v>13.919901809575077</v>
      </c>
      <c r="O66" s="71">
        <v>6.0137332158771777</v>
      </c>
      <c r="P66" s="71">
        <v>9.2465909042838295</v>
      </c>
      <c r="Q66" s="71">
        <v>0.36149846608860198</v>
      </c>
      <c r="R66" s="71">
        <v>0</v>
      </c>
      <c r="S66" s="71">
        <v>0.53399452135655034</v>
      </c>
      <c r="T66" s="72"/>
      <c r="U66" s="71">
        <v>504488</v>
      </c>
      <c r="V66" s="71">
        <v>394</v>
      </c>
      <c r="W66" s="71">
        <v>108</v>
      </c>
      <c r="X66" s="71">
        <v>1394</v>
      </c>
      <c r="Y66" s="71">
        <v>2870</v>
      </c>
      <c r="Z66" s="71">
        <v>3765</v>
      </c>
      <c r="AA66" s="71">
        <v>1920</v>
      </c>
      <c r="AB66" s="71">
        <v>5858</v>
      </c>
      <c r="AC66" s="71">
        <v>0</v>
      </c>
      <c r="AD66" s="71">
        <v>0.53399452135655034</v>
      </c>
      <c r="AE66" s="72"/>
      <c r="AF66" s="71">
        <v>4028250.970698202</v>
      </c>
      <c r="AG66" s="71">
        <v>734024.68340868631</v>
      </c>
      <c r="AH66" s="71">
        <v>710138.59587848128</v>
      </c>
      <c r="AI66" s="71">
        <v>8645494.3632261977</v>
      </c>
      <c r="AJ66" s="71">
        <v>11219038.337468579</v>
      </c>
      <c r="AK66" s="71">
        <v>0</v>
      </c>
      <c r="AL66" s="71">
        <v>0</v>
      </c>
      <c r="AM66" s="71">
        <v>797815.50099961052</v>
      </c>
      <c r="AN66" s="71">
        <v>0</v>
      </c>
      <c r="AO66" s="71">
        <v>0</v>
      </c>
      <c r="AP66" s="71">
        <v>26134762.451679759</v>
      </c>
      <c r="AQ66" s="72"/>
      <c r="AR66" s="71">
        <v>47</v>
      </c>
      <c r="AS66" s="71">
        <v>13</v>
      </c>
      <c r="AT66" s="71">
        <v>1</v>
      </c>
      <c r="AU66" s="71">
        <v>0</v>
      </c>
      <c r="AV66" s="71">
        <v>0</v>
      </c>
      <c r="AW66" s="71">
        <v>0</v>
      </c>
      <c r="AX66" s="71"/>
      <c r="AY66" s="72"/>
      <c r="AZ66" s="71">
        <v>277.81299999999999</v>
      </c>
      <c r="BA66" s="71">
        <v>288.33999999999997</v>
      </c>
      <c r="BB66" s="71">
        <v>19.5</v>
      </c>
      <c r="BC66" s="71">
        <v>0</v>
      </c>
      <c r="BD66" s="71">
        <v>0</v>
      </c>
      <c r="BE66" s="71">
        <v>0</v>
      </c>
      <c r="BF66" s="71"/>
      <c r="BG66" s="72"/>
      <c r="BH66" s="71">
        <v>0</v>
      </c>
      <c r="BI66" s="71">
        <v>0</v>
      </c>
      <c r="BJ66" s="71">
        <v>11.542999999999999</v>
      </c>
      <c r="BK66" s="71">
        <v>0</v>
      </c>
      <c r="BL66" s="71">
        <v>0</v>
      </c>
      <c r="BM66" s="71">
        <v>0</v>
      </c>
      <c r="BN66" s="72"/>
      <c r="BO66" s="71">
        <v>0</v>
      </c>
      <c r="BP66" s="71">
        <v>0</v>
      </c>
      <c r="BQ66" s="71">
        <v>1</v>
      </c>
      <c r="BR66" s="71">
        <v>0</v>
      </c>
      <c r="BS66" s="71">
        <v>0</v>
      </c>
      <c r="BT66" s="71">
        <v>0</v>
      </c>
      <c r="BU66"/>
      <c r="BV66" s="70">
        <v>11.542999999999999</v>
      </c>
      <c r="BW66" s="70">
        <v>0</v>
      </c>
      <c r="BX66" s="70">
        <v>0</v>
      </c>
      <c r="BY66" s="70">
        <v>0</v>
      </c>
      <c r="BZ66" s="70">
        <v>0</v>
      </c>
      <c r="CA66" s="70">
        <v>0</v>
      </c>
      <c r="CB66" s="70">
        <v>0</v>
      </c>
      <c r="CC66" s="70">
        <v>0</v>
      </c>
      <c r="CD66" s="70">
        <v>0</v>
      </c>
    </row>
    <row r="67" spans="1:82">
      <c r="A67" s="70" t="s">
        <v>1881</v>
      </c>
      <c r="B67" s="70">
        <v>493</v>
      </c>
      <c r="C67" s="70">
        <v>17</v>
      </c>
      <c r="D67" s="70">
        <v>29</v>
      </c>
      <c r="E67" s="70">
        <v>2020</v>
      </c>
      <c r="F67" s="70" t="s">
        <v>159</v>
      </c>
      <c r="G67" s="70" t="s">
        <v>1593</v>
      </c>
      <c r="H67" s="70" t="s">
        <v>1594</v>
      </c>
      <c r="I67" s="148"/>
      <c r="J67" s="71">
        <v>10.986947012875589</v>
      </c>
      <c r="K67" s="71">
        <v>1.0650264555100155</v>
      </c>
      <c r="L67" s="71">
        <v>4.9073689440482244</v>
      </c>
      <c r="M67" s="71">
        <v>5.2392266504187894</v>
      </c>
      <c r="N67" s="71">
        <v>12.580558801967257</v>
      </c>
      <c r="O67" s="71">
        <v>5.2450901066229276</v>
      </c>
      <c r="P67" s="71">
        <v>8.5861683670205924</v>
      </c>
      <c r="Q67" s="71">
        <v>0.33784494507581098</v>
      </c>
      <c r="R67" s="71">
        <v>0</v>
      </c>
      <c r="S67" s="71">
        <v>0.66787745994149283</v>
      </c>
      <c r="T67" s="72"/>
      <c r="U67" s="71">
        <v>511689</v>
      </c>
      <c r="V67" s="71">
        <v>366</v>
      </c>
      <c r="W67" s="71">
        <v>101</v>
      </c>
      <c r="X67" s="71">
        <v>1174</v>
      </c>
      <c r="Y67" s="71">
        <v>2830</v>
      </c>
      <c r="Z67" s="71">
        <v>3748</v>
      </c>
      <c r="AA67" s="71">
        <v>1895</v>
      </c>
      <c r="AB67" s="71">
        <v>5730</v>
      </c>
      <c r="AC67" s="71">
        <v>0</v>
      </c>
      <c r="AD67" s="71">
        <v>0.66787745994149283</v>
      </c>
      <c r="AE67" s="72"/>
      <c r="AF67" s="71">
        <v>3995220.3470970732</v>
      </c>
      <c r="AG67" s="71">
        <v>682363.08473568724</v>
      </c>
      <c r="AH67" s="71">
        <v>719657.25462294777</v>
      </c>
      <c r="AI67" s="71">
        <v>6740734.2665675236</v>
      </c>
      <c r="AJ67" s="71">
        <v>11621360.53217246</v>
      </c>
      <c r="AK67" s="71"/>
      <c r="AL67" s="71"/>
      <c r="AM67" s="71">
        <v>747828.66162779345</v>
      </c>
      <c r="AN67" s="71"/>
      <c r="AO67" s="71"/>
      <c r="AP67" s="71">
        <v>24507164.146823484</v>
      </c>
      <c r="AQ67" s="72"/>
      <c r="AR67" s="71">
        <v>50</v>
      </c>
      <c r="AS67" s="71">
        <v>13</v>
      </c>
      <c r="AT67" s="71">
        <v>1</v>
      </c>
      <c r="AU67" s="71">
        <v>0</v>
      </c>
      <c r="AV67" s="71">
        <v>0</v>
      </c>
      <c r="AW67" s="71">
        <v>0</v>
      </c>
      <c r="AX67" s="71"/>
      <c r="AY67" s="72"/>
      <c r="AZ67" s="71">
        <v>304.44200000000001</v>
      </c>
      <c r="BA67" s="71">
        <v>288.33999999999997</v>
      </c>
      <c r="BB67" s="71">
        <v>19.5</v>
      </c>
      <c r="BC67" s="71">
        <v>0</v>
      </c>
      <c r="BD67" s="71">
        <v>0</v>
      </c>
      <c r="BE67" s="71">
        <v>0</v>
      </c>
      <c r="BF67" s="71"/>
      <c r="BG67" s="72"/>
      <c r="BH67" s="71">
        <v>0</v>
      </c>
      <c r="BI67" s="71">
        <v>0</v>
      </c>
      <c r="BJ67" s="71">
        <v>10.737</v>
      </c>
      <c r="BK67" s="71">
        <v>0</v>
      </c>
      <c r="BL67" s="71">
        <v>0</v>
      </c>
      <c r="BM67" s="71">
        <v>0</v>
      </c>
      <c r="BN67" s="72"/>
      <c r="BO67" s="71">
        <v>0</v>
      </c>
      <c r="BP67" s="71">
        <v>0</v>
      </c>
      <c r="BQ67" s="71">
        <v>1</v>
      </c>
      <c r="BR67" s="71">
        <v>0</v>
      </c>
      <c r="BS67" s="71">
        <v>0</v>
      </c>
      <c r="BT67" s="71">
        <v>0</v>
      </c>
      <c r="BU67"/>
      <c r="BV67" s="70">
        <v>10.737</v>
      </c>
      <c r="BW67" s="70">
        <v>0</v>
      </c>
      <c r="BX67" s="70">
        <v>0</v>
      </c>
      <c r="BY67" s="70">
        <v>0</v>
      </c>
      <c r="BZ67" s="70">
        <v>0</v>
      </c>
      <c r="CA67" s="70">
        <v>0</v>
      </c>
      <c r="CB67" s="70">
        <v>0</v>
      </c>
      <c r="CC67" s="70">
        <v>0</v>
      </c>
      <c r="CD67" s="70">
        <v>0</v>
      </c>
    </row>
    <row r="68" spans="1:82">
      <c r="A68" s="70" t="s">
        <v>1882</v>
      </c>
      <c r="B68" s="70">
        <v>493</v>
      </c>
      <c r="C68" s="70">
        <v>18</v>
      </c>
      <c r="D68" s="70">
        <v>29</v>
      </c>
      <c r="E68" s="70">
        <v>2021</v>
      </c>
      <c r="F68" s="70" t="s">
        <v>160</v>
      </c>
      <c r="G68" s="70" t="s">
        <v>1593</v>
      </c>
      <c r="H68" s="70" t="s">
        <v>1594</v>
      </c>
      <c r="I68" s="148"/>
      <c r="J68" s="71">
        <v>12.964388199784311</v>
      </c>
      <c r="K68" s="71">
        <v>1.0259161098238274</v>
      </c>
      <c r="L68" s="71">
        <v>4.4784106412590097</v>
      </c>
      <c r="M68" s="71">
        <v>5.3210450008296215</v>
      </c>
      <c r="N68" s="71">
        <v>12.301699406798027</v>
      </c>
      <c r="O68" s="71">
        <v>5.0519072751595067</v>
      </c>
      <c r="P68" s="71">
        <v>8.9307842309289125</v>
      </c>
      <c r="Q68" s="71">
        <v>0.33041264076208998</v>
      </c>
      <c r="R68" s="71">
        <v>0</v>
      </c>
      <c r="S68" s="71">
        <v>0.44130151156670261</v>
      </c>
      <c r="T68" s="72"/>
      <c r="U68" s="71">
        <v>620044</v>
      </c>
      <c r="V68" s="71">
        <v>366</v>
      </c>
      <c r="W68" s="71">
        <v>101</v>
      </c>
      <c r="X68" s="71">
        <v>1174</v>
      </c>
      <c r="Y68" s="71">
        <v>2801</v>
      </c>
      <c r="Z68" s="71">
        <v>3717</v>
      </c>
      <c r="AA68" s="71">
        <v>1922</v>
      </c>
      <c r="AB68" s="71">
        <v>5659</v>
      </c>
      <c r="AC68" s="71">
        <v>0</v>
      </c>
      <c r="AD68" s="71">
        <v>0.44130151156670261</v>
      </c>
      <c r="AE68" s="72"/>
      <c r="AF68" s="71">
        <v>4749270.1510132616</v>
      </c>
      <c r="AG68" s="71">
        <v>694146.42412799515</v>
      </c>
      <c r="AH68" s="71">
        <v>645214.61021718266</v>
      </c>
      <c r="AI68" s="71">
        <v>7396583.6526415832</v>
      </c>
      <c r="AJ68" s="71">
        <v>11204571.00604389</v>
      </c>
      <c r="AK68" s="71">
        <v>0</v>
      </c>
      <c r="AL68" s="71">
        <v>0</v>
      </c>
      <c r="AM68" s="71">
        <v>742822.34110435669</v>
      </c>
      <c r="AN68" s="71">
        <v>0</v>
      </c>
      <c r="AO68" s="71">
        <v>0</v>
      </c>
      <c r="AP68" s="71">
        <v>25432608.185148269</v>
      </c>
      <c r="AQ68" s="72"/>
      <c r="AR68" s="71">
        <v>52</v>
      </c>
      <c r="AS68" s="71">
        <v>13</v>
      </c>
      <c r="AT68" s="71">
        <v>1</v>
      </c>
      <c r="AU68" s="71">
        <v>0</v>
      </c>
      <c r="AV68" s="71">
        <v>0</v>
      </c>
      <c r="AW68" s="71">
        <v>0</v>
      </c>
      <c r="AX68" s="71"/>
      <c r="AY68" s="72"/>
      <c r="AZ68" s="71">
        <v>314.54199999999997</v>
      </c>
      <c r="BA68" s="71">
        <v>288.33999999999997</v>
      </c>
      <c r="BB68" s="71">
        <v>19.5</v>
      </c>
      <c r="BC68" s="71">
        <v>0</v>
      </c>
      <c r="BD68" s="71">
        <v>0</v>
      </c>
      <c r="BE68" s="71">
        <v>0</v>
      </c>
      <c r="BF68" s="71"/>
      <c r="BG68" s="72"/>
      <c r="BH68" s="71">
        <v>0</v>
      </c>
      <c r="BI68" s="71">
        <v>0</v>
      </c>
      <c r="BJ68" s="71">
        <v>13.452</v>
      </c>
      <c r="BK68" s="71">
        <v>0</v>
      </c>
      <c r="BL68" s="71">
        <v>0</v>
      </c>
      <c r="BM68" s="71">
        <v>0</v>
      </c>
      <c r="BN68" s="72"/>
      <c r="BO68" s="71">
        <v>0</v>
      </c>
      <c r="BP68" s="71">
        <v>0</v>
      </c>
      <c r="BQ68" s="71">
        <v>1</v>
      </c>
      <c r="BR68" s="71">
        <v>0</v>
      </c>
      <c r="BS68" s="71">
        <v>0</v>
      </c>
      <c r="BT68" s="71">
        <v>0</v>
      </c>
      <c r="BU68"/>
      <c r="BV68" s="70">
        <v>13.452</v>
      </c>
      <c r="BW68" s="70">
        <v>0</v>
      </c>
      <c r="BX68" s="70">
        <v>0</v>
      </c>
      <c r="BY68" s="70">
        <v>0</v>
      </c>
      <c r="BZ68" s="70">
        <v>0</v>
      </c>
      <c r="CA68" s="70">
        <v>0</v>
      </c>
      <c r="CB68" s="70">
        <v>0</v>
      </c>
      <c r="CC68" s="70">
        <v>0</v>
      </c>
      <c r="CD68" s="70">
        <v>0</v>
      </c>
    </row>
    <row r="69" spans="1:82">
      <c r="A69" s="70" t="s">
        <v>1600</v>
      </c>
      <c r="B69" s="70">
        <v>493</v>
      </c>
      <c r="C69" s="70">
        <v>19</v>
      </c>
      <c r="D69" s="70">
        <v>29</v>
      </c>
      <c r="E69" s="70">
        <v>2022</v>
      </c>
      <c r="F69" s="70" t="s">
        <v>161</v>
      </c>
      <c r="G69" s="70" t="s">
        <v>1593</v>
      </c>
      <c r="H69" s="70" t="s">
        <v>1594</v>
      </c>
      <c r="I69" s="148"/>
      <c r="J69" s="71">
        <v>10.544638399786503</v>
      </c>
      <c r="K69" s="71">
        <v>0.98134423766990497</v>
      </c>
      <c r="L69" s="71">
        <v>4.0154864317661234</v>
      </c>
      <c r="M69" s="71">
        <v>5.4250843696427538</v>
      </c>
      <c r="N69" s="71">
        <v>11.894577131564469</v>
      </c>
      <c r="O69" s="71">
        <v>5.3057493715670745</v>
      </c>
      <c r="P69" s="71">
        <v>9.3230203206532423</v>
      </c>
      <c r="Q69" s="71">
        <v>0.32425509252902013</v>
      </c>
      <c r="R69" s="71">
        <v>0</v>
      </c>
      <c r="S69" s="71">
        <v>0.62448533377465765</v>
      </c>
      <c r="T69" s="72"/>
      <c r="U69" s="71">
        <v>620265</v>
      </c>
      <c r="V69" s="71">
        <v>366</v>
      </c>
      <c r="W69" s="71">
        <v>101</v>
      </c>
      <c r="X69" s="71">
        <v>1174</v>
      </c>
      <c r="Y69" s="71">
        <v>2750</v>
      </c>
      <c r="Z69" s="71">
        <v>3709</v>
      </c>
      <c r="AA69" s="71">
        <v>2037</v>
      </c>
      <c r="AB69" s="71">
        <v>5508</v>
      </c>
      <c r="AC69" s="71">
        <v>0</v>
      </c>
      <c r="AD69" s="71">
        <v>0.62448533377465765</v>
      </c>
      <c r="AE69" s="72"/>
      <c r="AF69" s="71">
        <v>4235495.5502149081</v>
      </c>
      <c r="AG69" s="71">
        <v>700244.20319035486</v>
      </c>
      <c r="AH69" s="71">
        <v>716194.14891530003</v>
      </c>
      <c r="AI69" s="71">
        <v>7345727.5204210337</v>
      </c>
      <c r="AJ69" s="71">
        <v>11197627.880460847</v>
      </c>
      <c r="AK69" s="71">
        <v>0</v>
      </c>
      <c r="AL69" s="71">
        <v>0</v>
      </c>
      <c r="AM69" s="71">
        <v>711233.13759439252</v>
      </c>
      <c r="AN69" s="71">
        <v>0</v>
      </c>
      <c r="AO69" s="71">
        <v>0</v>
      </c>
      <c r="AP69" s="71">
        <v>24906522.440796837</v>
      </c>
      <c r="AQ69" s="72"/>
      <c r="AR69" s="71">
        <v>53</v>
      </c>
      <c r="AS69" s="71">
        <v>13</v>
      </c>
      <c r="AT69" s="71">
        <v>1</v>
      </c>
      <c r="AU69" s="71">
        <v>0</v>
      </c>
      <c r="AV69" s="71">
        <v>0</v>
      </c>
      <c r="AW69" s="71">
        <v>0</v>
      </c>
      <c r="AX69" s="71"/>
      <c r="AY69" s="72"/>
      <c r="AZ69" s="71">
        <v>323.642</v>
      </c>
      <c r="BA69" s="71">
        <v>288.33999999999997</v>
      </c>
      <c r="BB69" s="71">
        <v>19.5</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1883</v>
      </c>
      <c r="B70" s="70">
        <v>493</v>
      </c>
      <c r="C70" s="70">
        <v>20</v>
      </c>
      <c r="D70" s="70">
        <v>29</v>
      </c>
      <c r="E70" s="70">
        <v>2023</v>
      </c>
      <c r="F70" s="70" t="s">
        <v>1539</v>
      </c>
      <c r="G70" s="70" t="s">
        <v>1593</v>
      </c>
      <c r="H70" s="70" t="s">
        <v>1594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v>
      </c>
      <c r="AS70" s="71">
        <v>13</v>
      </c>
      <c r="AT70" s="71">
        <v>1</v>
      </c>
      <c r="AU70" s="71">
        <v>0</v>
      </c>
      <c r="AV70" s="71">
        <v>0</v>
      </c>
      <c r="AW70" s="71">
        <v>0</v>
      </c>
      <c r="AX70" s="71"/>
      <c r="AY70" s="72"/>
      <c r="AZ70" s="71">
        <v>337.54199999999997</v>
      </c>
      <c r="BA70" s="71">
        <v>288.33999999999997</v>
      </c>
      <c r="BB70" s="71">
        <v>19.5</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1592</v>
      </c>
      <c r="B71" s="70">
        <v>493</v>
      </c>
      <c r="C71" s="70">
        <v>21</v>
      </c>
      <c r="D71" s="70">
        <v>29</v>
      </c>
      <c r="E71" s="70">
        <v>2024</v>
      </c>
      <c r="F71" s="70" t="s">
        <v>1554</v>
      </c>
      <c r="G71" s="70" t="s">
        <v>1593</v>
      </c>
      <c r="H71" s="70" t="s">
        <v>1594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1884</v>
      </c>
      <c r="B72" s="70">
        <v>290</v>
      </c>
      <c r="C72" s="70">
        <v>1</v>
      </c>
      <c r="D72" s="70">
        <v>18</v>
      </c>
      <c r="E72" s="70">
        <v>1990</v>
      </c>
      <c r="F72" s="70" t="s">
        <v>787</v>
      </c>
      <c r="G72" s="70" t="s">
        <v>1810</v>
      </c>
      <c r="H72" s="70" t="s">
        <v>1811</v>
      </c>
      <c r="I72" s="148"/>
      <c r="J72" s="71">
        <v>44.527920057627469</v>
      </c>
      <c r="K72" s="71">
        <v>2.1588226680860352</v>
      </c>
      <c r="L72" s="71">
        <v>22.998300187214099</v>
      </c>
      <c r="M72" s="71">
        <v>5.3768606985972136</v>
      </c>
      <c r="N72" s="71">
        <v>11.195447262148321</v>
      </c>
      <c r="O72" s="71">
        <v>6.8001956729072459</v>
      </c>
      <c r="P72" s="71">
        <v>13.755549439733761</v>
      </c>
      <c r="Q72" s="71">
        <v>0.46087212249490001</v>
      </c>
      <c r="R72" s="71">
        <v>0</v>
      </c>
      <c r="S72" s="71">
        <v>0.37529390722701123</v>
      </c>
      <c r="T72" s="72"/>
      <c r="U72" s="71">
        <v>1250186</v>
      </c>
      <c r="V72" s="71">
        <v>395</v>
      </c>
      <c r="W72" s="71">
        <v>269</v>
      </c>
      <c r="X72" s="71">
        <v>1803</v>
      </c>
      <c r="Y72" s="71">
        <v>2395</v>
      </c>
      <c r="Z72" s="71">
        <v>2797</v>
      </c>
      <c r="AA72" s="71">
        <v>3340</v>
      </c>
      <c r="AB72" s="71">
        <v>7483</v>
      </c>
      <c r="AC72" s="71">
        <v>0</v>
      </c>
      <c r="AD72" s="71">
        <v>0.37529390722701123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1885</v>
      </c>
      <c r="B73" s="70">
        <v>291</v>
      </c>
      <c r="C73" s="70">
        <v>2</v>
      </c>
      <c r="D73" s="70">
        <v>18</v>
      </c>
      <c r="E73" s="70">
        <v>2005</v>
      </c>
      <c r="F73" s="70" t="s">
        <v>789</v>
      </c>
      <c r="G73" s="70" t="s">
        <v>1810</v>
      </c>
      <c r="H73" s="70" t="s">
        <v>1811</v>
      </c>
      <c r="I73" s="148"/>
      <c r="J73" s="71">
        <v>44.702644992790482</v>
      </c>
      <c r="K73" s="71">
        <v>1.186741943589239</v>
      </c>
      <c r="L73" s="71">
        <v>39.302308490363359</v>
      </c>
      <c r="M73" s="71">
        <v>7.9927527241871621</v>
      </c>
      <c r="N73" s="71">
        <v>13.027375640383591</v>
      </c>
      <c r="O73" s="71">
        <v>8.3241230381474409</v>
      </c>
      <c r="P73" s="71">
        <v>10.861913177353919</v>
      </c>
      <c r="Q73" s="71">
        <v>0.38323763169780201</v>
      </c>
      <c r="R73" s="71">
        <v>0</v>
      </c>
      <c r="S73" s="71">
        <v>1.25992222615814</v>
      </c>
      <c r="T73" s="72"/>
      <c r="U73" s="71">
        <v>1380658</v>
      </c>
      <c r="V73" s="71">
        <v>362</v>
      </c>
      <c r="W73" s="71">
        <v>349</v>
      </c>
      <c r="X73" s="71">
        <v>1298</v>
      </c>
      <c r="Y73" s="71">
        <v>2656</v>
      </c>
      <c r="Z73" s="71">
        <v>3962</v>
      </c>
      <c r="AA73" s="71">
        <v>2160</v>
      </c>
      <c r="AB73" s="71">
        <v>6505</v>
      </c>
      <c r="AC73" s="71">
        <v>0</v>
      </c>
      <c r="AD73" s="71">
        <v>1.25992222615814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1886</v>
      </c>
      <c r="B74" s="70">
        <v>292</v>
      </c>
      <c r="C74" s="70">
        <v>3</v>
      </c>
      <c r="D74" s="70">
        <v>18</v>
      </c>
      <c r="E74" s="70">
        <v>2006</v>
      </c>
      <c r="F74" s="70" t="s">
        <v>790</v>
      </c>
      <c r="G74" s="70" t="s">
        <v>1810</v>
      </c>
      <c r="H74" s="70" t="s">
        <v>1811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1887</v>
      </c>
      <c r="B75" s="70">
        <v>293</v>
      </c>
      <c r="C75" s="70">
        <v>4</v>
      </c>
      <c r="D75" s="70">
        <v>18</v>
      </c>
      <c r="E75" s="70">
        <v>2007</v>
      </c>
      <c r="F75" s="70" t="s">
        <v>791</v>
      </c>
      <c r="G75" s="70" t="s">
        <v>1810</v>
      </c>
      <c r="H75" s="70" t="s">
        <v>1811</v>
      </c>
      <c r="I75" s="148"/>
      <c r="J75" s="71">
        <v>47.514732498772972</v>
      </c>
      <c r="K75" s="71">
        <v>0.90467566894332119</v>
      </c>
      <c r="L75" s="71">
        <v>26.59029657032654</v>
      </c>
      <c r="M75" s="71">
        <v>9.2866376169985365</v>
      </c>
      <c r="N75" s="71">
        <v>12.865991386692871</v>
      </c>
      <c r="O75" s="71">
        <v>7.8861535324504226</v>
      </c>
      <c r="P75" s="71">
        <v>10.866635001305211</v>
      </c>
      <c r="Q75" s="71">
        <v>0.38976791823873502</v>
      </c>
      <c r="R75" s="71">
        <v>0</v>
      </c>
      <c r="S75" s="71">
        <v>1.0402866087377061</v>
      </c>
      <c r="T75" s="72"/>
      <c r="U75" s="71">
        <v>1560394</v>
      </c>
      <c r="V75" s="71">
        <v>301</v>
      </c>
      <c r="W75" s="71">
        <v>324</v>
      </c>
      <c r="X75" s="71">
        <v>1889</v>
      </c>
      <c r="Y75" s="71">
        <v>2630</v>
      </c>
      <c r="Z75" s="71">
        <v>3902</v>
      </c>
      <c r="AA75" s="71">
        <v>2128</v>
      </c>
      <c r="AB75" s="71">
        <v>6266</v>
      </c>
      <c r="AC75" s="71">
        <v>0</v>
      </c>
      <c r="AD75" s="71">
        <v>1.0402866087377061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1888</v>
      </c>
      <c r="B76" s="70">
        <v>294</v>
      </c>
      <c r="C76" s="70">
        <v>5</v>
      </c>
      <c r="D76" s="70">
        <v>18</v>
      </c>
      <c r="E76" s="70">
        <v>2008</v>
      </c>
      <c r="F76" s="70" t="s">
        <v>792</v>
      </c>
      <c r="G76" s="70" t="s">
        <v>1810</v>
      </c>
      <c r="H76" s="70" t="s">
        <v>1811</v>
      </c>
      <c r="I76" s="148"/>
      <c r="J76" s="71">
        <v>46.555216731345261</v>
      </c>
      <c r="K76" s="71">
        <v>0.79399536278289462</v>
      </c>
      <c r="L76" s="71">
        <v>22.959717519376781</v>
      </c>
      <c r="M76" s="71">
        <v>10.86626528785466</v>
      </c>
      <c r="N76" s="71">
        <v>13.068914174960801</v>
      </c>
      <c r="O76" s="71">
        <v>7.6714669503109452</v>
      </c>
      <c r="P76" s="71">
        <v>10.39008881878117</v>
      </c>
      <c r="Q76" s="71">
        <v>0.37850384351425598</v>
      </c>
      <c r="R76" s="71">
        <v>0</v>
      </c>
      <c r="S76" s="71">
        <v>0.6116621816427863</v>
      </c>
      <c r="T76" s="72"/>
      <c r="U76" s="71">
        <v>1606382</v>
      </c>
      <c r="V76" s="71">
        <v>301</v>
      </c>
      <c r="W76" s="71">
        <v>324</v>
      </c>
      <c r="X76" s="71">
        <v>1889</v>
      </c>
      <c r="Y76" s="71">
        <v>2636</v>
      </c>
      <c r="Z76" s="71">
        <v>3929</v>
      </c>
      <c r="AA76" s="71">
        <v>2037</v>
      </c>
      <c r="AB76" s="71">
        <v>6185</v>
      </c>
      <c r="AC76" s="71">
        <v>0</v>
      </c>
      <c r="AD76" s="71">
        <v>0.6116621816427863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1889</v>
      </c>
      <c r="B77" s="70">
        <v>295</v>
      </c>
      <c r="C77" s="70">
        <v>6</v>
      </c>
      <c r="D77" s="70">
        <v>18</v>
      </c>
      <c r="E77" s="70">
        <v>2009</v>
      </c>
      <c r="F77" s="70" t="s">
        <v>176</v>
      </c>
      <c r="G77" s="70" t="s">
        <v>1810</v>
      </c>
      <c r="H77" s="70" t="s">
        <v>1811</v>
      </c>
      <c r="I77" s="148"/>
      <c r="J77" s="71">
        <v>48.999597310135421</v>
      </c>
      <c r="K77" s="71">
        <v>0.61167157675028527</v>
      </c>
      <c r="L77" s="71">
        <v>24.797637880284121</v>
      </c>
      <c r="M77" s="71">
        <v>8.125915168091705</v>
      </c>
      <c r="N77" s="71">
        <v>11.20823842133643</v>
      </c>
      <c r="O77" s="71">
        <v>7.7305859297519159</v>
      </c>
      <c r="P77" s="71">
        <v>9.9468506705147028</v>
      </c>
      <c r="Q77" s="71">
        <v>0.35450623616645099</v>
      </c>
      <c r="R77" s="71">
        <v>0</v>
      </c>
      <c r="S77" s="71">
        <v>0.4604827166337192</v>
      </c>
      <c r="T77" s="72"/>
      <c r="U77" s="71">
        <v>1707395</v>
      </c>
      <c r="V77" s="71">
        <v>284</v>
      </c>
      <c r="W77" s="71">
        <v>401</v>
      </c>
      <c r="X77" s="71">
        <v>1784</v>
      </c>
      <c r="Y77" s="71">
        <v>2632</v>
      </c>
      <c r="Z77" s="71">
        <v>3908</v>
      </c>
      <c r="AA77" s="71">
        <v>2002</v>
      </c>
      <c r="AB77" s="71">
        <v>6081</v>
      </c>
      <c r="AC77" s="71">
        <v>0</v>
      </c>
      <c r="AD77" s="71">
        <v>0.4604827166337192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34.6</v>
      </c>
      <c r="BK77" s="71">
        <v>0</v>
      </c>
      <c r="BL77" s="71">
        <v>0</v>
      </c>
      <c r="BM77" s="71">
        <v>0</v>
      </c>
      <c r="BN77" s="72"/>
      <c r="BO77" s="71">
        <v>0</v>
      </c>
      <c r="BP77" s="71">
        <v>0</v>
      </c>
      <c r="BQ77" s="71">
        <v>1</v>
      </c>
      <c r="BR77" s="71">
        <v>0</v>
      </c>
      <c r="BS77" s="71">
        <v>0</v>
      </c>
      <c r="BT77" s="71">
        <v>0</v>
      </c>
      <c r="BU77"/>
      <c r="BV77" s="70">
        <v>34.6</v>
      </c>
      <c r="BW77" s="70">
        <v>0</v>
      </c>
      <c r="BX77" s="70">
        <v>0</v>
      </c>
      <c r="BY77" s="70">
        <v>0</v>
      </c>
      <c r="BZ77" s="70">
        <v>0</v>
      </c>
      <c r="CA77" s="70">
        <v>0</v>
      </c>
      <c r="CB77" s="70">
        <v>0</v>
      </c>
      <c r="CC77" s="70">
        <v>0</v>
      </c>
      <c r="CD77" s="70">
        <v>0</v>
      </c>
    </row>
    <row r="78" spans="1:82">
      <c r="A78" s="70" t="s">
        <v>1890</v>
      </c>
      <c r="B78" s="70">
        <v>296</v>
      </c>
      <c r="C78" s="70">
        <v>7</v>
      </c>
      <c r="D78" s="70">
        <v>18</v>
      </c>
      <c r="E78" s="70">
        <v>2010</v>
      </c>
      <c r="F78" s="70" t="s">
        <v>177</v>
      </c>
      <c r="G78" s="70" t="s">
        <v>1810</v>
      </c>
      <c r="H78" s="70" t="s">
        <v>1811</v>
      </c>
      <c r="I78" s="148"/>
      <c r="J78" s="71">
        <v>37.524010259069293</v>
      </c>
      <c r="K78" s="71">
        <v>0.63791609481250489</v>
      </c>
      <c r="L78" s="71">
        <v>22.575825398119228</v>
      </c>
      <c r="M78" s="71">
        <v>7.2738273792901804</v>
      </c>
      <c r="N78" s="71">
        <v>11.045662984342719</v>
      </c>
      <c r="O78" s="71">
        <v>7.7696513813466108</v>
      </c>
      <c r="P78" s="71">
        <v>10.053847076263089</v>
      </c>
      <c r="Q78" s="71">
        <v>0.36746735585427398</v>
      </c>
      <c r="R78" s="71">
        <v>0</v>
      </c>
      <c r="S78" s="71">
        <v>0.31480315341778209</v>
      </c>
      <c r="T78" s="72"/>
      <c r="U78" s="71">
        <v>1463668</v>
      </c>
      <c r="V78" s="71">
        <v>284</v>
      </c>
      <c r="W78" s="71">
        <v>401</v>
      </c>
      <c r="X78" s="71">
        <v>1784</v>
      </c>
      <c r="Y78" s="71">
        <v>2638</v>
      </c>
      <c r="Z78" s="71">
        <v>3946</v>
      </c>
      <c r="AA78" s="71">
        <v>1973</v>
      </c>
      <c r="AB78" s="71">
        <v>6040</v>
      </c>
      <c r="AC78" s="71">
        <v>0</v>
      </c>
      <c r="AD78" s="71">
        <v>0.31480315341778209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1891</v>
      </c>
      <c r="B79" s="70">
        <v>297</v>
      </c>
      <c r="C79" s="70">
        <v>8</v>
      </c>
      <c r="D79" s="70">
        <v>18</v>
      </c>
      <c r="E79" s="70">
        <v>2011</v>
      </c>
      <c r="F79" s="70" t="s">
        <v>178</v>
      </c>
      <c r="G79" s="70" t="s">
        <v>1810</v>
      </c>
      <c r="H79" s="70" t="s">
        <v>1811</v>
      </c>
      <c r="I79" s="148"/>
      <c r="J79" s="71">
        <v>40.688378948589587</v>
      </c>
      <c r="K79" s="71">
        <v>0.8938391054182574</v>
      </c>
      <c r="L79" s="71">
        <v>21.064890080375761</v>
      </c>
      <c r="M79" s="71">
        <v>9.1888889763495669</v>
      </c>
      <c r="N79" s="71">
        <v>13.19463073818007</v>
      </c>
      <c r="O79" s="71">
        <v>7.6352788679653871</v>
      </c>
      <c r="P79" s="71">
        <v>9.7385648287641953</v>
      </c>
      <c r="Q79" s="71">
        <v>0.417062159439064</v>
      </c>
      <c r="R79" s="71">
        <v>0</v>
      </c>
      <c r="S79" s="71">
        <v>0.2536612745595741</v>
      </c>
      <c r="T79" s="72"/>
      <c r="U79" s="71">
        <v>1494723</v>
      </c>
      <c r="V79" s="71">
        <v>284</v>
      </c>
      <c r="W79" s="71">
        <v>401</v>
      </c>
      <c r="X79" s="71">
        <v>1784</v>
      </c>
      <c r="Y79" s="71">
        <v>2618</v>
      </c>
      <c r="Z79" s="71">
        <v>3962</v>
      </c>
      <c r="AA79" s="71">
        <v>1968</v>
      </c>
      <c r="AB79" s="71">
        <v>5943</v>
      </c>
      <c r="AC79" s="71">
        <v>0</v>
      </c>
      <c r="AD79" s="71">
        <v>0.2536612745595741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31.236999999999998</v>
      </c>
      <c r="BK79" s="71">
        <v>0</v>
      </c>
      <c r="BL79" s="71">
        <v>0</v>
      </c>
      <c r="BM79" s="71">
        <v>0</v>
      </c>
      <c r="BN79" s="72"/>
      <c r="BO79" s="71">
        <v>0</v>
      </c>
      <c r="BP79" s="71">
        <v>0</v>
      </c>
      <c r="BQ79" s="71">
        <v>1</v>
      </c>
      <c r="BR79" s="71">
        <v>0</v>
      </c>
      <c r="BS79" s="71">
        <v>0</v>
      </c>
      <c r="BT79" s="71">
        <v>0</v>
      </c>
      <c r="BU79"/>
      <c r="BV79" s="70">
        <v>31.236999999999998</v>
      </c>
      <c r="BW79" s="70">
        <v>0</v>
      </c>
      <c r="BX79" s="70">
        <v>0</v>
      </c>
      <c r="BY79" s="70">
        <v>0</v>
      </c>
      <c r="BZ79" s="70">
        <v>0</v>
      </c>
      <c r="CA79" s="70">
        <v>0</v>
      </c>
      <c r="CB79" s="70">
        <v>0</v>
      </c>
      <c r="CC79" s="70">
        <v>0</v>
      </c>
      <c r="CD79" s="70">
        <v>0</v>
      </c>
    </row>
    <row r="80" spans="1:82">
      <c r="A80" s="70" t="s">
        <v>1892</v>
      </c>
      <c r="B80" s="70">
        <v>298</v>
      </c>
      <c r="C80" s="70">
        <v>9</v>
      </c>
      <c r="D80" s="70">
        <v>18</v>
      </c>
      <c r="E80" s="70">
        <v>2012</v>
      </c>
      <c r="F80" s="70" t="s">
        <v>179</v>
      </c>
      <c r="G80" s="70" t="s">
        <v>1810</v>
      </c>
      <c r="H80" s="70" t="s">
        <v>1811</v>
      </c>
      <c r="I80" s="148"/>
      <c r="J80" s="71">
        <v>41.616877241583857</v>
      </c>
      <c r="K80" s="71">
        <v>1.0069443223973149</v>
      </c>
      <c r="L80" s="71">
        <v>21.253847709870399</v>
      </c>
      <c r="M80" s="71">
        <v>11.412570912429899</v>
      </c>
      <c r="N80" s="71">
        <v>14.66052383736854</v>
      </c>
      <c r="O80" s="71">
        <v>7.6229947530416373</v>
      </c>
      <c r="P80" s="71">
        <v>9.7889958231669887</v>
      </c>
      <c r="Q80" s="71">
        <v>0.45099474606055101</v>
      </c>
      <c r="R80" s="71">
        <v>0</v>
      </c>
      <c r="S80" s="71">
        <v>0.21001023113503689</v>
      </c>
      <c r="T80" s="72"/>
      <c r="U80" s="71">
        <v>1464830</v>
      </c>
      <c r="V80" s="71">
        <v>284</v>
      </c>
      <c r="W80" s="71">
        <v>401</v>
      </c>
      <c r="X80" s="71">
        <v>1784</v>
      </c>
      <c r="Y80" s="71">
        <v>2648</v>
      </c>
      <c r="Z80" s="71">
        <v>3987</v>
      </c>
      <c r="AA80" s="71">
        <v>1967</v>
      </c>
      <c r="AB80" s="71">
        <v>5915</v>
      </c>
      <c r="AC80" s="71">
        <v>0</v>
      </c>
      <c r="AD80" s="71">
        <v>0.21001023113503689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34.749000000000002</v>
      </c>
      <c r="BK80" s="71">
        <v>0</v>
      </c>
      <c r="BL80" s="71">
        <v>0</v>
      </c>
      <c r="BM80" s="71">
        <v>0</v>
      </c>
      <c r="BN80" s="72"/>
      <c r="BO80" s="71">
        <v>0</v>
      </c>
      <c r="BP80" s="71">
        <v>0</v>
      </c>
      <c r="BQ80" s="71">
        <v>1</v>
      </c>
      <c r="BR80" s="71">
        <v>0</v>
      </c>
      <c r="BS80" s="71">
        <v>0</v>
      </c>
      <c r="BT80" s="71">
        <v>0</v>
      </c>
      <c r="BU80"/>
      <c r="BV80" s="70">
        <v>34.749000000000002</v>
      </c>
      <c r="BW80" s="70">
        <v>0</v>
      </c>
      <c r="BX80" s="70">
        <v>0</v>
      </c>
      <c r="BY80" s="70">
        <v>0</v>
      </c>
      <c r="BZ80" s="70">
        <v>0</v>
      </c>
      <c r="CA80" s="70">
        <v>0</v>
      </c>
      <c r="CB80" s="70">
        <v>0</v>
      </c>
      <c r="CC80" s="70">
        <v>0</v>
      </c>
      <c r="CD80" s="70">
        <v>0</v>
      </c>
    </row>
    <row r="81" spans="1:82">
      <c r="A81" s="70" t="s">
        <v>1893</v>
      </c>
      <c r="B81" s="70">
        <v>299</v>
      </c>
      <c r="C81" s="70">
        <v>10</v>
      </c>
      <c r="D81" s="70">
        <v>18</v>
      </c>
      <c r="E81" s="70">
        <v>2013</v>
      </c>
      <c r="F81" s="70" t="s">
        <v>180</v>
      </c>
      <c r="G81" s="70" t="s">
        <v>1810</v>
      </c>
      <c r="H81" s="70" t="s">
        <v>1811</v>
      </c>
      <c r="I81" s="148"/>
      <c r="J81" s="71">
        <v>41.203445670267847</v>
      </c>
      <c r="K81" s="71">
        <v>0.83224291711482556</v>
      </c>
      <c r="L81" s="71">
        <v>18.768823428177221</v>
      </c>
      <c r="M81" s="71">
        <v>10.61396380260083</v>
      </c>
      <c r="N81" s="71">
        <v>14.19726647467972</v>
      </c>
      <c r="O81" s="71">
        <v>7.3045097072867993</v>
      </c>
      <c r="P81" s="71">
        <v>9.6860106406615341</v>
      </c>
      <c r="Q81" s="71">
        <v>0.45763155170897601</v>
      </c>
      <c r="R81" s="71">
        <v>0</v>
      </c>
      <c r="S81" s="71">
        <v>0.35128380626968231</v>
      </c>
      <c r="T81" s="72"/>
      <c r="U81" s="71">
        <v>1476681</v>
      </c>
      <c r="V81" s="71">
        <v>284</v>
      </c>
      <c r="W81" s="71">
        <v>401</v>
      </c>
      <c r="X81" s="71">
        <v>1784</v>
      </c>
      <c r="Y81" s="71">
        <v>2646</v>
      </c>
      <c r="Z81" s="71">
        <v>3991</v>
      </c>
      <c r="AA81" s="71">
        <v>1939</v>
      </c>
      <c r="AB81" s="71">
        <v>5916</v>
      </c>
      <c r="AC81" s="71">
        <v>0</v>
      </c>
      <c r="AD81" s="71">
        <v>0.35128380626968231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40.493000000000002</v>
      </c>
      <c r="BK81" s="71">
        <v>0</v>
      </c>
      <c r="BL81" s="71">
        <v>0</v>
      </c>
      <c r="BM81" s="71">
        <v>0</v>
      </c>
      <c r="BN81" s="72"/>
      <c r="BO81" s="71">
        <v>0</v>
      </c>
      <c r="BP81" s="71">
        <v>0</v>
      </c>
      <c r="BQ81" s="71">
        <v>1</v>
      </c>
      <c r="BR81" s="71">
        <v>0</v>
      </c>
      <c r="BS81" s="71">
        <v>0</v>
      </c>
      <c r="BT81" s="71">
        <v>0</v>
      </c>
      <c r="BU81"/>
      <c r="BV81" s="70">
        <v>40.493000000000002</v>
      </c>
      <c r="BW81" s="70">
        <v>0</v>
      </c>
      <c r="BX81" s="70">
        <v>0</v>
      </c>
      <c r="BY81" s="70">
        <v>0</v>
      </c>
      <c r="BZ81" s="70">
        <v>0</v>
      </c>
      <c r="CA81" s="70">
        <v>0</v>
      </c>
      <c r="CB81" s="70">
        <v>0</v>
      </c>
      <c r="CC81" s="70">
        <v>0</v>
      </c>
      <c r="CD81" s="70">
        <v>0</v>
      </c>
    </row>
    <row r="82" spans="1:82">
      <c r="A82" s="70" t="s">
        <v>1894</v>
      </c>
      <c r="B82" s="70">
        <v>300</v>
      </c>
      <c r="C82" s="70">
        <v>11</v>
      </c>
      <c r="D82" s="70">
        <v>18</v>
      </c>
      <c r="E82" s="70">
        <v>2014</v>
      </c>
      <c r="F82" s="70" t="s">
        <v>181</v>
      </c>
      <c r="G82" s="70" t="s">
        <v>1810</v>
      </c>
      <c r="H82" s="70" t="s">
        <v>1811</v>
      </c>
      <c r="I82" s="148"/>
      <c r="J82" s="71">
        <v>36.858213157443693</v>
      </c>
      <c r="K82" s="71">
        <v>0.86340396207411829</v>
      </c>
      <c r="L82" s="71">
        <v>15.452481871287359</v>
      </c>
      <c r="M82" s="71">
        <v>10.99538423586878</v>
      </c>
      <c r="N82" s="71">
        <v>15.01034679676493</v>
      </c>
      <c r="O82" s="71">
        <v>6.9857855236883211</v>
      </c>
      <c r="P82" s="71">
        <v>9.6359304634643586</v>
      </c>
      <c r="Q82" s="71">
        <v>0.43380077948818702</v>
      </c>
      <c r="R82" s="71">
        <v>0</v>
      </c>
      <c r="S82" s="71">
        <v>0.35350083245078218</v>
      </c>
      <c r="T82" s="72"/>
      <c r="U82" s="71">
        <v>1467072</v>
      </c>
      <c r="V82" s="71">
        <v>256</v>
      </c>
      <c r="W82" s="71">
        <v>337</v>
      </c>
      <c r="X82" s="71">
        <v>1757</v>
      </c>
      <c r="Y82" s="71">
        <v>2642</v>
      </c>
      <c r="Z82" s="71">
        <v>4020</v>
      </c>
      <c r="AA82" s="71">
        <v>1919</v>
      </c>
      <c r="AB82" s="71">
        <v>5845</v>
      </c>
      <c r="AC82" s="71">
        <v>0</v>
      </c>
      <c r="AD82" s="71">
        <v>0.35350083245078218</v>
      </c>
      <c r="AE82" s="72"/>
      <c r="AF82" s="71"/>
      <c r="AG82" s="71"/>
      <c r="AH82" s="71"/>
      <c r="AI82" s="71"/>
      <c r="AJ82" s="71"/>
      <c r="AK82" s="71"/>
      <c r="AL82" s="71"/>
      <c r="AM82" s="71"/>
      <c r="AN82" s="71"/>
      <c r="AO82" s="71"/>
      <c r="AP82" s="71"/>
      <c r="AQ82" s="72"/>
      <c r="AR82" s="71">
        <v>58</v>
      </c>
      <c r="AS82" s="71">
        <v>20</v>
      </c>
      <c r="AT82" s="71">
        <v>0</v>
      </c>
      <c r="AU82" s="71">
        <v>0</v>
      </c>
      <c r="AV82" s="71">
        <v>0</v>
      </c>
      <c r="AW82" s="71">
        <v>2</v>
      </c>
      <c r="AX82" s="71"/>
      <c r="AY82" s="72"/>
      <c r="AZ82" s="71">
        <v>293.18900000000002</v>
      </c>
      <c r="BA82" s="71">
        <v>3775.4</v>
      </c>
      <c r="BB82" s="71">
        <v>0</v>
      </c>
      <c r="BC82" s="71">
        <v>0</v>
      </c>
      <c r="BD82" s="71">
        <v>0</v>
      </c>
      <c r="BE82" s="71">
        <v>450</v>
      </c>
      <c r="BF82" s="71"/>
      <c r="BG82" s="72"/>
      <c r="BH82" s="71">
        <v>0</v>
      </c>
      <c r="BI82" s="71">
        <v>0</v>
      </c>
      <c r="BJ82" s="71">
        <v>40.42</v>
      </c>
      <c r="BK82" s="71">
        <v>0</v>
      </c>
      <c r="BL82" s="71">
        <v>0</v>
      </c>
      <c r="BM82" s="71">
        <v>0</v>
      </c>
      <c r="BN82" s="72"/>
      <c r="BO82" s="71">
        <v>0</v>
      </c>
      <c r="BP82" s="71">
        <v>0</v>
      </c>
      <c r="BQ82" s="71">
        <v>1</v>
      </c>
      <c r="BR82" s="71">
        <v>0</v>
      </c>
      <c r="BS82" s="71">
        <v>0</v>
      </c>
      <c r="BT82" s="71">
        <v>0</v>
      </c>
      <c r="BU82"/>
      <c r="BV82" s="70">
        <v>40.42</v>
      </c>
      <c r="BW82" s="70">
        <v>0</v>
      </c>
      <c r="BX82" s="70">
        <v>0</v>
      </c>
      <c r="BY82" s="70">
        <v>0</v>
      </c>
      <c r="BZ82" s="70">
        <v>0</v>
      </c>
      <c r="CA82" s="70">
        <v>0</v>
      </c>
      <c r="CB82" s="70">
        <v>0</v>
      </c>
      <c r="CC82" s="70">
        <v>0</v>
      </c>
      <c r="CD82" s="70">
        <v>0</v>
      </c>
    </row>
    <row r="83" spans="1:82">
      <c r="A83" s="70" t="s">
        <v>1895</v>
      </c>
      <c r="B83" s="70">
        <v>301</v>
      </c>
      <c r="C83" s="70">
        <v>12</v>
      </c>
      <c r="D83" s="70">
        <v>18</v>
      </c>
      <c r="E83" s="70">
        <v>2015</v>
      </c>
      <c r="F83" s="70" t="s">
        <v>182</v>
      </c>
      <c r="G83" s="1064" t="s">
        <v>1810</v>
      </c>
      <c r="H83" s="70" t="s">
        <v>1811</v>
      </c>
      <c r="I83" s="148"/>
      <c r="J83" s="71">
        <v>49.860686443303813</v>
      </c>
      <c r="K83" s="71">
        <v>0.82791464638006274</v>
      </c>
      <c r="L83" s="71">
        <v>16.26534923012408</v>
      </c>
      <c r="M83" s="71">
        <v>10.63883516946696</v>
      </c>
      <c r="N83" s="71">
        <v>13.84688734049149</v>
      </c>
      <c r="O83" s="71">
        <v>6.9708315510361469</v>
      </c>
      <c r="P83" s="71">
        <v>9.6083663382035294</v>
      </c>
      <c r="Q83" s="71">
        <v>0.41877802596917502</v>
      </c>
      <c r="R83" s="71">
        <v>0</v>
      </c>
      <c r="S83" s="71">
        <v>0.53470053756978297</v>
      </c>
      <c r="T83" s="72"/>
      <c r="U83" s="71">
        <v>1989792</v>
      </c>
      <c r="V83" s="71">
        <v>256</v>
      </c>
      <c r="W83" s="71">
        <v>337</v>
      </c>
      <c r="X83" s="71">
        <v>1757</v>
      </c>
      <c r="Y83" s="71">
        <v>2648</v>
      </c>
      <c r="Z83" s="71">
        <v>4050</v>
      </c>
      <c r="AA83" s="71">
        <v>1912</v>
      </c>
      <c r="AB83" s="71">
        <v>5764</v>
      </c>
      <c r="AC83" s="71">
        <v>0</v>
      </c>
      <c r="AD83" s="71">
        <v>0.53470053756978297</v>
      </c>
      <c r="AE83" s="72"/>
      <c r="AF83" s="71">
        <v>15355822.932191649</v>
      </c>
      <c r="AG83" s="71">
        <v>551573.18625662581</v>
      </c>
      <c r="AH83" s="71">
        <v>2103139.9803351229</v>
      </c>
      <c r="AI83" s="71">
        <v>11174662.605536981</v>
      </c>
      <c r="AJ83" s="71">
        <v>11728118.10332375</v>
      </c>
      <c r="AK83" s="71">
        <v>0</v>
      </c>
      <c r="AL83" s="71">
        <v>0</v>
      </c>
      <c r="AM83" s="71">
        <v>789932.02092939219</v>
      </c>
      <c r="AN83" s="71">
        <v>0</v>
      </c>
      <c r="AO83" s="71">
        <v>0</v>
      </c>
      <c r="AP83" s="71">
        <v>41703248.828573518</v>
      </c>
      <c r="AQ83" s="72"/>
      <c r="AR83" s="71">
        <v>72</v>
      </c>
      <c r="AS83" s="71">
        <v>21</v>
      </c>
      <c r="AT83" s="71">
        <v>0</v>
      </c>
      <c r="AU83" s="71">
        <v>0</v>
      </c>
      <c r="AV83" s="71">
        <v>0</v>
      </c>
      <c r="AW83" s="71">
        <v>2</v>
      </c>
      <c r="AX83" s="71"/>
      <c r="AY83" s="72"/>
      <c r="AZ83" s="71">
        <v>386.88900000000001</v>
      </c>
      <c r="BA83" s="71">
        <v>6775.4</v>
      </c>
      <c r="BB83" s="71">
        <v>0</v>
      </c>
      <c r="BC83" s="71">
        <v>0</v>
      </c>
      <c r="BD83" s="71">
        <v>0</v>
      </c>
      <c r="BE83" s="71">
        <v>450</v>
      </c>
      <c r="BF83" s="71"/>
      <c r="BG83" s="72"/>
      <c r="BH83" s="71">
        <v>0</v>
      </c>
      <c r="BI83" s="71">
        <v>0</v>
      </c>
      <c r="BJ83" s="71">
        <v>39.966999999999999</v>
      </c>
      <c r="BK83" s="71">
        <v>0</v>
      </c>
      <c r="BL83" s="71">
        <v>0</v>
      </c>
      <c r="BM83" s="71">
        <v>0</v>
      </c>
      <c r="BN83" s="72"/>
      <c r="BO83" s="71">
        <v>0</v>
      </c>
      <c r="BP83" s="71">
        <v>0</v>
      </c>
      <c r="BQ83" s="71">
        <v>1</v>
      </c>
      <c r="BR83" s="71">
        <v>0</v>
      </c>
      <c r="BS83" s="71">
        <v>0</v>
      </c>
      <c r="BT83" s="71">
        <v>0</v>
      </c>
      <c r="BU83"/>
      <c r="BV83" s="70">
        <v>39.966999999999999</v>
      </c>
      <c r="BW83" s="70">
        <v>0</v>
      </c>
      <c r="BX83" s="70">
        <v>0</v>
      </c>
      <c r="BY83" s="70">
        <v>0</v>
      </c>
      <c r="BZ83" s="70">
        <v>0</v>
      </c>
      <c r="CA83" s="70">
        <v>0</v>
      </c>
      <c r="CB83" s="70">
        <v>0</v>
      </c>
      <c r="CC83" s="70">
        <v>0</v>
      </c>
      <c r="CD83" s="70">
        <v>0</v>
      </c>
    </row>
    <row r="84" spans="1:82">
      <c r="A84" s="70" t="s">
        <v>1896</v>
      </c>
      <c r="B84" s="70">
        <v>302</v>
      </c>
      <c r="C84" s="70">
        <v>13</v>
      </c>
      <c r="D84" s="70">
        <v>18</v>
      </c>
      <c r="E84" s="70">
        <v>2016</v>
      </c>
      <c r="F84" s="70" t="s">
        <v>155</v>
      </c>
      <c r="G84" s="1064" t="s">
        <v>1810</v>
      </c>
      <c r="H84" s="70" t="s">
        <v>1811</v>
      </c>
      <c r="I84" s="148"/>
      <c r="J84" s="71">
        <v>57.027142849112337</v>
      </c>
      <c r="K84" s="71">
        <v>0.78095371989562534</v>
      </c>
      <c r="L84" s="71">
        <v>17.490913593077206</v>
      </c>
      <c r="M84" s="71">
        <v>9.1215673326837958</v>
      </c>
      <c r="N84" s="71">
        <v>14.235583981229338</v>
      </c>
      <c r="O84" s="71">
        <v>6.9405907239640312</v>
      </c>
      <c r="P84" s="71">
        <v>11.141049394801227</v>
      </c>
      <c r="Q84" s="71">
        <v>0.40521594378294296</v>
      </c>
      <c r="R84" s="71">
        <v>0</v>
      </c>
      <c r="S84" s="71">
        <v>0.60175561669298239</v>
      </c>
      <c r="T84" s="72"/>
      <c r="U84" s="71">
        <v>2166239</v>
      </c>
      <c r="V84" s="71">
        <v>256</v>
      </c>
      <c r="W84" s="71">
        <v>337</v>
      </c>
      <c r="X84" s="71">
        <v>1757</v>
      </c>
      <c r="Y84" s="71">
        <v>2677</v>
      </c>
      <c r="Z84" s="71">
        <v>4082</v>
      </c>
      <c r="AA84" s="71">
        <v>2293</v>
      </c>
      <c r="AB84" s="71">
        <v>5737</v>
      </c>
      <c r="AC84" s="71">
        <v>0</v>
      </c>
      <c r="AD84" s="71">
        <v>0.60175561669298239</v>
      </c>
      <c r="AE84" s="72"/>
      <c r="AF84" s="71">
        <v>17870379.73767142</v>
      </c>
      <c r="AG84" s="71">
        <v>525762.04914548912</v>
      </c>
      <c r="AH84" s="71">
        <v>1782514.7668245721</v>
      </c>
      <c r="AI84" s="71">
        <v>11154541.257053159</v>
      </c>
      <c r="AJ84" s="71">
        <v>11777007.196150189</v>
      </c>
      <c r="AK84" s="71">
        <v>0</v>
      </c>
      <c r="AL84" s="71">
        <v>0</v>
      </c>
      <c r="AM84" s="71">
        <v>786842.60914207692</v>
      </c>
      <c r="AN84" s="71">
        <v>0</v>
      </c>
      <c r="AO84" s="71">
        <v>0</v>
      </c>
      <c r="AP84" s="71">
        <v>43897047.615986913</v>
      </c>
      <c r="AQ84" s="72"/>
      <c r="AR84" s="71">
        <v>76</v>
      </c>
      <c r="AS84" s="71">
        <v>25</v>
      </c>
      <c r="AT84" s="71">
        <v>0</v>
      </c>
      <c r="AU84" s="71">
        <v>0</v>
      </c>
      <c r="AV84" s="71">
        <v>0</v>
      </c>
      <c r="AW84" s="71">
        <v>2</v>
      </c>
      <c r="AX84" s="71"/>
      <c r="AY84" s="72"/>
      <c r="AZ84" s="71">
        <v>408.48899999999998</v>
      </c>
      <c r="BA84" s="71">
        <v>6971.4</v>
      </c>
      <c r="BB84" s="71">
        <v>0</v>
      </c>
      <c r="BC84" s="71">
        <v>0</v>
      </c>
      <c r="BD84" s="71">
        <v>0</v>
      </c>
      <c r="BE84" s="71">
        <v>450</v>
      </c>
      <c r="BF84" s="71"/>
      <c r="BG84" s="72"/>
      <c r="BH84" s="71">
        <v>0</v>
      </c>
      <c r="BI84" s="71">
        <v>0</v>
      </c>
      <c r="BJ84" s="71">
        <v>39.750999999999998</v>
      </c>
      <c r="BK84" s="71">
        <v>0</v>
      </c>
      <c r="BL84" s="71">
        <v>0</v>
      </c>
      <c r="BM84" s="71">
        <v>0</v>
      </c>
      <c r="BN84" s="72"/>
      <c r="BO84" s="71">
        <v>0</v>
      </c>
      <c r="BP84" s="71">
        <v>0</v>
      </c>
      <c r="BQ84" s="71">
        <v>1</v>
      </c>
      <c r="BR84" s="71">
        <v>0</v>
      </c>
      <c r="BS84" s="71">
        <v>0</v>
      </c>
      <c r="BT84" s="71">
        <v>0</v>
      </c>
      <c r="BU84"/>
      <c r="BV84" s="70">
        <v>39.750999999999998</v>
      </c>
      <c r="BW84" s="70">
        <v>0</v>
      </c>
      <c r="BX84" s="70">
        <v>0</v>
      </c>
      <c r="BY84" s="70">
        <v>0</v>
      </c>
      <c r="BZ84" s="70">
        <v>0</v>
      </c>
      <c r="CA84" s="70">
        <v>0</v>
      </c>
      <c r="CB84" s="70">
        <v>0</v>
      </c>
      <c r="CC84" s="70">
        <v>0</v>
      </c>
      <c r="CD84" s="70">
        <v>0</v>
      </c>
    </row>
    <row r="85" spans="1:82">
      <c r="A85" s="70" t="s">
        <v>1897</v>
      </c>
      <c r="B85" s="70">
        <v>303</v>
      </c>
      <c r="C85" s="70">
        <v>14</v>
      </c>
      <c r="D85" s="70">
        <v>18</v>
      </c>
      <c r="E85" s="70">
        <v>2017</v>
      </c>
      <c r="F85" s="70" t="s">
        <v>156</v>
      </c>
      <c r="G85" s="70" t="s">
        <v>1810</v>
      </c>
      <c r="H85" s="70" t="s">
        <v>1811</v>
      </c>
      <c r="I85" s="148"/>
      <c r="J85" s="71">
        <v>57.349457103504328</v>
      </c>
      <c r="K85" s="71">
        <v>0.79801777108227934</v>
      </c>
      <c r="L85" s="71">
        <v>15.789223572563795</v>
      </c>
      <c r="M85" s="71">
        <v>9.146104079596169</v>
      </c>
      <c r="N85" s="71">
        <v>14.029211260772611</v>
      </c>
      <c r="O85" s="71">
        <v>6.8323544619743579</v>
      </c>
      <c r="P85" s="71">
        <v>11.162205754856441</v>
      </c>
      <c r="Q85" s="71">
        <v>0.38591049868576399</v>
      </c>
      <c r="R85" s="71">
        <v>0</v>
      </c>
      <c r="S85" s="71">
        <v>0.43164788864568981</v>
      </c>
      <c r="T85" s="72"/>
      <c r="U85" s="71">
        <v>2143586</v>
      </c>
      <c r="V85" s="71">
        <v>256</v>
      </c>
      <c r="W85" s="71">
        <v>337</v>
      </c>
      <c r="X85" s="71">
        <v>1757</v>
      </c>
      <c r="Y85" s="71">
        <v>2696</v>
      </c>
      <c r="Z85" s="71">
        <v>4085</v>
      </c>
      <c r="AA85" s="71">
        <v>2312</v>
      </c>
      <c r="AB85" s="71">
        <v>5650</v>
      </c>
      <c r="AC85" s="71">
        <v>0</v>
      </c>
      <c r="AD85" s="71">
        <v>0.43164788864568981</v>
      </c>
      <c r="AE85" s="72"/>
      <c r="AF85" s="71">
        <v>17376494.14564598</v>
      </c>
      <c r="AG85" s="71">
        <v>527289.67610339832</v>
      </c>
      <c r="AH85" s="71">
        <v>2177530.383396538</v>
      </c>
      <c r="AI85" s="71">
        <v>10878570.88497399</v>
      </c>
      <c r="AJ85" s="71">
        <v>10755189.358319489</v>
      </c>
      <c r="AK85" s="71">
        <v>0</v>
      </c>
      <c r="AL85" s="71">
        <v>0</v>
      </c>
      <c r="AM85" s="71">
        <v>776122.88429117436</v>
      </c>
      <c r="AN85" s="71">
        <v>0</v>
      </c>
      <c r="AO85" s="71">
        <v>0</v>
      </c>
      <c r="AP85" s="71">
        <v>42491197.332730569</v>
      </c>
      <c r="AQ85" s="72"/>
      <c r="AR85" s="71">
        <v>79</v>
      </c>
      <c r="AS85" s="71">
        <v>26</v>
      </c>
      <c r="AT85" s="71">
        <v>0</v>
      </c>
      <c r="AU85" s="71">
        <v>0</v>
      </c>
      <c r="AV85" s="71">
        <v>0</v>
      </c>
      <c r="AW85" s="71">
        <v>2</v>
      </c>
      <c r="AX85" s="71"/>
      <c r="AY85" s="72"/>
      <c r="AZ85" s="71">
        <v>433.089</v>
      </c>
      <c r="BA85" s="71">
        <v>6987.9</v>
      </c>
      <c r="BB85" s="71">
        <v>0</v>
      </c>
      <c r="BC85" s="71">
        <v>0</v>
      </c>
      <c r="BD85" s="71">
        <v>0</v>
      </c>
      <c r="BE85" s="71">
        <v>450</v>
      </c>
      <c r="BF85" s="71"/>
      <c r="BG85" s="72"/>
      <c r="BH85" s="71">
        <v>0</v>
      </c>
      <c r="BI85" s="71">
        <v>0</v>
      </c>
      <c r="BJ85" s="71">
        <v>34.061999999999998</v>
      </c>
      <c r="BK85" s="71">
        <v>0</v>
      </c>
      <c r="BL85" s="71">
        <v>0</v>
      </c>
      <c r="BM85" s="71">
        <v>0</v>
      </c>
      <c r="BN85" s="72"/>
      <c r="BO85" s="71">
        <v>0</v>
      </c>
      <c r="BP85" s="71">
        <v>0</v>
      </c>
      <c r="BQ85" s="71">
        <v>1</v>
      </c>
      <c r="BR85" s="71">
        <v>0</v>
      </c>
      <c r="BS85" s="71">
        <v>0</v>
      </c>
      <c r="BT85" s="71">
        <v>0</v>
      </c>
      <c r="BU85"/>
      <c r="BV85" s="70">
        <v>34.061999999999998</v>
      </c>
      <c r="BW85" s="70">
        <v>0</v>
      </c>
      <c r="BX85" s="70">
        <v>0</v>
      </c>
      <c r="BY85" s="70">
        <v>0</v>
      </c>
      <c r="BZ85" s="70">
        <v>0</v>
      </c>
      <c r="CA85" s="70">
        <v>0</v>
      </c>
      <c r="CB85" s="70">
        <v>0</v>
      </c>
      <c r="CC85" s="70">
        <v>0</v>
      </c>
      <c r="CD85" s="70">
        <v>0</v>
      </c>
    </row>
    <row r="86" spans="1:82">
      <c r="A86" s="70" t="s">
        <v>1898</v>
      </c>
      <c r="B86" s="70">
        <v>304</v>
      </c>
      <c r="C86" s="70">
        <v>15</v>
      </c>
      <c r="D86" s="70">
        <v>18</v>
      </c>
      <c r="E86" s="70">
        <v>2018</v>
      </c>
      <c r="F86" s="70" t="s">
        <v>183</v>
      </c>
      <c r="G86" s="70" t="s">
        <v>1810</v>
      </c>
      <c r="H86" s="70" t="s">
        <v>1811</v>
      </c>
      <c r="I86" s="148"/>
      <c r="J86" s="71">
        <v>58.409087527117173</v>
      </c>
      <c r="K86" s="71">
        <v>0.74273839848060974</v>
      </c>
      <c r="L86" s="71">
        <v>14.48457892019916</v>
      </c>
      <c r="M86" s="71">
        <v>9.1912133634971056</v>
      </c>
      <c r="N86" s="71">
        <v>13.064977934328367</v>
      </c>
      <c r="O86" s="71">
        <v>6.7761988661649752</v>
      </c>
      <c r="P86" s="71">
        <v>11.137132442377315</v>
      </c>
      <c r="Q86" s="71">
        <v>0.35664394943038102</v>
      </c>
      <c r="R86" s="71">
        <v>0</v>
      </c>
      <c r="S86" s="71">
        <v>0.682152853494708</v>
      </c>
      <c r="T86" s="72"/>
      <c r="U86" s="71">
        <v>2281178</v>
      </c>
      <c r="V86" s="71">
        <v>256</v>
      </c>
      <c r="W86" s="71">
        <v>337</v>
      </c>
      <c r="X86" s="71">
        <v>1757</v>
      </c>
      <c r="Y86" s="71">
        <v>2727</v>
      </c>
      <c r="Z86" s="71">
        <v>4129</v>
      </c>
      <c r="AA86" s="71">
        <v>2330</v>
      </c>
      <c r="AB86" s="71">
        <v>5627</v>
      </c>
      <c r="AC86" s="71">
        <v>0</v>
      </c>
      <c r="AD86" s="71">
        <v>0.682152853494708</v>
      </c>
      <c r="AE86" s="72"/>
      <c r="AF86" s="71">
        <v>18562569.646714471</v>
      </c>
      <c r="AG86" s="71">
        <v>477071.01765179512</v>
      </c>
      <c r="AH86" s="71">
        <v>2052322.654284443</v>
      </c>
      <c r="AI86" s="71">
        <v>11120121.550512331</v>
      </c>
      <c r="AJ86" s="71">
        <v>10105787.592825251</v>
      </c>
      <c r="AK86" s="71">
        <v>0</v>
      </c>
      <c r="AL86" s="71">
        <v>0</v>
      </c>
      <c r="AM86" s="71">
        <v>774562.79997444816</v>
      </c>
      <c r="AN86" s="71">
        <v>0</v>
      </c>
      <c r="AO86" s="71">
        <v>0</v>
      </c>
      <c r="AP86" s="71">
        <v>43092435.261962734</v>
      </c>
      <c r="AQ86" s="72"/>
      <c r="AR86" s="71">
        <v>81</v>
      </c>
      <c r="AS86" s="71">
        <v>30</v>
      </c>
      <c r="AT86" s="71">
        <v>0</v>
      </c>
      <c r="AU86" s="71">
        <v>0</v>
      </c>
      <c r="AV86" s="71">
        <v>0</v>
      </c>
      <c r="AW86" s="71">
        <v>2</v>
      </c>
      <c r="AX86" s="71"/>
      <c r="AY86" s="72"/>
      <c r="AZ86" s="71">
        <v>448.089</v>
      </c>
      <c r="BA86" s="71">
        <v>8939</v>
      </c>
      <c r="BB86" s="71">
        <v>0</v>
      </c>
      <c r="BC86" s="71">
        <v>0</v>
      </c>
      <c r="BD86" s="71">
        <v>0</v>
      </c>
      <c r="BE86" s="71">
        <v>450</v>
      </c>
      <c r="BF86" s="71"/>
      <c r="BG86" s="72"/>
      <c r="BH86" s="71">
        <v>0</v>
      </c>
      <c r="BI86" s="71">
        <v>0</v>
      </c>
      <c r="BJ86" s="71">
        <v>35.228999999999999</v>
      </c>
      <c r="BK86" s="71">
        <v>0</v>
      </c>
      <c r="BL86" s="71">
        <v>0</v>
      </c>
      <c r="BM86" s="71">
        <v>0</v>
      </c>
      <c r="BN86" s="72"/>
      <c r="BO86" s="71">
        <v>0</v>
      </c>
      <c r="BP86" s="71">
        <v>0</v>
      </c>
      <c r="BQ86" s="71">
        <v>1</v>
      </c>
      <c r="BR86" s="71">
        <v>0</v>
      </c>
      <c r="BS86" s="71">
        <v>0</v>
      </c>
      <c r="BT86" s="71">
        <v>0</v>
      </c>
      <c r="BU86"/>
      <c r="BV86" s="70">
        <v>35.228999999999999</v>
      </c>
      <c r="BW86" s="70">
        <v>0</v>
      </c>
      <c r="BX86" s="70">
        <v>0</v>
      </c>
      <c r="BY86" s="70">
        <v>0</v>
      </c>
      <c r="BZ86" s="70">
        <v>0</v>
      </c>
      <c r="CA86" s="70">
        <v>0</v>
      </c>
      <c r="CB86" s="70">
        <v>0</v>
      </c>
      <c r="CC86" s="70">
        <v>0</v>
      </c>
      <c r="CD86" s="70">
        <v>0</v>
      </c>
    </row>
    <row r="87" spans="1:82">
      <c r="A87" s="70" t="s">
        <v>1899</v>
      </c>
      <c r="B87" s="70">
        <v>305</v>
      </c>
      <c r="C87" s="70">
        <v>16</v>
      </c>
      <c r="D87" s="70">
        <v>18</v>
      </c>
      <c r="E87" s="70">
        <v>2019</v>
      </c>
      <c r="F87" s="70" t="s">
        <v>158</v>
      </c>
      <c r="G87" s="70" t="s">
        <v>1810</v>
      </c>
      <c r="H87" s="70" t="s">
        <v>1811</v>
      </c>
      <c r="I87" s="148"/>
      <c r="J87" s="71">
        <v>57.742389232045049</v>
      </c>
      <c r="K87" s="71">
        <v>0.68920654208776155</v>
      </c>
      <c r="L87" s="71">
        <v>14.549474776060098</v>
      </c>
      <c r="M87" s="71">
        <v>8.2453529763379425</v>
      </c>
      <c r="N87" s="71">
        <v>13.25543262911801</v>
      </c>
      <c r="O87" s="71">
        <v>6.518471515005249</v>
      </c>
      <c r="P87" s="71">
        <v>9.2032475094199988</v>
      </c>
      <c r="Q87" s="71">
        <v>0.341010673200002</v>
      </c>
      <c r="R87" s="71">
        <v>0</v>
      </c>
      <c r="S87" s="71">
        <v>0.49192432666648883</v>
      </c>
      <c r="T87" s="72"/>
      <c r="U87" s="71">
        <v>2372294</v>
      </c>
      <c r="V87" s="71">
        <v>256</v>
      </c>
      <c r="W87" s="71">
        <v>337</v>
      </c>
      <c r="X87" s="71">
        <v>1757</v>
      </c>
      <c r="Y87" s="71">
        <v>2733</v>
      </c>
      <c r="Z87" s="71">
        <v>4081</v>
      </c>
      <c r="AA87" s="71">
        <v>1911</v>
      </c>
      <c r="AB87" s="71">
        <v>5526</v>
      </c>
      <c r="AC87" s="71">
        <v>0</v>
      </c>
      <c r="AD87" s="71">
        <v>0.49192432666648878</v>
      </c>
      <c r="AE87" s="72"/>
      <c r="AF87" s="71">
        <v>18942364.55234123</v>
      </c>
      <c r="AG87" s="71">
        <v>476929.74353457789</v>
      </c>
      <c r="AH87" s="71">
        <v>2215895.433435631</v>
      </c>
      <c r="AI87" s="71">
        <v>10896795.98004909</v>
      </c>
      <c r="AJ87" s="71">
        <v>10683495.392439591</v>
      </c>
      <c r="AK87" s="71">
        <v>0</v>
      </c>
      <c r="AL87" s="71">
        <v>0</v>
      </c>
      <c r="AM87" s="71">
        <v>752599.6002942723</v>
      </c>
      <c r="AN87" s="71">
        <v>0</v>
      </c>
      <c r="AO87" s="71">
        <v>0</v>
      </c>
      <c r="AP87" s="71">
        <v>43968080.702094391</v>
      </c>
      <c r="AQ87" s="72"/>
      <c r="AR87" s="71">
        <v>85</v>
      </c>
      <c r="AS87" s="71">
        <v>40</v>
      </c>
      <c r="AT87" s="71">
        <v>0</v>
      </c>
      <c r="AU87" s="71">
        <v>0</v>
      </c>
      <c r="AV87" s="71">
        <v>0</v>
      </c>
      <c r="AW87" s="71">
        <v>2</v>
      </c>
      <c r="AX87" s="71"/>
      <c r="AY87" s="72"/>
      <c r="AZ87" s="71">
        <v>477.68900000000008</v>
      </c>
      <c r="BA87" s="71">
        <v>10611.1</v>
      </c>
      <c r="BB87" s="71">
        <v>0</v>
      </c>
      <c r="BC87" s="71">
        <v>0</v>
      </c>
      <c r="BD87" s="71">
        <v>0</v>
      </c>
      <c r="BE87" s="71">
        <v>450</v>
      </c>
      <c r="BF87" s="71"/>
      <c r="BG87" s="72"/>
      <c r="BH87" s="71">
        <v>0</v>
      </c>
      <c r="BI87" s="71">
        <v>0</v>
      </c>
      <c r="BJ87" s="71">
        <v>38.207000000000001</v>
      </c>
      <c r="BK87" s="71">
        <v>0</v>
      </c>
      <c r="BL87" s="71">
        <v>0</v>
      </c>
      <c r="BM87" s="71">
        <v>0</v>
      </c>
      <c r="BN87" s="72"/>
      <c r="BO87" s="71">
        <v>0</v>
      </c>
      <c r="BP87" s="71">
        <v>0</v>
      </c>
      <c r="BQ87" s="71">
        <v>1</v>
      </c>
      <c r="BR87" s="71">
        <v>0</v>
      </c>
      <c r="BS87" s="71">
        <v>0</v>
      </c>
      <c r="BT87" s="71">
        <v>0</v>
      </c>
      <c r="BU87"/>
      <c r="BV87" s="70">
        <v>38.207000000000001</v>
      </c>
      <c r="BW87" s="70">
        <v>0</v>
      </c>
      <c r="BX87" s="70">
        <v>0</v>
      </c>
      <c r="BY87" s="70">
        <v>0</v>
      </c>
      <c r="BZ87" s="70">
        <v>0</v>
      </c>
      <c r="CA87" s="70">
        <v>0</v>
      </c>
      <c r="CB87" s="70">
        <v>0</v>
      </c>
      <c r="CC87" s="70">
        <v>0</v>
      </c>
      <c r="CD87" s="70">
        <v>0</v>
      </c>
    </row>
    <row r="88" spans="1:82">
      <c r="A88" s="70" t="s">
        <v>1900</v>
      </c>
      <c r="B88" s="70">
        <v>306</v>
      </c>
      <c r="C88" s="70">
        <v>17</v>
      </c>
      <c r="D88" s="70">
        <v>18</v>
      </c>
      <c r="E88" s="70">
        <v>2020</v>
      </c>
      <c r="F88" s="70" t="s">
        <v>159</v>
      </c>
      <c r="G88" s="70" t="s">
        <v>1810</v>
      </c>
      <c r="H88" s="70" t="s">
        <v>1811</v>
      </c>
      <c r="I88" s="148"/>
      <c r="J88" s="71">
        <v>30.61232794477429</v>
      </c>
      <c r="K88" s="71">
        <v>0.67509873682602084</v>
      </c>
      <c r="L88" s="71">
        <v>29.347038041634924</v>
      </c>
      <c r="M88" s="71">
        <v>8.5282471285777728</v>
      </c>
      <c r="N88" s="71">
        <v>12.109343525285798</v>
      </c>
      <c r="O88" s="71">
        <v>5.7362925152207538</v>
      </c>
      <c r="P88" s="71">
        <v>8.7220971538335839</v>
      </c>
      <c r="Q88" s="71">
        <v>0.32139490324751202</v>
      </c>
      <c r="R88" s="71">
        <v>0</v>
      </c>
      <c r="S88" s="71">
        <v>0.47125911529327841</v>
      </c>
      <c r="T88" s="72"/>
      <c r="U88" s="71">
        <v>1425691</v>
      </c>
      <c r="V88" s="71">
        <v>232</v>
      </c>
      <c r="W88" s="71">
        <v>604</v>
      </c>
      <c r="X88" s="71">
        <v>1911</v>
      </c>
      <c r="Y88" s="71">
        <v>2724</v>
      </c>
      <c r="Z88" s="71">
        <v>4099</v>
      </c>
      <c r="AA88" s="71">
        <v>1925</v>
      </c>
      <c r="AB88" s="71">
        <v>5451</v>
      </c>
      <c r="AC88" s="71">
        <v>0</v>
      </c>
      <c r="AD88" s="71">
        <v>0.47125911529327841</v>
      </c>
      <c r="AE88" s="72"/>
      <c r="AF88" s="71">
        <v>11131663.357768441</v>
      </c>
      <c r="AG88" s="71">
        <v>432536.16300185636</v>
      </c>
      <c r="AH88" s="71">
        <v>4303692.8890322801</v>
      </c>
      <c r="AI88" s="71">
        <v>10972353.648560936</v>
      </c>
      <c r="AJ88" s="71">
        <v>11186072.823193559</v>
      </c>
      <c r="AK88" s="71"/>
      <c r="AL88" s="71"/>
      <c r="AM88" s="71">
        <v>711416.06187314179</v>
      </c>
      <c r="AN88" s="71"/>
      <c r="AO88" s="71"/>
      <c r="AP88" s="71">
        <v>38737734.943430215</v>
      </c>
      <c r="AQ88" s="72"/>
      <c r="AR88" s="71">
        <v>88</v>
      </c>
      <c r="AS88" s="71">
        <v>52</v>
      </c>
      <c r="AT88" s="71">
        <v>0</v>
      </c>
      <c r="AU88" s="71">
        <v>0</v>
      </c>
      <c r="AV88" s="71">
        <v>0</v>
      </c>
      <c r="AW88" s="71">
        <v>2</v>
      </c>
      <c r="AX88" s="71"/>
      <c r="AY88" s="72"/>
      <c r="AZ88" s="71">
        <v>496.06900000000002</v>
      </c>
      <c r="BA88" s="71">
        <v>11200</v>
      </c>
      <c r="BB88" s="71">
        <v>0</v>
      </c>
      <c r="BC88" s="71">
        <v>0</v>
      </c>
      <c r="BD88" s="71">
        <v>0</v>
      </c>
      <c r="BE88" s="71">
        <v>450</v>
      </c>
      <c r="BF88" s="71"/>
      <c r="BG88" s="72"/>
      <c r="BH88" s="71">
        <v>0</v>
      </c>
      <c r="BI88" s="71">
        <v>0</v>
      </c>
      <c r="BJ88" s="71">
        <v>37.006</v>
      </c>
      <c r="BK88" s="71">
        <v>0</v>
      </c>
      <c r="BL88" s="71">
        <v>0</v>
      </c>
      <c r="BM88" s="71">
        <v>0</v>
      </c>
      <c r="BN88" s="72"/>
      <c r="BO88" s="71">
        <v>0</v>
      </c>
      <c r="BP88" s="71">
        <v>0</v>
      </c>
      <c r="BQ88" s="71">
        <v>1</v>
      </c>
      <c r="BR88" s="71">
        <v>0</v>
      </c>
      <c r="BS88" s="71">
        <v>0</v>
      </c>
      <c r="BT88" s="71">
        <v>0</v>
      </c>
      <c r="BU88"/>
      <c r="BV88" s="70">
        <v>37.006</v>
      </c>
      <c r="BW88" s="70">
        <v>0</v>
      </c>
      <c r="BX88" s="70">
        <v>0</v>
      </c>
      <c r="BY88" s="70">
        <v>0</v>
      </c>
      <c r="BZ88" s="70">
        <v>0</v>
      </c>
      <c r="CA88" s="70">
        <v>0</v>
      </c>
      <c r="CB88" s="70">
        <v>0</v>
      </c>
      <c r="CC88" s="70">
        <v>0</v>
      </c>
      <c r="CD88" s="70">
        <v>0</v>
      </c>
    </row>
    <row r="89" spans="1:82">
      <c r="A89" s="70" t="s">
        <v>1901</v>
      </c>
      <c r="B89" s="70">
        <v>306</v>
      </c>
      <c r="C89" s="70">
        <v>18</v>
      </c>
      <c r="D89" s="70">
        <v>18</v>
      </c>
      <c r="E89" s="70">
        <v>2021</v>
      </c>
      <c r="F89" s="70" t="s">
        <v>160</v>
      </c>
      <c r="G89" s="70" t="s">
        <v>1810</v>
      </c>
      <c r="H89" s="70" t="s">
        <v>1811</v>
      </c>
      <c r="I89" s="148"/>
      <c r="J89" s="71">
        <v>31.846578729398054</v>
      </c>
      <c r="K89" s="71">
        <v>0.65030747945116929</v>
      </c>
      <c r="L89" s="71">
        <v>26.781782448717244</v>
      </c>
      <c r="M89" s="71">
        <v>8.6614284468359521</v>
      </c>
      <c r="N89" s="71">
        <v>12.025009987794718</v>
      </c>
      <c r="O89" s="71">
        <v>5.5493509293721468</v>
      </c>
      <c r="P89" s="71">
        <v>8.9958367695517047</v>
      </c>
      <c r="Q89" s="71">
        <v>0.31663328341629499</v>
      </c>
      <c r="R89" s="71">
        <v>0</v>
      </c>
      <c r="S89" s="71">
        <v>0.57683055091984037</v>
      </c>
      <c r="T89" s="72"/>
      <c r="U89" s="71">
        <v>1523117</v>
      </c>
      <c r="V89" s="71">
        <v>232</v>
      </c>
      <c r="W89" s="71">
        <v>604</v>
      </c>
      <c r="X89" s="71">
        <v>1911</v>
      </c>
      <c r="Y89" s="71">
        <v>2738</v>
      </c>
      <c r="Z89" s="71">
        <v>4083</v>
      </c>
      <c r="AA89" s="71">
        <v>1936</v>
      </c>
      <c r="AB89" s="71">
        <v>5423</v>
      </c>
      <c r="AC89" s="71">
        <v>0</v>
      </c>
      <c r="AD89" s="71">
        <v>0.57683055091984037</v>
      </c>
      <c r="AE89" s="72"/>
      <c r="AF89" s="71">
        <v>11666420.616280241</v>
      </c>
      <c r="AG89" s="71">
        <v>440005.38360025926</v>
      </c>
      <c r="AH89" s="71">
        <v>3858511.1343681021</v>
      </c>
      <c r="AI89" s="71">
        <v>12039924.497613344</v>
      </c>
      <c r="AJ89" s="71">
        <v>10952558.162994711</v>
      </c>
      <c r="AK89" s="71">
        <v>0</v>
      </c>
      <c r="AL89" s="71">
        <v>0</v>
      </c>
      <c r="AM89" s="71">
        <v>711844.06358171522</v>
      </c>
      <c r="AN89" s="71">
        <v>0</v>
      </c>
      <c r="AO89" s="71">
        <v>0</v>
      </c>
      <c r="AP89" s="71">
        <v>39669263.858438373</v>
      </c>
      <c r="AQ89" s="72"/>
      <c r="AR89" s="71">
        <v>93</v>
      </c>
      <c r="AS89" s="71">
        <v>55</v>
      </c>
      <c r="AT89" s="71">
        <v>0</v>
      </c>
      <c r="AU89" s="71">
        <v>0</v>
      </c>
      <c r="AV89" s="71">
        <v>0</v>
      </c>
      <c r="AW89" s="71">
        <v>2</v>
      </c>
      <c r="AX89" s="71"/>
      <c r="AY89" s="72"/>
      <c r="AZ89" s="71">
        <v>530.26199999999994</v>
      </c>
      <c r="BA89" s="71">
        <v>11348</v>
      </c>
      <c r="BB89" s="71">
        <v>0</v>
      </c>
      <c r="BC89" s="71">
        <v>0</v>
      </c>
      <c r="BD89" s="71">
        <v>0</v>
      </c>
      <c r="BE89" s="71">
        <v>450</v>
      </c>
      <c r="BF89" s="71"/>
      <c r="BG89" s="72"/>
      <c r="BH89" s="71">
        <v>0</v>
      </c>
      <c r="BI89" s="71">
        <v>0</v>
      </c>
      <c r="BJ89" s="71">
        <v>39.348999999999997</v>
      </c>
      <c r="BK89" s="71">
        <v>0</v>
      </c>
      <c r="BL89" s="71">
        <v>0</v>
      </c>
      <c r="BM89" s="71">
        <v>0</v>
      </c>
      <c r="BN89" s="72"/>
      <c r="BO89" s="71">
        <v>0</v>
      </c>
      <c r="BP89" s="71">
        <v>0</v>
      </c>
      <c r="BQ89" s="71">
        <v>1</v>
      </c>
      <c r="BR89" s="71">
        <v>0</v>
      </c>
      <c r="BS89" s="71">
        <v>0</v>
      </c>
      <c r="BT89" s="71">
        <v>0</v>
      </c>
      <c r="BU89"/>
      <c r="BV89" s="70">
        <v>39.348999999999997</v>
      </c>
      <c r="BW89" s="70">
        <v>0</v>
      </c>
      <c r="BX89" s="70">
        <v>0</v>
      </c>
      <c r="BY89" s="70">
        <v>0</v>
      </c>
      <c r="BZ89" s="70">
        <v>0</v>
      </c>
      <c r="CA89" s="70">
        <v>0</v>
      </c>
      <c r="CB89" s="70">
        <v>0</v>
      </c>
      <c r="CC89" s="70">
        <v>0</v>
      </c>
      <c r="CD89" s="70">
        <v>0</v>
      </c>
    </row>
    <row r="90" spans="1:82">
      <c r="A90" s="70" t="s">
        <v>1817</v>
      </c>
      <c r="B90" s="70">
        <v>306</v>
      </c>
      <c r="C90" s="70">
        <v>19</v>
      </c>
      <c r="D90" s="70">
        <v>18</v>
      </c>
      <c r="E90" s="70">
        <v>2022</v>
      </c>
      <c r="F90" s="70" t="s">
        <v>161</v>
      </c>
      <c r="G90" s="70" t="s">
        <v>1810</v>
      </c>
      <c r="H90" s="70" t="s">
        <v>1811</v>
      </c>
      <c r="I90" s="148"/>
      <c r="J90" s="71">
        <v>26.344791286870532</v>
      </c>
      <c r="K90" s="71">
        <v>0.62205427087272669</v>
      </c>
      <c r="L90" s="71">
        <v>24.013404007789493</v>
      </c>
      <c r="M90" s="71">
        <v>8.8307804347421648</v>
      </c>
      <c r="N90" s="71">
        <v>12.084890365669501</v>
      </c>
      <c r="O90" s="71">
        <v>5.8121487453968781</v>
      </c>
      <c r="P90" s="71">
        <v>8.906528003923027</v>
      </c>
      <c r="Q90" s="71">
        <v>0.32019307339603131</v>
      </c>
      <c r="R90" s="71">
        <v>0</v>
      </c>
      <c r="S90" s="71">
        <v>0.58753810108978088</v>
      </c>
      <c r="T90" s="72"/>
      <c r="U90" s="71">
        <v>1549674</v>
      </c>
      <c r="V90" s="71">
        <v>232</v>
      </c>
      <c r="W90" s="71">
        <v>604</v>
      </c>
      <c r="X90" s="71">
        <v>1911</v>
      </c>
      <c r="Y90" s="71">
        <v>2794</v>
      </c>
      <c r="Z90" s="71">
        <v>4063</v>
      </c>
      <c r="AA90" s="71">
        <v>1946</v>
      </c>
      <c r="AB90" s="71">
        <v>5439</v>
      </c>
      <c r="AC90" s="71">
        <v>0</v>
      </c>
      <c r="AD90" s="71">
        <v>0.58753810108978088</v>
      </c>
      <c r="AE90" s="72"/>
      <c r="AF90" s="71">
        <v>10581988.877792135</v>
      </c>
      <c r="AG90" s="71">
        <v>443870.64245945989</v>
      </c>
      <c r="AH90" s="71">
        <v>4282982.8311370416</v>
      </c>
      <c r="AI90" s="71">
        <v>11957142.497039689</v>
      </c>
      <c r="AJ90" s="71">
        <v>11376789.926548222</v>
      </c>
      <c r="AK90" s="71">
        <v>0</v>
      </c>
      <c r="AL90" s="71">
        <v>0</v>
      </c>
      <c r="AM90" s="71">
        <v>702323.3542803016</v>
      </c>
      <c r="AN90" s="71">
        <v>0</v>
      </c>
      <c r="AO90" s="71">
        <v>0</v>
      </c>
      <c r="AP90" s="71">
        <v>39345098.129256845</v>
      </c>
      <c r="AQ90" s="72"/>
      <c r="AR90" s="71">
        <v>96</v>
      </c>
      <c r="AS90" s="71">
        <v>56</v>
      </c>
      <c r="AT90" s="71">
        <v>0</v>
      </c>
      <c r="AU90" s="71">
        <v>0</v>
      </c>
      <c r="AV90" s="71">
        <v>0</v>
      </c>
      <c r="AW90" s="71">
        <v>2</v>
      </c>
      <c r="AX90" s="71"/>
      <c r="AY90" s="72"/>
      <c r="AZ90" s="71">
        <v>552.46199999999999</v>
      </c>
      <c r="BA90" s="71">
        <v>11397.5</v>
      </c>
      <c r="BB90" s="71">
        <v>0</v>
      </c>
      <c r="BC90" s="71">
        <v>0</v>
      </c>
      <c r="BD90" s="71">
        <v>0</v>
      </c>
      <c r="BE90" s="71">
        <v>450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1902</v>
      </c>
      <c r="B91" s="70">
        <v>306</v>
      </c>
      <c r="C91" s="70">
        <v>20</v>
      </c>
      <c r="D91" s="70">
        <v>18</v>
      </c>
      <c r="E91" s="70">
        <v>2023</v>
      </c>
      <c r="F91" s="70" t="s">
        <v>1539</v>
      </c>
      <c r="G91" s="70" t="s">
        <v>1810</v>
      </c>
      <c r="H91" s="70" t="s">
        <v>1811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103</v>
      </c>
      <c r="AS91" s="71">
        <v>59</v>
      </c>
      <c r="AT91" s="71">
        <v>0</v>
      </c>
      <c r="AU91" s="71">
        <v>0</v>
      </c>
      <c r="AV91" s="71">
        <v>0</v>
      </c>
      <c r="AW91" s="71">
        <v>2</v>
      </c>
      <c r="AX91" s="71"/>
      <c r="AY91" s="72"/>
      <c r="AZ91" s="71">
        <v>606.36199999999985</v>
      </c>
      <c r="BA91" s="71">
        <v>11546</v>
      </c>
      <c r="BB91" s="71">
        <v>0</v>
      </c>
      <c r="BC91" s="71">
        <v>0</v>
      </c>
      <c r="BD91" s="71">
        <v>0</v>
      </c>
      <c r="BE91" s="71">
        <v>450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1809</v>
      </c>
      <c r="B92" s="70">
        <v>306</v>
      </c>
      <c r="C92" s="70">
        <v>21</v>
      </c>
      <c r="D92" s="70">
        <v>18</v>
      </c>
      <c r="E92" s="70">
        <v>2024</v>
      </c>
      <c r="F92" s="70" t="s">
        <v>1554</v>
      </c>
      <c r="G92" s="70" t="s">
        <v>1810</v>
      </c>
      <c r="H92" s="70" t="s">
        <v>1811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1903</v>
      </c>
      <c r="B93" s="70">
        <v>35</v>
      </c>
      <c r="C93" s="70">
        <v>1</v>
      </c>
      <c r="D93" s="70">
        <v>3</v>
      </c>
      <c r="E93" s="70">
        <v>1990</v>
      </c>
      <c r="F93" s="70" t="s">
        <v>787</v>
      </c>
      <c r="G93" s="70" t="s">
        <v>1813</v>
      </c>
      <c r="H93" s="70" t="s">
        <v>1814</v>
      </c>
      <c r="I93" s="148"/>
      <c r="J93" s="71">
        <v>41.135005569215622</v>
      </c>
      <c r="K93" s="71">
        <v>2.1861495373023141</v>
      </c>
      <c r="L93" s="71">
        <v>25.22118422017903</v>
      </c>
      <c r="M93" s="71">
        <v>5.0458393244739241</v>
      </c>
      <c r="N93" s="71">
        <v>11.461894232479199</v>
      </c>
      <c r="O93" s="71">
        <v>7.0773577418065754</v>
      </c>
      <c r="P93" s="71">
        <v>12.57356061063089</v>
      </c>
      <c r="Q93" s="71">
        <v>0.51704148982289</v>
      </c>
      <c r="R93" s="71">
        <v>1.593349492696271</v>
      </c>
      <c r="S93" s="71">
        <v>0.4210333223534356</v>
      </c>
      <c r="T93" s="72"/>
      <c r="U93" s="71">
        <v>1154925</v>
      </c>
      <c r="V93" s="71">
        <v>400</v>
      </c>
      <c r="W93" s="71">
        <v>295</v>
      </c>
      <c r="X93" s="71">
        <v>1692</v>
      </c>
      <c r="Y93" s="71">
        <v>2452</v>
      </c>
      <c r="Z93" s="71">
        <v>2911</v>
      </c>
      <c r="AA93" s="71">
        <v>3053</v>
      </c>
      <c r="AB93" s="71">
        <v>8395</v>
      </c>
      <c r="AC93" s="71">
        <v>275971</v>
      </c>
      <c r="AD93" s="71">
        <v>0.4210333223534356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1904</v>
      </c>
      <c r="B94" s="70">
        <v>36</v>
      </c>
      <c r="C94" s="70">
        <v>2</v>
      </c>
      <c r="D94" s="70">
        <v>3</v>
      </c>
      <c r="E94" s="70">
        <v>2005</v>
      </c>
      <c r="F94" s="70" t="s">
        <v>789</v>
      </c>
      <c r="G94" s="70" t="s">
        <v>1813</v>
      </c>
      <c r="H94" s="70" t="s">
        <v>1814</v>
      </c>
      <c r="I94" s="148"/>
      <c r="J94" s="71">
        <v>73.600690437412055</v>
      </c>
      <c r="K94" s="71">
        <v>1.2096899922221811</v>
      </c>
      <c r="L94" s="71">
        <v>17.567794052999091</v>
      </c>
      <c r="M94" s="71">
        <v>5.9483814572918332</v>
      </c>
      <c r="N94" s="71">
        <v>11.86491779897888</v>
      </c>
      <c r="O94" s="71">
        <v>8.5405250252572813</v>
      </c>
      <c r="P94" s="71">
        <v>11.017801746102981</v>
      </c>
      <c r="Q94" s="71">
        <v>0.421119537490528</v>
      </c>
      <c r="R94" s="71">
        <v>0.36600270517447647</v>
      </c>
      <c r="S94" s="71">
        <v>0.19406351999999999</v>
      </c>
      <c r="T94" s="72"/>
      <c r="U94" s="71">
        <v>2273185</v>
      </c>
      <c r="V94" s="71">
        <v>369</v>
      </c>
      <c r="W94" s="71">
        <v>156</v>
      </c>
      <c r="X94" s="71">
        <v>966</v>
      </c>
      <c r="Y94" s="71">
        <v>2419</v>
      </c>
      <c r="Z94" s="71">
        <v>4065</v>
      </c>
      <c r="AA94" s="71">
        <v>2191</v>
      </c>
      <c r="AB94" s="71">
        <v>7148</v>
      </c>
      <c r="AC94" s="71">
        <v>64720</v>
      </c>
      <c r="AD94" s="71">
        <v>0.19406351999999999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1905</v>
      </c>
      <c r="B95" s="70">
        <v>37</v>
      </c>
      <c r="C95" s="70">
        <v>3</v>
      </c>
      <c r="D95" s="70">
        <v>3</v>
      </c>
      <c r="E95" s="70">
        <v>2006</v>
      </c>
      <c r="F95" s="70" t="s">
        <v>790</v>
      </c>
      <c r="G95" s="70" t="s">
        <v>1813</v>
      </c>
      <c r="H95" s="70" t="s">
        <v>1814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1906</v>
      </c>
      <c r="B96" s="70">
        <v>38</v>
      </c>
      <c r="C96" s="70">
        <v>4</v>
      </c>
      <c r="D96" s="70">
        <v>3</v>
      </c>
      <c r="E96" s="70">
        <v>2007</v>
      </c>
      <c r="F96" s="70" t="s">
        <v>791</v>
      </c>
      <c r="G96" s="70" t="s">
        <v>1813</v>
      </c>
      <c r="H96" s="70" t="s">
        <v>1814</v>
      </c>
      <c r="I96" s="148"/>
      <c r="J96" s="71">
        <v>81.796177437963721</v>
      </c>
      <c r="K96" s="71">
        <v>1.0729874213048689</v>
      </c>
      <c r="L96" s="71">
        <v>19.28617189514425</v>
      </c>
      <c r="M96" s="71">
        <v>7.6397219993730676</v>
      </c>
      <c r="N96" s="71">
        <v>11.931617107279051</v>
      </c>
      <c r="O96" s="71">
        <v>8.0862378993680526</v>
      </c>
      <c r="P96" s="71">
        <v>10.98919103515451</v>
      </c>
      <c r="Q96" s="71">
        <v>0.42783653712831399</v>
      </c>
      <c r="R96" s="71">
        <v>0.64198507948563777</v>
      </c>
      <c r="S96" s="71">
        <v>0.30641840799999998</v>
      </c>
      <c r="T96" s="72"/>
      <c r="U96" s="71">
        <v>2686204</v>
      </c>
      <c r="V96" s="71">
        <v>357</v>
      </c>
      <c r="W96" s="71">
        <v>235</v>
      </c>
      <c r="X96" s="71">
        <v>1554</v>
      </c>
      <c r="Y96" s="71">
        <v>2439</v>
      </c>
      <c r="Z96" s="71">
        <v>4001</v>
      </c>
      <c r="AA96" s="71">
        <v>2152</v>
      </c>
      <c r="AB96" s="71">
        <v>6878</v>
      </c>
      <c r="AC96" s="71">
        <v>116779</v>
      </c>
      <c r="AD96" s="71">
        <v>0.30641840799999998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1907</v>
      </c>
      <c r="B97" s="70">
        <v>39</v>
      </c>
      <c r="C97" s="70">
        <v>5</v>
      </c>
      <c r="D97" s="70">
        <v>3</v>
      </c>
      <c r="E97" s="70">
        <v>2008</v>
      </c>
      <c r="F97" s="70" t="s">
        <v>792</v>
      </c>
      <c r="G97" s="70" t="s">
        <v>1813</v>
      </c>
      <c r="H97" s="70" t="s">
        <v>1814</v>
      </c>
      <c r="I97" s="148"/>
      <c r="J97" s="71">
        <v>76.437485760892656</v>
      </c>
      <c r="K97" s="71">
        <v>0.94171543027738669</v>
      </c>
      <c r="L97" s="71">
        <v>16.652881534115881</v>
      </c>
      <c r="M97" s="71">
        <v>8.9392145353764647</v>
      </c>
      <c r="N97" s="71">
        <v>12.017848239797029</v>
      </c>
      <c r="O97" s="71">
        <v>7.8276688734529349</v>
      </c>
      <c r="P97" s="71">
        <v>10.45639768213127</v>
      </c>
      <c r="Q97" s="71">
        <v>0.412162228952064</v>
      </c>
      <c r="R97" s="71">
        <v>0.41445051586989717</v>
      </c>
      <c r="S97" s="71">
        <v>9.7049121000000016E-2</v>
      </c>
      <c r="T97" s="72"/>
      <c r="U97" s="71">
        <v>2637466</v>
      </c>
      <c r="V97" s="71">
        <v>357</v>
      </c>
      <c r="W97" s="71">
        <v>235</v>
      </c>
      <c r="X97" s="71">
        <v>1554</v>
      </c>
      <c r="Y97" s="71">
        <v>2424</v>
      </c>
      <c r="Z97" s="71">
        <v>4009</v>
      </c>
      <c r="AA97" s="71">
        <v>2050</v>
      </c>
      <c r="AB97" s="71">
        <v>6735</v>
      </c>
      <c r="AC97" s="71">
        <v>78284</v>
      </c>
      <c r="AD97" s="71">
        <v>9.7049121000000016E-2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1908</v>
      </c>
      <c r="B98" s="70">
        <v>40</v>
      </c>
      <c r="C98" s="70">
        <v>6</v>
      </c>
      <c r="D98" s="70">
        <v>3</v>
      </c>
      <c r="E98" s="70">
        <v>2009</v>
      </c>
      <c r="F98" s="70" t="s">
        <v>176</v>
      </c>
      <c r="G98" s="70" t="s">
        <v>1813</v>
      </c>
      <c r="H98" s="70" t="s">
        <v>1814</v>
      </c>
      <c r="I98" s="148"/>
      <c r="J98" s="71">
        <v>75.761307685334842</v>
      </c>
      <c r="K98" s="71">
        <v>0.67843854463499953</v>
      </c>
      <c r="L98" s="71">
        <v>13.29549163157378</v>
      </c>
      <c r="M98" s="71">
        <v>7.1101757720802423</v>
      </c>
      <c r="N98" s="71">
        <v>10.369323919435489</v>
      </c>
      <c r="O98" s="71">
        <v>8.0174167792437352</v>
      </c>
      <c r="P98" s="71">
        <v>10.43872790147422</v>
      </c>
      <c r="Q98" s="71">
        <v>0.38616170175408099</v>
      </c>
      <c r="R98" s="71">
        <v>0.1981020964931326</v>
      </c>
      <c r="S98" s="71">
        <v>0</v>
      </c>
      <c r="T98" s="72"/>
      <c r="U98" s="71">
        <v>2639909</v>
      </c>
      <c r="V98" s="71">
        <v>315</v>
      </c>
      <c r="W98" s="71">
        <v>215</v>
      </c>
      <c r="X98" s="71">
        <v>1561</v>
      </c>
      <c r="Y98" s="71">
        <v>2435</v>
      </c>
      <c r="Z98" s="71">
        <v>4053</v>
      </c>
      <c r="AA98" s="71">
        <v>2101</v>
      </c>
      <c r="AB98" s="71">
        <v>6624</v>
      </c>
      <c r="AC98" s="71">
        <v>36505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15.5</v>
      </c>
      <c r="BK98" s="71">
        <v>0</v>
      </c>
      <c r="BL98" s="71">
        <v>0</v>
      </c>
      <c r="BM98" s="71">
        <v>0</v>
      </c>
      <c r="BN98" s="72"/>
      <c r="BO98" s="71">
        <v>0</v>
      </c>
      <c r="BP98" s="71">
        <v>0</v>
      </c>
      <c r="BQ98" s="71">
        <v>1</v>
      </c>
      <c r="BR98" s="71">
        <v>0</v>
      </c>
      <c r="BS98" s="71">
        <v>0</v>
      </c>
      <c r="BT98" s="71">
        <v>0</v>
      </c>
      <c r="BU98"/>
      <c r="BV98" s="70">
        <v>15.5</v>
      </c>
      <c r="BW98" s="70">
        <v>0</v>
      </c>
      <c r="BX98" s="70">
        <v>0</v>
      </c>
      <c r="BY98" s="70">
        <v>0</v>
      </c>
      <c r="BZ98" s="70">
        <v>0</v>
      </c>
      <c r="CA98" s="70">
        <v>0</v>
      </c>
      <c r="CB98" s="70">
        <v>0</v>
      </c>
      <c r="CC98" s="70">
        <v>0</v>
      </c>
      <c r="CD98" s="70">
        <v>0</v>
      </c>
    </row>
    <row r="99" spans="1:82">
      <c r="A99" s="70" t="s">
        <v>1909</v>
      </c>
      <c r="B99" s="70">
        <v>41</v>
      </c>
      <c r="C99" s="70">
        <v>7</v>
      </c>
      <c r="D99" s="70">
        <v>3</v>
      </c>
      <c r="E99" s="70">
        <v>2010</v>
      </c>
      <c r="F99" s="70" t="s">
        <v>177</v>
      </c>
      <c r="G99" s="70" t="s">
        <v>1813</v>
      </c>
      <c r="H99" s="70" t="s">
        <v>1814</v>
      </c>
      <c r="I99" s="148"/>
      <c r="J99" s="71">
        <v>70.696606598252146</v>
      </c>
      <c r="K99" s="71">
        <v>0.70754778121809525</v>
      </c>
      <c r="L99" s="71">
        <v>12.104245537644969</v>
      </c>
      <c r="M99" s="71">
        <v>6.3645989568789076</v>
      </c>
      <c r="N99" s="71">
        <v>10.329662843962661</v>
      </c>
      <c r="O99" s="71">
        <v>8.0551555501999452</v>
      </c>
      <c r="P99" s="71">
        <v>10.599088656171929</v>
      </c>
      <c r="Q99" s="71">
        <v>0.40165885485925801</v>
      </c>
      <c r="R99" s="71">
        <v>0.13380972282856329</v>
      </c>
      <c r="S99" s="71">
        <v>0</v>
      </c>
      <c r="T99" s="72"/>
      <c r="U99" s="71">
        <v>2757604</v>
      </c>
      <c r="V99" s="71">
        <v>315</v>
      </c>
      <c r="W99" s="71">
        <v>215</v>
      </c>
      <c r="X99" s="71">
        <v>1561</v>
      </c>
      <c r="Y99" s="71">
        <v>2467</v>
      </c>
      <c r="Z99" s="71">
        <v>4091</v>
      </c>
      <c r="AA99" s="71">
        <v>2080</v>
      </c>
      <c r="AB99" s="71">
        <v>6602</v>
      </c>
      <c r="AC99" s="71">
        <v>23367</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14.552</v>
      </c>
      <c r="BK99" s="71">
        <v>0</v>
      </c>
      <c r="BL99" s="71">
        <v>0</v>
      </c>
      <c r="BM99" s="71">
        <v>0</v>
      </c>
      <c r="BN99" s="72"/>
      <c r="BO99" s="71">
        <v>0</v>
      </c>
      <c r="BP99" s="71">
        <v>0</v>
      </c>
      <c r="BQ99" s="71">
        <v>1</v>
      </c>
      <c r="BR99" s="71">
        <v>0</v>
      </c>
      <c r="BS99" s="71">
        <v>0</v>
      </c>
      <c r="BT99" s="71">
        <v>0</v>
      </c>
      <c r="BU99"/>
      <c r="BV99" s="70">
        <v>14.552</v>
      </c>
      <c r="BW99" s="70">
        <v>0</v>
      </c>
      <c r="BX99" s="70">
        <v>0</v>
      </c>
      <c r="BY99" s="70">
        <v>0</v>
      </c>
      <c r="BZ99" s="70">
        <v>0</v>
      </c>
      <c r="CA99" s="70">
        <v>0</v>
      </c>
      <c r="CB99" s="70">
        <v>0</v>
      </c>
      <c r="CC99" s="70">
        <v>0</v>
      </c>
      <c r="CD99" s="70">
        <v>0</v>
      </c>
    </row>
    <row r="100" spans="1:82">
      <c r="A100" s="70" t="s">
        <v>1910</v>
      </c>
      <c r="B100" s="70">
        <v>42</v>
      </c>
      <c r="C100" s="70">
        <v>8</v>
      </c>
      <c r="D100" s="70">
        <v>3</v>
      </c>
      <c r="E100" s="70">
        <v>2011</v>
      </c>
      <c r="F100" s="70" t="s">
        <v>178</v>
      </c>
      <c r="G100" s="70" t="s">
        <v>1813</v>
      </c>
      <c r="H100" s="70" t="s">
        <v>1814</v>
      </c>
      <c r="I100" s="148"/>
      <c r="J100" s="71">
        <v>63.100206945613053</v>
      </c>
      <c r="K100" s="71">
        <v>0.99140605002377136</v>
      </c>
      <c r="L100" s="71">
        <v>11.294143060550599</v>
      </c>
      <c r="M100" s="71">
        <v>8.0402778543058719</v>
      </c>
      <c r="N100" s="71">
        <v>12.44871578430282</v>
      </c>
      <c r="O100" s="71">
        <v>7.8935139432575037</v>
      </c>
      <c r="P100" s="71">
        <v>10.332379757347377</v>
      </c>
      <c r="Q100" s="71">
        <v>0.45594024059828298</v>
      </c>
      <c r="R100" s="71">
        <v>0.134232151534317</v>
      </c>
      <c r="S100" s="71">
        <v>0</v>
      </c>
      <c r="T100" s="72"/>
      <c r="U100" s="71">
        <v>2318041</v>
      </c>
      <c r="V100" s="71">
        <v>315</v>
      </c>
      <c r="W100" s="71">
        <v>215</v>
      </c>
      <c r="X100" s="71">
        <v>1561</v>
      </c>
      <c r="Y100" s="71">
        <v>2470</v>
      </c>
      <c r="Z100" s="71">
        <v>4096</v>
      </c>
      <c r="AA100" s="71">
        <v>2088</v>
      </c>
      <c r="AB100" s="71">
        <v>6497</v>
      </c>
      <c r="AC100" s="71">
        <v>23402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13.909000000000001</v>
      </c>
      <c r="BK100" s="71">
        <v>0</v>
      </c>
      <c r="BL100" s="71">
        <v>0</v>
      </c>
      <c r="BM100" s="71">
        <v>0</v>
      </c>
      <c r="BN100" s="72"/>
      <c r="BO100" s="71">
        <v>0</v>
      </c>
      <c r="BP100" s="71">
        <v>0</v>
      </c>
      <c r="BQ100" s="71">
        <v>1</v>
      </c>
      <c r="BR100" s="71">
        <v>0</v>
      </c>
      <c r="BS100" s="71">
        <v>0</v>
      </c>
      <c r="BT100" s="71">
        <v>0</v>
      </c>
      <c r="BU100"/>
      <c r="BV100" s="70">
        <v>13.909000000000001</v>
      </c>
      <c r="BW100" s="70">
        <v>0</v>
      </c>
      <c r="BX100" s="70">
        <v>0</v>
      </c>
      <c r="BY100" s="70">
        <v>0</v>
      </c>
      <c r="BZ100" s="70">
        <v>0</v>
      </c>
      <c r="CA100" s="70">
        <v>0</v>
      </c>
      <c r="CB100" s="70">
        <v>0</v>
      </c>
      <c r="CC100" s="70">
        <v>0</v>
      </c>
      <c r="CD100" s="70">
        <v>0</v>
      </c>
    </row>
    <row r="101" spans="1:82">
      <c r="A101" s="70" t="s">
        <v>1911</v>
      </c>
      <c r="B101" s="70">
        <v>43</v>
      </c>
      <c r="C101" s="70">
        <v>9</v>
      </c>
      <c r="D101" s="70">
        <v>3</v>
      </c>
      <c r="E101" s="70">
        <v>2012</v>
      </c>
      <c r="F101" s="70" t="s">
        <v>179</v>
      </c>
      <c r="G101" s="70" t="s">
        <v>1813</v>
      </c>
      <c r="H101" s="70" t="s">
        <v>1814</v>
      </c>
      <c r="I101" s="148"/>
      <c r="J101" s="71">
        <v>86.622130777577482</v>
      </c>
      <c r="K101" s="71">
        <v>1.116857258997022</v>
      </c>
      <c r="L101" s="71">
        <v>11.39545450778588</v>
      </c>
      <c r="M101" s="71">
        <v>9.9859995483761637</v>
      </c>
      <c r="N101" s="71">
        <v>13.71932706533204</v>
      </c>
      <c r="O101" s="71">
        <v>7.8849336246660942</v>
      </c>
      <c r="P101" s="71">
        <v>10.455861832472722</v>
      </c>
      <c r="Q101" s="71">
        <v>0.487821535975554</v>
      </c>
      <c r="R101" s="71">
        <v>0.12880377791227021</v>
      </c>
      <c r="S101" s="71">
        <v>0</v>
      </c>
      <c r="T101" s="72"/>
      <c r="U101" s="71">
        <v>3048924</v>
      </c>
      <c r="V101" s="71">
        <v>315</v>
      </c>
      <c r="W101" s="71">
        <v>215</v>
      </c>
      <c r="X101" s="71">
        <v>1561</v>
      </c>
      <c r="Y101" s="71">
        <v>2478</v>
      </c>
      <c r="Z101" s="71">
        <v>4124</v>
      </c>
      <c r="AA101" s="71">
        <v>2101</v>
      </c>
      <c r="AB101" s="71">
        <v>6398</v>
      </c>
      <c r="AC101" s="71">
        <v>21874</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15.747999999999999</v>
      </c>
      <c r="BK101" s="71">
        <v>0</v>
      </c>
      <c r="BL101" s="71">
        <v>0</v>
      </c>
      <c r="BM101" s="71">
        <v>0</v>
      </c>
      <c r="BN101" s="72"/>
      <c r="BO101" s="71">
        <v>0</v>
      </c>
      <c r="BP101" s="71">
        <v>0</v>
      </c>
      <c r="BQ101" s="71">
        <v>1</v>
      </c>
      <c r="BR101" s="71">
        <v>0</v>
      </c>
      <c r="BS101" s="71">
        <v>0</v>
      </c>
      <c r="BT101" s="71">
        <v>0</v>
      </c>
      <c r="BU101"/>
      <c r="BV101" s="70">
        <v>15.747999999999999</v>
      </c>
      <c r="BW101" s="70">
        <v>0</v>
      </c>
      <c r="BX101" s="70">
        <v>0</v>
      </c>
      <c r="BY101" s="70">
        <v>0</v>
      </c>
      <c r="BZ101" s="70">
        <v>0</v>
      </c>
      <c r="CA101" s="70">
        <v>0</v>
      </c>
      <c r="CB101" s="70">
        <v>0</v>
      </c>
      <c r="CC101" s="70">
        <v>0</v>
      </c>
      <c r="CD101" s="70">
        <v>0</v>
      </c>
    </row>
    <row r="102" spans="1:82">
      <c r="A102" s="70" t="s">
        <v>1912</v>
      </c>
      <c r="B102" s="70">
        <v>44</v>
      </c>
      <c r="C102" s="70">
        <v>10</v>
      </c>
      <c r="D102" s="70">
        <v>3</v>
      </c>
      <c r="E102" s="70">
        <v>2013</v>
      </c>
      <c r="F102" s="70" t="s">
        <v>180</v>
      </c>
      <c r="G102" s="1064" t="s">
        <v>1813</v>
      </c>
      <c r="H102" s="70" t="s">
        <v>1814</v>
      </c>
      <c r="I102" s="148"/>
      <c r="J102" s="71">
        <v>94.303866205634591</v>
      </c>
      <c r="K102" s="71">
        <v>0.92308633412383823</v>
      </c>
      <c r="L102" s="71">
        <v>10.06308488044415</v>
      </c>
      <c r="M102" s="71">
        <v>9.2872183272757258</v>
      </c>
      <c r="N102" s="71">
        <v>13.333411636273279</v>
      </c>
      <c r="O102" s="71">
        <v>7.5973489839507655</v>
      </c>
      <c r="P102" s="71">
        <v>10.680088060719115</v>
      </c>
      <c r="Q102" s="71">
        <v>0.49244125391807703</v>
      </c>
      <c r="R102" s="71">
        <v>0.1179814591645188</v>
      </c>
      <c r="S102" s="71">
        <v>0</v>
      </c>
      <c r="T102" s="72"/>
      <c r="U102" s="71">
        <v>3379735</v>
      </c>
      <c r="V102" s="71">
        <v>315</v>
      </c>
      <c r="W102" s="71">
        <v>215</v>
      </c>
      <c r="X102" s="71">
        <v>1561</v>
      </c>
      <c r="Y102" s="71">
        <v>2485</v>
      </c>
      <c r="Z102" s="71">
        <v>4151</v>
      </c>
      <c r="AA102" s="71">
        <v>2138</v>
      </c>
      <c r="AB102" s="71">
        <v>6366</v>
      </c>
      <c r="AC102" s="71">
        <v>19558</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17.957999999999998</v>
      </c>
      <c r="BK102" s="71">
        <v>0</v>
      </c>
      <c r="BL102" s="71">
        <v>0</v>
      </c>
      <c r="BM102" s="71">
        <v>0</v>
      </c>
      <c r="BN102" s="72"/>
      <c r="BO102" s="71">
        <v>0</v>
      </c>
      <c r="BP102" s="71">
        <v>0</v>
      </c>
      <c r="BQ102" s="71">
        <v>1</v>
      </c>
      <c r="BR102" s="71">
        <v>0</v>
      </c>
      <c r="BS102" s="71">
        <v>0</v>
      </c>
      <c r="BT102" s="71">
        <v>0</v>
      </c>
      <c r="BU102"/>
      <c r="BV102" s="70">
        <v>17.957999999999998</v>
      </c>
      <c r="BW102" s="70">
        <v>0</v>
      </c>
      <c r="BX102" s="70">
        <v>0</v>
      </c>
      <c r="BY102" s="70">
        <v>0</v>
      </c>
      <c r="BZ102" s="70">
        <v>0</v>
      </c>
      <c r="CA102" s="70">
        <v>0</v>
      </c>
      <c r="CB102" s="70">
        <v>0</v>
      </c>
      <c r="CC102" s="70">
        <v>0</v>
      </c>
      <c r="CD102" s="70">
        <v>0</v>
      </c>
    </row>
    <row r="103" spans="1:82">
      <c r="A103" s="70" t="s">
        <v>1913</v>
      </c>
      <c r="B103" s="70">
        <v>45</v>
      </c>
      <c r="C103" s="70">
        <v>11</v>
      </c>
      <c r="D103" s="70">
        <v>3</v>
      </c>
      <c r="E103" s="70">
        <v>2014</v>
      </c>
      <c r="F103" s="70" t="s">
        <v>181</v>
      </c>
      <c r="G103" s="1064" t="s">
        <v>1813</v>
      </c>
      <c r="H103" s="70" t="s">
        <v>1814</v>
      </c>
      <c r="I103" s="148"/>
      <c r="J103" s="71">
        <v>83.321149991478833</v>
      </c>
      <c r="K103" s="71">
        <v>0.86677663380097036</v>
      </c>
      <c r="L103" s="71">
        <v>10.91302873995962</v>
      </c>
      <c r="M103" s="71">
        <v>8.2543607325617074</v>
      </c>
      <c r="N103" s="71">
        <v>14.061547434516729</v>
      </c>
      <c r="O103" s="71">
        <v>7.2638267385614874</v>
      </c>
      <c r="P103" s="71">
        <v>10.80590013411949</v>
      </c>
      <c r="Q103" s="71">
        <v>0.46623378900680801</v>
      </c>
      <c r="R103" s="71">
        <v>0.15276644881177759</v>
      </c>
      <c r="S103" s="71">
        <v>0</v>
      </c>
      <c r="T103" s="72"/>
      <c r="U103" s="71">
        <v>3316442</v>
      </c>
      <c r="V103" s="71">
        <v>257</v>
      </c>
      <c r="W103" s="71">
        <v>238</v>
      </c>
      <c r="X103" s="71">
        <v>1319</v>
      </c>
      <c r="Y103" s="71">
        <v>2475</v>
      </c>
      <c r="Z103" s="71">
        <v>4180</v>
      </c>
      <c r="AA103" s="71">
        <v>2152</v>
      </c>
      <c r="AB103" s="71">
        <v>6282</v>
      </c>
      <c r="AC103" s="71">
        <v>25404</v>
      </c>
      <c r="AD103" s="71">
        <v>0</v>
      </c>
      <c r="AE103" s="72"/>
      <c r="AF103" s="71"/>
      <c r="AG103" s="71"/>
      <c r="AH103" s="71"/>
      <c r="AI103" s="71"/>
      <c r="AJ103" s="71"/>
      <c r="AK103" s="71"/>
      <c r="AL103" s="71"/>
      <c r="AM103" s="71"/>
      <c r="AN103" s="71"/>
      <c r="AO103" s="71"/>
      <c r="AP103" s="71"/>
      <c r="AQ103" s="72"/>
      <c r="AR103" s="71">
        <v>45</v>
      </c>
      <c r="AS103" s="71">
        <v>61</v>
      </c>
      <c r="AT103" s="71">
        <v>2</v>
      </c>
      <c r="AU103" s="71">
        <v>0</v>
      </c>
      <c r="AV103" s="71">
        <v>0</v>
      </c>
      <c r="AW103" s="71">
        <v>0</v>
      </c>
      <c r="AX103" s="71"/>
      <c r="AY103" s="72"/>
      <c r="AZ103" s="71">
        <v>254.702</v>
      </c>
      <c r="BA103" s="71">
        <v>2038.2</v>
      </c>
      <c r="BB103" s="71">
        <v>2100</v>
      </c>
      <c r="BC103" s="71">
        <v>0</v>
      </c>
      <c r="BD103" s="71">
        <v>0</v>
      </c>
      <c r="BE103" s="71">
        <v>0</v>
      </c>
      <c r="BF103" s="71"/>
      <c r="BG103" s="72"/>
      <c r="BH103" s="71">
        <v>0</v>
      </c>
      <c r="BI103" s="71">
        <v>0</v>
      </c>
      <c r="BJ103" s="71">
        <v>17.45</v>
      </c>
      <c r="BK103" s="71">
        <v>0</v>
      </c>
      <c r="BL103" s="71">
        <v>0</v>
      </c>
      <c r="BM103" s="71">
        <v>0</v>
      </c>
      <c r="BN103" s="72"/>
      <c r="BO103" s="71">
        <v>0</v>
      </c>
      <c r="BP103" s="71">
        <v>0</v>
      </c>
      <c r="BQ103" s="71">
        <v>1</v>
      </c>
      <c r="BR103" s="71">
        <v>0</v>
      </c>
      <c r="BS103" s="71">
        <v>0</v>
      </c>
      <c r="BT103" s="71">
        <v>0</v>
      </c>
      <c r="BU103"/>
      <c r="BV103" s="70">
        <v>17.45</v>
      </c>
      <c r="BW103" s="70">
        <v>0</v>
      </c>
      <c r="BX103" s="70">
        <v>0</v>
      </c>
      <c r="BY103" s="70">
        <v>0</v>
      </c>
      <c r="BZ103" s="70">
        <v>0</v>
      </c>
      <c r="CA103" s="70">
        <v>0</v>
      </c>
      <c r="CB103" s="70">
        <v>0</v>
      </c>
      <c r="CC103" s="70">
        <v>0</v>
      </c>
      <c r="CD103" s="70">
        <v>0</v>
      </c>
    </row>
    <row r="104" spans="1:82">
      <c r="A104" s="70" t="s">
        <v>1914</v>
      </c>
      <c r="B104" s="70">
        <v>46</v>
      </c>
      <c r="C104" s="70">
        <v>12</v>
      </c>
      <c r="D104" s="70">
        <v>3</v>
      </c>
      <c r="E104" s="70">
        <v>2015</v>
      </c>
      <c r="F104" s="70" t="s">
        <v>182</v>
      </c>
      <c r="G104" s="70" t="s">
        <v>1813</v>
      </c>
      <c r="H104" s="70" t="s">
        <v>1814</v>
      </c>
      <c r="I104" s="148"/>
      <c r="J104" s="71">
        <v>95.847193500551271</v>
      </c>
      <c r="K104" s="71">
        <v>0.83114868796748476</v>
      </c>
      <c r="L104" s="71">
        <v>11.48710123670484</v>
      </c>
      <c r="M104" s="71">
        <v>7.9866952695087736</v>
      </c>
      <c r="N104" s="71">
        <v>12.905633669310051</v>
      </c>
      <c r="O104" s="71">
        <v>7.1618839713238049</v>
      </c>
      <c r="P104" s="71">
        <v>10.95514572033666</v>
      </c>
      <c r="Q104" s="71">
        <v>0.45001927356923499</v>
      </c>
      <c r="R104" s="71">
        <v>0.11756606205521104</v>
      </c>
      <c r="S104" s="71">
        <v>0</v>
      </c>
      <c r="T104" s="72"/>
      <c r="U104" s="71">
        <v>3824977</v>
      </c>
      <c r="V104" s="71">
        <v>257</v>
      </c>
      <c r="W104" s="71">
        <v>238</v>
      </c>
      <c r="X104" s="71">
        <v>1319</v>
      </c>
      <c r="Y104" s="71">
        <v>2468</v>
      </c>
      <c r="Z104" s="71">
        <v>4161</v>
      </c>
      <c r="AA104" s="71">
        <v>2180</v>
      </c>
      <c r="AB104" s="71">
        <v>6194</v>
      </c>
      <c r="AC104" s="71">
        <v>20096</v>
      </c>
      <c r="AD104" s="71">
        <v>0</v>
      </c>
      <c r="AE104" s="72"/>
      <c r="AF104" s="71">
        <v>29518497.175436229</v>
      </c>
      <c r="AG104" s="71">
        <v>553727.76901544072</v>
      </c>
      <c r="AH104" s="71">
        <v>1485303.6062900871</v>
      </c>
      <c r="AI104" s="71">
        <v>8388947.0556080136</v>
      </c>
      <c r="AJ104" s="71">
        <v>10930889.53134555</v>
      </c>
      <c r="AK104" s="71">
        <v>0</v>
      </c>
      <c r="AL104" s="71">
        <v>0</v>
      </c>
      <c r="AM104" s="71">
        <v>848861.71714723366</v>
      </c>
      <c r="AN104" s="71">
        <v>0</v>
      </c>
      <c r="AO104" s="71">
        <v>0</v>
      </c>
      <c r="AP104" s="71">
        <v>51726226.854842544</v>
      </c>
      <c r="AQ104" s="72"/>
      <c r="AR104" s="71">
        <v>83</v>
      </c>
      <c r="AS104" s="71">
        <v>68</v>
      </c>
      <c r="AT104" s="71">
        <v>2</v>
      </c>
      <c r="AU104" s="71">
        <v>0</v>
      </c>
      <c r="AV104" s="71">
        <v>0</v>
      </c>
      <c r="AW104" s="71">
        <v>0</v>
      </c>
      <c r="AX104" s="71"/>
      <c r="AY104" s="72"/>
      <c r="AZ104" s="71">
        <v>541.45400000000006</v>
      </c>
      <c r="BA104" s="71">
        <v>2329.1999999999998</v>
      </c>
      <c r="BB104" s="71">
        <v>2100</v>
      </c>
      <c r="BC104" s="71">
        <v>0</v>
      </c>
      <c r="BD104" s="71">
        <v>0</v>
      </c>
      <c r="BE104" s="71">
        <v>0</v>
      </c>
      <c r="BF104" s="71"/>
      <c r="BG104" s="72"/>
      <c r="BH104" s="71">
        <v>0</v>
      </c>
      <c r="BI104" s="71">
        <v>0</v>
      </c>
      <c r="BJ104" s="71">
        <v>17.562999999999999</v>
      </c>
      <c r="BK104" s="71">
        <v>0</v>
      </c>
      <c r="BL104" s="71">
        <v>0</v>
      </c>
      <c r="BM104" s="71">
        <v>0</v>
      </c>
      <c r="BN104" s="72"/>
      <c r="BO104" s="71">
        <v>0</v>
      </c>
      <c r="BP104" s="71">
        <v>0</v>
      </c>
      <c r="BQ104" s="71">
        <v>1</v>
      </c>
      <c r="BR104" s="71">
        <v>0</v>
      </c>
      <c r="BS104" s="71">
        <v>0</v>
      </c>
      <c r="BT104" s="71">
        <v>0</v>
      </c>
      <c r="BU104"/>
      <c r="BV104" s="70">
        <v>17.562999999999999</v>
      </c>
      <c r="BW104" s="70">
        <v>0</v>
      </c>
      <c r="BX104" s="70">
        <v>0</v>
      </c>
      <c r="BY104" s="70">
        <v>0</v>
      </c>
      <c r="BZ104" s="70">
        <v>0</v>
      </c>
      <c r="CA104" s="70">
        <v>0</v>
      </c>
      <c r="CB104" s="70">
        <v>0</v>
      </c>
      <c r="CC104" s="70">
        <v>0</v>
      </c>
      <c r="CD104" s="70">
        <v>0</v>
      </c>
    </row>
    <row r="105" spans="1:82">
      <c r="A105" s="70" t="s">
        <v>1915</v>
      </c>
      <c r="B105" s="70">
        <v>47</v>
      </c>
      <c r="C105" s="70">
        <v>13</v>
      </c>
      <c r="D105" s="70">
        <v>3</v>
      </c>
      <c r="E105" s="70">
        <v>2016</v>
      </c>
      <c r="F105" s="70" t="s">
        <v>155</v>
      </c>
      <c r="G105" s="70" t="s">
        <v>1813</v>
      </c>
      <c r="H105" s="70" t="s">
        <v>1814</v>
      </c>
      <c r="I105" s="148"/>
      <c r="J105" s="71">
        <v>104.00089890410608</v>
      </c>
      <c r="K105" s="71">
        <v>0.78400432036396761</v>
      </c>
      <c r="L105" s="71">
        <v>12.352633338731085</v>
      </c>
      <c r="M105" s="71">
        <v>6.8476649469606867</v>
      </c>
      <c r="N105" s="71">
        <v>13.230531544751063</v>
      </c>
      <c r="O105" s="71">
        <v>7.0273056007210535</v>
      </c>
      <c r="P105" s="71">
        <v>11.500594817921719</v>
      </c>
      <c r="Q105" s="71">
        <v>0.43092600192081842</v>
      </c>
      <c r="R105" s="71">
        <v>8.8997927389509915E-2</v>
      </c>
      <c r="S105" s="71">
        <v>0</v>
      </c>
      <c r="T105" s="72"/>
      <c r="U105" s="71">
        <v>3950589</v>
      </c>
      <c r="V105" s="71">
        <v>257</v>
      </c>
      <c r="W105" s="71">
        <v>238</v>
      </c>
      <c r="X105" s="71">
        <v>1319</v>
      </c>
      <c r="Y105" s="71">
        <v>2488</v>
      </c>
      <c r="Z105" s="71">
        <v>4133</v>
      </c>
      <c r="AA105" s="71">
        <v>2367</v>
      </c>
      <c r="AB105" s="71">
        <v>6101</v>
      </c>
      <c r="AC105" s="71">
        <v>15199.96994880577</v>
      </c>
      <c r="AD105" s="71">
        <v>0</v>
      </c>
      <c r="AE105" s="72"/>
      <c r="AF105" s="71">
        <v>32590367.737570781</v>
      </c>
      <c r="AG105" s="71">
        <v>527815.80714996357</v>
      </c>
      <c r="AH105" s="71">
        <v>1258867.9955615681</v>
      </c>
      <c r="AI105" s="71">
        <v>8373841.7291138982</v>
      </c>
      <c r="AJ105" s="71">
        <v>10945533.77064687</v>
      </c>
      <c r="AK105" s="71">
        <v>0</v>
      </c>
      <c r="AL105" s="71">
        <v>0</v>
      </c>
      <c r="AM105" s="71">
        <v>836766.03771584667</v>
      </c>
      <c r="AN105" s="71">
        <v>0</v>
      </c>
      <c r="AO105" s="71">
        <v>0</v>
      </c>
      <c r="AP105" s="71">
        <v>54533193.077758923</v>
      </c>
      <c r="AQ105" s="72"/>
      <c r="AR105" s="71">
        <v>113</v>
      </c>
      <c r="AS105" s="71">
        <v>100</v>
      </c>
      <c r="AT105" s="71">
        <v>2</v>
      </c>
      <c r="AU105" s="71">
        <v>0</v>
      </c>
      <c r="AV105" s="71">
        <v>0</v>
      </c>
      <c r="AW105" s="71">
        <v>0</v>
      </c>
      <c r="AX105" s="71"/>
      <c r="AY105" s="72"/>
      <c r="AZ105" s="71">
        <v>800.85400000000004</v>
      </c>
      <c r="BA105" s="71">
        <v>4267.3</v>
      </c>
      <c r="BB105" s="71">
        <v>2100</v>
      </c>
      <c r="BC105" s="71">
        <v>0</v>
      </c>
      <c r="BD105" s="71">
        <v>0</v>
      </c>
      <c r="BE105" s="71">
        <v>0</v>
      </c>
      <c r="BF105" s="71"/>
      <c r="BG105" s="72"/>
      <c r="BH105" s="71">
        <v>0</v>
      </c>
      <c r="BI105" s="71">
        <v>0</v>
      </c>
      <c r="BJ105" s="71">
        <v>17.201000000000001</v>
      </c>
      <c r="BK105" s="71">
        <v>0</v>
      </c>
      <c r="BL105" s="71">
        <v>0</v>
      </c>
      <c r="BM105" s="71">
        <v>0</v>
      </c>
      <c r="BN105" s="72"/>
      <c r="BO105" s="71">
        <v>0</v>
      </c>
      <c r="BP105" s="71">
        <v>0</v>
      </c>
      <c r="BQ105" s="71">
        <v>1</v>
      </c>
      <c r="BR105" s="71">
        <v>0</v>
      </c>
      <c r="BS105" s="71">
        <v>0</v>
      </c>
      <c r="BT105" s="71">
        <v>0</v>
      </c>
      <c r="BU105"/>
      <c r="BV105" s="70">
        <v>17.201000000000001</v>
      </c>
      <c r="BW105" s="70">
        <v>0</v>
      </c>
      <c r="BX105" s="70">
        <v>0</v>
      </c>
      <c r="BY105" s="70">
        <v>0</v>
      </c>
      <c r="BZ105" s="70">
        <v>0</v>
      </c>
      <c r="CA105" s="70">
        <v>0</v>
      </c>
      <c r="CB105" s="70">
        <v>0</v>
      </c>
      <c r="CC105" s="70">
        <v>0</v>
      </c>
      <c r="CD105" s="70">
        <v>0</v>
      </c>
    </row>
    <row r="106" spans="1:82">
      <c r="A106" s="70" t="s">
        <v>1916</v>
      </c>
      <c r="B106" s="70">
        <v>48</v>
      </c>
      <c r="C106" s="70">
        <v>14</v>
      </c>
      <c r="D106" s="70">
        <v>3</v>
      </c>
      <c r="E106" s="70">
        <v>2017</v>
      </c>
      <c r="F106" s="70" t="s">
        <v>156</v>
      </c>
      <c r="G106" s="70" t="s">
        <v>1813</v>
      </c>
      <c r="H106" s="70" t="s">
        <v>1814</v>
      </c>
      <c r="I106" s="148"/>
      <c r="J106" s="71">
        <v>109.09007605707475</v>
      </c>
      <c r="K106" s="71">
        <v>0.80113502800056946</v>
      </c>
      <c r="L106" s="71">
        <v>11.150846321276511</v>
      </c>
      <c r="M106" s="71">
        <v>6.8660849635670722</v>
      </c>
      <c r="N106" s="71">
        <v>12.957246305387166</v>
      </c>
      <c r="O106" s="71">
        <v>6.974520956287166</v>
      </c>
      <c r="P106" s="71">
        <v>11.519473586110497</v>
      </c>
      <c r="Q106" s="71">
        <v>0.40961155055195198</v>
      </c>
      <c r="R106" s="71">
        <v>7.3143150531736825E-2</v>
      </c>
      <c r="S106" s="71">
        <v>0</v>
      </c>
      <c r="T106" s="72"/>
      <c r="U106" s="71">
        <v>4077527</v>
      </c>
      <c r="V106" s="71">
        <v>257</v>
      </c>
      <c r="W106" s="71">
        <v>238</v>
      </c>
      <c r="X106" s="71">
        <v>1319</v>
      </c>
      <c r="Y106" s="71">
        <v>2490</v>
      </c>
      <c r="Z106" s="71">
        <v>4170</v>
      </c>
      <c r="AA106" s="71">
        <v>2386</v>
      </c>
      <c r="AB106" s="71">
        <v>5997</v>
      </c>
      <c r="AC106" s="71">
        <v>12740</v>
      </c>
      <c r="AD106" s="71">
        <v>0</v>
      </c>
      <c r="AE106" s="72"/>
      <c r="AF106" s="71">
        <v>33053548.60696673</v>
      </c>
      <c r="AG106" s="71">
        <v>529349.40140067728</v>
      </c>
      <c r="AH106" s="71">
        <v>1537840.4488082379</v>
      </c>
      <c r="AI106" s="71">
        <v>8166667.6137055745</v>
      </c>
      <c r="AJ106" s="71">
        <v>9933390.7649167404</v>
      </c>
      <c r="AK106" s="71">
        <v>0</v>
      </c>
      <c r="AL106" s="71">
        <v>0</v>
      </c>
      <c r="AM106" s="71">
        <v>823789.1924060483</v>
      </c>
      <c r="AN106" s="71">
        <v>0</v>
      </c>
      <c r="AO106" s="71">
        <v>0</v>
      </c>
      <c r="AP106" s="71">
        <v>54044586.028204009</v>
      </c>
      <c r="AQ106" s="72"/>
      <c r="AR106" s="71">
        <v>134</v>
      </c>
      <c r="AS106" s="71">
        <v>133</v>
      </c>
      <c r="AT106" s="71">
        <v>2</v>
      </c>
      <c r="AU106" s="71">
        <v>0</v>
      </c>
      <c r="AV106" s="71">
        <v>0</v>
      </c>
      <c r="AW106" s="71">
        <v>0</v>
      </c>
      <c r="AX106" s="71"/>
      <c r="AY106" s="72"/>
      <c r="AZ106" s="71">
        <v>995.05400000000009</v>
      </c>
      <c r="BA106" s="71">
        <v>5888.0000000000027</v>
      </c>
      <c r="BB106" s="71">
        <v>2100</v>
      </c>
      <c r="BC106" s="71">
        <v>0</v>
      </c>
      <c r="BD106" s="71">
        <v>0</v>
      </c>
      <c r="BE106" s="71">
        <v>0</v>
      </c>
      <c r="BF106" s="71"/>
      <c r="BG106" s="72"/>
      <c r="BH106" s="71">
        <v>0</v>
      </c>
      <c r="BI106" s="71">
        <v>0</v>
      </c>
      <c r="BJ106" s="71">
        <v>14.055</v>
      </c>
      <c r="BK106" s="71">
        <v>0</v>
      </c>
      <c r="BL106" s="71">
        <v>0</v>
      </c>
      <c r="BM106" s="71">
        <v>0</v>
      </c>
      <c r="BN106" s="72"/>
      <c r="BO106" s="71">
        <v>0</v>
      </c>
      <c r="BP106" s="71">
        <v>0</v>
      </c>
      <c r="BQ106" s="71">
        <v>1</v>
      </c>
      <c r="BR106" s="71">
        <v>0</v>
      </c>
      <c r="BS106" s="71">
        <v>0</v>
      </c>
      <c r="BT106" s="71">
        <v>0</v>
      </c>
      <c r="BU106"/>
      <c r="BV106" s="70">
        <v>14.055</v>
      </c>
      <c r="BW106" s="70">
        <v>0</v>
      </c>
      <c r="BX106" s="70">
        <v>0</v>
      </c>
      <c r="BY106" s="70">
        <v>0</v>
      </c>
      <c r="BZ106" s="70">
        <v>0</v>
      </c>
      <c r="CA106" s="70">
        <v>0</v>
      </c>
      <c r="CB106" s="70">
        <v>0</v>
      </c>
      <c r="CC106" s="70">
        <v>0</v>
      </c>
      <c r="CD106" s="70">
        <v>0</v>
      </c>
    </row>
    <row r="107" spans="1:82">
      <c r="A107" s="70" t="s">
        <v>1917</v>
      </c>
      <c r="B107" s="70">
        <v>49</v>
      </c>
      <c r="C107" s="70">
        <v>15</v>
      </c>
      <c r="D107" s="70">
        <v>3</v>
      </c>
      <c r="E107" s="70">
        <v>2018</v>
      </c>
      <c r="F107" s="70" t="s">
        <v>183</v>
      </c>
      <c r="G107" s="70" t="s">
        <v>1813</v>
      </c>
      <c r="H107" s="70" t="s">
        <v>1814</v>
      </c>
      <c r="I107" s="148"/>
      <c r="J107" s="71">
        <v>109.76093115551224</v>
      </c>
      <c r="K107" s="71">
        <v>0.74563972034967474</v>
      </c>
      <c r="L107" s="71">
        <v>10.229465231475965</v>
      </c>
      <c r="M107" s="71">
        <v>6.89994901903966</v>
      </c>
      <c r="N107" s="71">
        <v>11.780997704625397</v>
      </c>
      <c r="O107" s="71">
        <v>6.9222588562566889</v>
      </c>
      <c r="P107" s="71">
        <v>11.476504289333878</v>
      </c>
      <c r="Q107" s="71">
        <v>0.371411683607967</v>
      </c>
      <c r="R107" s="71">
        <v>8.6099790449261457E-2</v>
      </c>
      <c r="S107" s="71">
        <v>0</v>
      </c>
      <c r="T107" s="72"/>
      <c r="U107" s="71">
        <v>4286734</v>
      </c>
      <c r="V107" s="71">
        <v>257</v>
      </c>
      <c r="W107" s="71">
        <v>238</v>
      </c>
      <c r="X107" s="71">
        <v>1319</v>
      </c>
      <c r="Y107" s="71">
        <v>2459</v>
      </c>
      <c r="Z107" s="71">
        <v>4218</v>
      </c>
      <c r="AA107" s="71">
        <v>2401</v>
      </c>
      <c r="AB107" s="71">
        <v>5860</v>
      </c>
      <c r="AC107" s="71">
        <v>14938</v>
      </c>
      <c r="AD107" s="71">
        <v>0</v>
      </c>
      <c r="AE107" s="72"/>
      <c r="AF107" s="71">
        <v>34882327.653492592</v>
      </c>
      <c r="AG107" s="71">
        <v>478934.57631449739</v>
      </c>
      <c r="AH107" s="71">
        <v>1449414.812224621</v>
      </c>
      <c r="AI107" s="71">
        <v>8348002.4616538249</v>
      </c>
      <c r="AJ107" s="71">
        <v>9112626.2158992626</v>
      </c>
      <c r="AK107" s="71">
        <v>0</v>
      </c>
      <c r="AL107" s="71">
        <v>0</v>
      </c>
      <c r="AM107" s="71">
        <v>806635.50877026247</v>
      </c>
      <c r="AN107" s="71">
        <v>0</v>
      </c>
      <c r="AO107" s="71">
        <v>0</v>
      </c>
      <c r="AP107" s="71">
        <v>55077941.228355058</v>
      </c>
      <c r="AQ107" s="72"/>
      <c r="AR107" s="71">
        <v>140</v>
      </c>
      <c r="AS107" s="71">
        <v>151</v>
      </c>
      <c r="AT107" s="71">
        <v>4</v>
      </c>
      <c r="AU107" s="71">
        <v>0</v>
      </c>
      <c r="AV107" s="71">
        <v>0</v>
      </c>
      <c r="AW107" s="71">
        <v>0</v>
      </c>
      <c r="AX107" s="71"/>
      <c r="AY107" s="72"/>
      <c r="AZ107" s="71">
        <v>1045.854</v>
      </c>
      <c r="BA107" s="71">
        <v>6740</v>
      </c>
      <c r="BB107" s="71">
        <v>2140</v>
      </c>
      <c r="BC107" s="71">
        <v>0</v>
      </c>
      <c r="BD107" s="71">
        <v>0</v>
      </c>
      <c r="BE107" s="71">
        <v>0</v>
      </c>
      <c r="BF107" s="71"/>
      <c r="BG107" s="72"/>
      <c r="BH107" s="71">
        <v>0</v>
      </c>
      <c r="BI107" s="71">
        <v>0</v>
      </c>
      <c r="BJ107" s="71">
        <v>13.795</v>
      </c>
      <c r="BK107" s="71">
        <v>0</v>
      </c>
      <c r="BL107" s="71">
        <v>0</v>
      </c>
      <c r="BM107" s="71">
        <v>0</v>
      </c>
      <c r="BN107" s="72"/>
      <c r="BO107" s="71">
        <v>0</v>
      </c>
      <c r="BP107" s="71">
        <v>0</v>
      </c>
      <c r="BQ107" s="71">
        <v>1</v>
      </c>
      <c r="BR107" s="71">
        <v>0</v>
      </c>
      <c r="BS107" s="71">
        <v>0</v>
      </c>
      <c r="BT107" s="71">
        <v>0</v>
      </c>
      <c r="BU107"/>
      <c r="BV107" s="70">
        <v>13.795</v>
      </c>
      <c r="BW107" s="70">
        <v>0</v>
      </c>
      <c r="BX107" s="70">
        <v>0</v>
      </c>
      <c r="BY107" s="70">
        <v>0</v>
      </c>
      <c r="BZ107" s="70">
        <v>0</v>
      </c>
      <c r="CA107" s="70">
        <v>0</v>
      </c>
      <c r="CB107" s="70">
        <v>0</v>
      </c>
      <c r="CC107" s="70">
        <v>0</v>
      </c>
      <c r="CD107" s="70">
        <v>0</v>
      </c>
    </row>
    <row r="108" spans="1:82">
      <c r="A108" s="70" t="s">
        <v>1918</v>
      </c>
      <c r="B108" s="70">
        <v>50</v>
      </c>
      <c r="C108" s="70">
        <v>16</v>
      </c>
      <c r="D108" s="70">
        <v>3</v>
      </c>
      <c r="E108" s="70">
        <v>2019</v>
      </c>
      <c r="F108" s="70" t="s">
        <v>158</v>
      </c>
      <c r="G108" s="70" t="s">
        <v>1813</v>
      </c>
      <c r="H108" s="70" t="s">
        <v>1814</v>
      </c>
      <c r="I108" s="148"/>
      <c r="J108" s="71">
        <v>110.61058119828093</v>
      </c>
      <c r="K108" s="71">
        <v>0.69189875514279187</v>
      </c>
      <c r="L108" s="71">
        <v>10.275296726119594</v>
      </c>
      <c r="M108" s="71">
        <v>6.1898808057995138</v>
      </c>
      <c r="N108" s="71">
        <v>12.018646928267263</v>
      </c>
      <c r="O108" s="71">
        <v>6.7548679335842188</v>
      </c>
      <c r="P108" s="71">
        <v>10.980326698837047</v>
      </c>
      <c r="Q108" s="71">
        <v>0.354710341938764</v>
      </c>
      <c r="R108" s="71">
        <v>9.6167576058665313E-2</v>
      </c>
      <c r="S108" s="71">
        <v>0</v>
      </c>
      <c r="T108" s="72"/>
      <c r="U108" s="71">
        <v>4544336</v>
      </c>
      <c r="V108" s="71">
        <v>257</v>
      </c>
      <c r="W108" s="71">
        <v>238</v>
      </c>
      <c r="X108" s="71">
        <v>1319</v>
      </c>
      <c r="Y108" s="71">
        <v>2478</v>
      </c>
      <c r="Z108" s="71">
        <v>4229</v>
      </c>
      <c r="AA108" s="71">
        <v>2280</v>
      </c>
      <c r="AB108" s="71">
        <v>5748</v>
      </c>
      <c r="AC108" s="71">
        <v>16958</v>
      </c>
      <c r="AD108" s="71">
        <v>0</v>
      </c>
      <c r="AE108" s="72"/>
      <c r="AF108" s="71">
        <v>36285750.906223297</v>
      </c>
      <c r="AG108" s="71">
        <v>478792.75034525979</v>
      </c>
      <c r="AH108" s="71">
        <v>1564935.053880357</v>
      </c>
      <c r="AI108" s="71">
        <v>8180349.401072707</v>
      </c>
      <c r="AJ108" s="71">
        <v>9686681.881619215</v>
      </c>
      <c r="AK108" s="71">
        <v>0</v>
      </c>
      <c r="AL108" s="71">
        <v>0</v>
      </c>
      <c r="AM108" s="71">
        <v>782834.3290791671</v>
      </c>
      <c r="AN108" s="71">
        <v>0</v>
      </c>
      <c r="AO108" s="71">
        <v>0</v>
      </c>
      <c r="AP108" s="71">
        <v>56979344.322219998</v>
      </c>
      <c r="AQ108" s="72"/>
      <c r="AR108" s="71">
        <v>146</v>
      </c>
      <c r="AS108" s="71">
        <v>166</v>
      </c>
      <c r="AT108" s="71">
        <v>5</v>
      </c>
      <c r="AU108" s="71">
        <v>0</v>
      </c>
      <c r="AV108" s="71">
        <v>0</v>
      </c>
      <c r="AW108" s="71">
        <v>0</v>
      </c>
      <c r="AX108" s="71"/>
      <c r="AY108" s="72"/>
      <c r="AZ108" s="71">
        <v>1101.2940000000001</v>
      </c>
      <c r="BA108" s="71">
        <v>7482.4</v>
      </c>
      <c r="BB108" s="71">
        <v>2159.4</v>
      </c>
      <c r="BC108" s="71">
        <v>0</v>
      </c>
      <c r="BD108" s="71">
        <v>0</v>
      </c>
      <c r="BE108" s="71">
        <v>0</v>
      </c>
      <c r="BF108" s="71"/>
      <c r="BG108" s="72"/>
      <c r="BH108" s="71">
        <v>0</v>
      </c>
      <c r="BI108" s="71">
        <v>0</v>
      </c>
      <c r="BJ108" s="71">
        <v>14.223000000000001</v>
      </c>
      <c r="BK108" s="71">
        <v>0</v>
      </c>
      <c r="BL108" s="71">
        <v>0</v>
      </c>
      <c r="BM108" s="71">
        <v>0</v>
      </c>
      <c r="BN108" s="72"/>
      <c r="BO108" s="71">
        <v>0</v>
      </c>
      <c r="BP108" s="71">
        <v>0</v>
      </c>
      <c r="BQ108" s="71">
        <v>1</v>
      </c>
      <c r="BR108" s="71">
        <v>0</v>
      </c>
      <c r="BS108" s="71">
        <v>0</v>
      </c>
      <c r="BT108" s="71">
        <v>0</v>
      </c>
      <c r="BU108"/>
      <c r="BV108" s="70">
        <v>14.223000000000001</v>
      </c>
      <c r="BW108" s="70">
        <v>0</v>
      </c>
      <c r="BX108" s="70">
        <v>0</v>
      </c>
      <c r="BY108" s="70">
        <v>0</v>
      </c>
      <c r="BZ108" s="70">
        <v>0</v>
      </c>
      <c r="CA108" s="70">
        <v>0</v>
      </c>
      <c r="CB108" s="70">
        <v>0</v>
      </c>
      <c r="CC108" s="70">
        <v>0</v>
      </c>
      <c r="CD108" s="70">
        <v>0</v>
      </c>
    </row>
    <row r="109" spans="1:82">
      <c r="A109" s="70" t="s">
        <v>1919</v>
      </c>
      <c r="B109" s="70">
        <v>51</v>
      </c>
      <c r="C109" s="70">
        <v>17</v>
      </c>
      <c r="D109" s="70">
        <v>3</v>
      </c>
      <c r="E109" s="70">
        <v>2020</v>
      </c>
      <c r="F109" s="70" t="s">
        <v>159</v>
      </c>
      <c r="G109" s="70" t="s">
        <v>1813</v>
      </c>
      <c r="H109" s="70" t="s">
        <v>1814</v>
      </c>
      <c r="I109" s="148"/>
      <c r="J109" s="71">
        <v>90.619761968672222</v>
      </c>
      <c r="K109" s="71">
        <v>0.61108075316148425</v>
      </c>
      <c r="L109" s="71">
        <v>11.418135661894384</v>
      </c>
      <c r="M109" s="71">
        <v>5.8193795163084339</v>
      </c>
      <c r="N109" s="71">
        <v>11.069113574875786</v>
      </c>
      <c r="O109" s="71">
        <v>5.9238170814660771</v>
      </c>
      <c r="P109" s="71">
        <v>10.489171382402466</v>
      </c>
      <c r="Q109" s="71">
        <v>0.33395353733148198</v>
      </c>
      <c r="R109" s="71">
        <v>9.2931808481757444E-2</v>
      </c>
      <c r="S109" s="71">
        <v>0</v>
      </c>
      <c r="T109" s="72"/>
      <c r="U109" s="71">
        <v>4220384</v>
      </c>
      <c r="V109" s="71">
        <v>210</v>
      </c>
      <c r="W109" s="71">
        <v>235</v>
      </c>
      <c r="X109" s="71">
        <v>1304</v>
      </c>
      <c r="Y109" s="71">
        <v>2490</v>
      </c>
      <c r="Z109" s="71">
        <v>4233</v>
      </c>
      <c r="AA109" s="71">
        <v>2315</v>
      </c>
      <c r="AB109" s="71">
        <v>5664</v>
      </c>
      <c r="AC109" s="71">
        <v>16473.999999999996</v>
      </c>
      <c r="AD109" s="71">
        <v>0</v>
      </c>
      <c r="AE109" s="72"/>
      <c r="AF109" s="71">
        <v>32952367.608768091</v>
      </c>
      <c r="AG109" s="71">
        <v>391519.80271719763</v>
      </c>
      <c r="AH109" s="71">
        <v>1674450.0478850761</v>
      </c>
      <c r="AI109" s="71">
        <v>7487152.8821158865</v>
      </c>
      <c r="AJ109" s="71">
        <v>10225154.67318354</v>
      </c>
      <c r="AK109" s="71"/>
      <c r="AL109" s="71"/>
      <c r="AM109" s="71">
        <v>739214.92835249961</v>
      </c>
      <c r="AN109" s="71"/>
      <c r="AO109" s="71"/>
      <c r="AP109" s="71">
        <v>53469859.943022288</v>
      </c>
      <c r="AQ109" s="72"/>
      <c r="AR109" s="71">
        <v>155</v>
      </c>
      <c r="AS109" s="71">
        <v>205</v>
      </c>
      <c r="AT109" s="71">
        <v>6</v>
      </c>
      <c r="AU109" s="71">
        <v>0</v>
      </c>
      <c r="AV109" s="71">
        <v>0</v>
      </c>
      <c r="AW109" s="71">
        <v>0</v>
      </c>
      <c r="AX109" s="71"/>
      <c r="AY109" s="72"/>
      <c r="AZ109" s="71">
        <v>1168.0940000000001</v>
      </c>
      <c r="BA109" s="71">
        <v>9403.4000000000015</v>
      </c>
      <c r="BB109" s="71">
        <v>1597.8</v>
      </c>
      <c r="BC109" s="71">
        <v>0</v>
      </c>
      <c r="BD109" s="71">
        <v>0</v>
      </c>
      <c r="BE109" s="71">
        <v>0</v>
      </c>
      <c r="BF109" s="71"/>
      <c r="BG109" s="72"/>
      <c r="BH109" s="71">
        <v>0</v>
      </c>
      <c r="BI109" s="71">
        <v>0</v>
      </c>
      <c r="BJ109" s="71">
        <v>13.773</v>
      </c>
      <c r="BK109" s="71">
        <v>0</v>
      </c>
      <c r="BL109" s="71">
        <v>0</v>
      </c>
      <c r="BM109" s="71">
        <v>0</v>
      </c>
      <c r="BN109" s="72"/>
      <c r="BO109" s="71">
        <v>0</v>
      </c>
      <c r="BP109" s="71">
        <v>0</v>
      </c>
      <c r="BQ109" s="71">
        <v>1</v>
      </c>
      <c r="BR109" s="71">
        <v>0</v>
      </c>
      <c r="BS109" s="71">
        <v>0</v>
      </c>
      <c r="BT109" s="71">
        <v>0</v>
      </c>
      <c r="BU109"/>
      <c r="BV109" s="70">
        <v>13.773</v>
      </c>
      <c r="BW109" s="70">
        <v>0</v>
      </c>
      <c r="BX109" s="70">
        <v>0</v>
      </c>
      <c r="BY109" s="70">
        <v>0</v>
      </c>
      <c r="BZ109" s="70">
        <v>0</v>
      </c>
      <c r="CA109" s="70">
        <v>0</v>
      </c>
      <c r="CB109" s="70">
        <v>0</v>
      </c>
      <c r="CC109" s="70">
        <v>0</v>
      </c>
      <c r="CD109" s="70">
        <v>0</v>
      </c>
    </row>
    <row r="110" spans="1:82">
      <c r="A110" s="70" t="s">
        <v>1920</v>
      </c>
      <c r="B110" s="70">
        <v>51</v>
      </c>
      <c r="C110" s="70">
        <v>18</v>
      </c>
      <c r="D110" s="70">
        <v>3</v>
      </c>
      <c r="E110" s="70">
        <v>2021</v>
      </c>
      <c r="F110" s="70" t="s">
        <v>160</v>
      </c>
      <c r="G110" s="70" t="s">
        <v>1813</v>
      </c>
      <c r="H110" s="70" t="s">
        <v>1814</v>
      </c>
      <c r="I110" s="148"/>
      <c r="J110" s="71">
        <v>91.01789029656976</v>
      </c>
      <c r="K110" s="71">
        <v>0.58864039088252396</v>
      </c>
      <c r="L110" s="71">
        <v>10.420064363325418</v>
      </c>
      <c r="M110" s="71">
        <v>5.910257820342272</v>
      </c>
      <c r="N110" s="71">
        <v>10.755752176811272</v>
      </c>
      <c r="O110" s="71">
        <v>5.6907010387659014</v>
      </c>
      <c r="P110" s="71">
        <v>10.854480730202884</v>
      </c>
      <c r="Q110" s="71">
        <v>0.32107070357849998</v>
      </c>
      <c r="R110" s="71">
        <v>7.0918329915630768E-2</v>
      </c>
      <c r="S110" s="71">
        <v>0</v>
      </c>
      <c r="T110" s="72"/>
      <c r="U110" s="71">
        <v>4353086</v>
      </c>
      <c r="V110" s="71">
        <v>210</v>
      </c>
      <c r="W110" s="71">
        <v>235</v>
      </c>
      <c r="X110" s="71">
        <v>1304</v>
      </c>
      <c r="Y110" s="71">
        <v>2449</v>
      </c>
      <c r="Z110" s="71">
        <v>4187</v>
      </c>
      <c r="AA110" s="71">
        <v>2336</v>
      </c>
      <c r="AB110" s="71">
        <v>5499</v>
      </c>
      <c r="AC110" s="71">
        <v>12196</v>
      </c>
      <c r="AD110" s="71">
        <v>0</v>
      </c>
      <c r="AE110" s="72"/>
      <c r="AF110" s="71">
        <v>33342765.036987238</v>
      </c>
      <c r="AG110" s="71">
        <v>398280.73515540711</v>
      </c>
      <c r="AH110" s="71">
        <v>1501241.9148617615</v>
      </c>
      <c r="AI110" s="71">
        <v>8215626.1354724225</v>
      </c>
      <c r="AJ110" s="71">
        <v>9796499.2480547987</v>
      </c>
      <c r="AK110" s="71">
        <v>0</v>
      </c>
      <c r="AL110" s="71">
        <v>0</v>
      </c>
      <c r="AM110" s="71">
        <v>721820.11905510828</v>
      </c>
      <c r="AN110" s="71">
        <v>0</v>
      </c>
      <c r="AO110" s="71">
        <v>0</v>
      </c>
      <c r="AP110" s="71">
        <v>53976233.189586744</v>
      </c>
      <c r="AQ110" s="72"/>
      <c r="AR110" s="71">
        <v>160</v>
      </c>
      <c r="AS110" s="71">
        <v>227</v>
      </c>
      <c r="AT110" s="71">
        <v>9</v>
      </c>
      <c r="AU110" s="71">
        <v>0</v>
      </c>
      <c r="AV110" s="71">
        <v>0</v>
      </c>
      <c r="AW110" s="71">
        <v>0</v>
      </c>
      <c r="AX110" s="71"/>
      <c r="AY110" s="72"/>
      <c r="AZ110" s="71">
        <v>1211.4640000000011</v>
      </c>
      <c r="BA110" s="71">
        <v>10491.7</v>
      </c>
      <c r="BB110" s="71">
        <v>1655.4</v>
      </c>
      <c r="BC110" s="71">
        <v>0</v>
      </c>
      <c r="BD110" s="71">
        <v>0</v>
      </c>
      <c r="BE110" s="71">
        <v>0</v>
      </c>
      <c r="BF110" s="71"/>
      <c r="BG110" s="72"/>
      <c r="BH110" s="71">
        <v>0</v>
      </c>
      <c r="BI110" s="71">
        <v>0</v>
      </c>
      <c r="BJ110" s="71">
        <v>13.151</v>
      </c>
      <c r="BK110" s="71">
        <v>0</v>
      </c>
      <c r="BL110" s="71">
        <v>0</v>
      </c>
      <c r="BM110" s="71">
        <v>0</v>
      </c>
      <c r="BN110" s="72"/>
      <c r="BO110" s="71">
        <v>0</v>
      </c>
      <c r="BP110" s="71">
        <v>0</v>
      </c>
      <c r="BQ110" s="71">
        <v>1</v>
      </c>
      <c r="BR110" s="71">
        <v>0</v>
      </c>
      <c r="BS110" s="71">
        <v>0</v>
      </c>
      <c r="BT110" s="71">
        <v>0</v>
      </c>
      <c r="BU110"/>
      <c r="BV110" s="70">
        <v>13.151</v>
      </c>
      <c r="BW110" s="70">
        <v>0</v>
      </c>
      <c r="BX110" s="70">
        <v>0</v>
      </c>
      <c r="BY110" s="70">
        <v>0</v>
      </c>
      <c r="BZ110" s="70">
        <v>0</v>
      </c>
      <c r="CA110" s="70">
        <v>0</v>
      </c>
      <c r="CB110" s="70">
        <v>0</v>
      </c>
      <c r="CC110" s="70">
        <v>0</v>
      </c>
      <c r="CD110" s="70">
        <v>0</v>
      </c>
    </row>
    <row r="111" spans="1:82">
      <c r="A111" s="70" t="s">
        <v>1818</v>
      </c>
      <c r="B111" s="70">
        <v>51</v>
      </c>
      <c r="C111" s="70">
        <v>19</v>
      </c>
      <c r="D111" s="70">
        <v>3</v>
      </c>
      <c r="E111" s="70">
        <v>2022</v>
      </c>
      <c r="F111" s="70" t="s">
        <v>161</v>
      </c>
      <c r="G111" s="70" t="s">
        <v>1813</v>
      </c>
      <c r="H111" s="70" t="s">
        <v>1814</v>
      </c>
      <c r="I111" s="148"/>
      <c r="J111" s="71">
        <v>80.451188784678891</v>
      </c>
      <c r="K111" s="71">
        <v>0.56306636587617498</v>
      </c>
      <c r="L111" s="71">
        <v>9.342963479851873</v>
      </c>
      <c r="M111" s="71">
        <v>6.0258177325503839</v>
      </c>
      <c r="N111" s="71">
        <v>10.769998930034738</v>
      </c>
      <c r="O111" s="71">
        <v>5.9323113086785266</v>
      </c>
      <c r="P111" s="71">
        <v>10.714379268850879</v>
      </c>
      <c r="Q111" s="71">
        <v>0.31854471780583299</v>
      </c>
      <c r="R111" s="71">
        <v>5.9276753474916323E-2</v>
      </c>
      <c r="S111" s="71">
        <v>0</v>
      </c>
      <c r="T111" s="72"/>
      <c r="U111" s="71">
        <v>4732363</v>
      </c>
      <c r="V111" s="71">
        <v>210</v>
      </c>
      <c r="W111" s="71">
        <v>235</v>
      </c>
      <c r="X111" s="71">
        <v>1304</v>
      </c>
      <c r="Y111" s="71">
        <v>2490</v>
      </c>
      <c r="Z111" s="71">
        <v>4147</v>
      </c>
      <c r="AA111" s="71">
        <v>2341</v>
      </c>
      <c r="AB111" s="71">
        <v>5411</v>
      </c>
      <c r="AC111" s="71">
        <v>10321.999999999998</v>
      </c>
      <c r="AD111" s="71">
        <v>0</v>
      </c>
      <c r="AE111" s="72"/>
      <c r="AF111" s="71">
        <v>32315062.801385984</v>
      </c>
      <c r="AG111" s="71">
        <v>401779.46084692492</v>
      </c>
      <c r="AH111" s="71">
        <v>1666392.3266841138</v>
      </c>
      <c r="AI111" s="71">
        <v>8159138.5746414214</v>
      </c>
      <c r="AJ111" s="71">
        <v>10138943.062671823</v>
      </c>
      <c r="AK111" s="71">
        <v>0</v>
      </c>
      <c r="AL111" s="71">
        <v>0</v>
      </c>
      <c r="AM111" s="71">
        <v>698707.7900369023</v>
      </c>
      <c r="AN111" s="71">
        <v>0</v>
      </c>
      <c r="AO111" s="71">
        <v>0</v>
      </c>
      <c r="AP111" s="71">
        <v>53380024.016267173</v>
      </c>
      <c r="AQ111" s="72"/>
      <c r="AR111" s="71">
        <v>167</v>
      </c>
      <c r="AS111" s="71">
        <v>231</v>
      </c>
      <c r="AT111" s="71">
        <v>9</v>
      </c>
      <c r="AU111" s="71">
        <v>0</v>
      </c>
      <c r="AV111" s="71">
        <v>0</v>
      </c>
      <c r="AW111" s="71">
        <v>1</v>
      </c>
      <c r="AX111" s="71"/>
      <c r="AY111" s="72"/>
      <c r="AZ111" s="71">
        <v>1257.8640000000009</v>
      </c>
      <c r="BA111" s="71">
        <v>10690.5</v>
      </c>
      <c r="BB111" s="71">
        <v>1655.4</v>
      </c>
      <c r="BC111" s="71">
        <v>0</v>
      </c>
      <c r="BD111" s="71">
        <v>0</v>
      </c>
      <c r="BE111" s="71">
        <v>49</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1921</v>
      </c>
      <c r="B112" s="70">
        <v>51</v>
      </c>
      <c r="C112" s="70">
        <v>20</v>
      </c>
      <c r="D112" s="70">
        <v>3</v>
      </c>
      <c r="E112" s="70">
        <v>2023</v>
      </c>
      <c r="F112" s="70" t="s">
        <v>1539</v>
      </c>
      <c r="G112" s="70" t="s">
        <v>1813</v>
      </c>
      <c r="H112" s="70" t="s">
        <v>1814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171</v>
      </c>
      <c r="AS112" s="71">
        <v>235</v>
      </c>
      <c r="AT112" s="71">
        <v>9</v>
      </c>
      <c r="AU112" s="71">
        <v>0</v>
      </c>
      <c r="AV112" s="71">
        <v>0</v>
      </c>
      <c r="AW112" s="71">
        <v>1</v>
      </c>
      <c r="AX112" s="71"/>
      <c r="AY112" s="72"/>
      <c r="AZ112" s="71">
        <v>1287.0640000000012</v>
      </c>
      <c r="BA112" s="71">
        <v>10889.299999999997</v>
      </c>
      <c r="BB112" s="71">
        <v>1655.4</v>
      </c>
      <c r="BC112" s="71">
        <v>0</v>
      </c>
      <c r="BD112" s="71">
        <v>0</v>
      </c>
      <c r="BE112" s="71">
        <v>49</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1812</v>
      </c>
      <c r="B113" s="70">
        <v>51</v>
      </c>
      <c r="C113" s="70">
        <v>21</v>
      </c>
      <c r="D113" s="70">
        <v>3</v>
      </c>
      <c r="E113" s="70">
        <v>2024</v>
      </c>
      <c r="F113" s="70" t="s">
        <v>1554</v>
      </c>
      <c r="G113" s="70" t="s">
        <v>1813</v>
      </c>
      <c r="H113" s="70" t="s">
        <v>1814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1922</v>
      </c>
      <c r="B114" s="70">
        <v>52</v>
      </c>
      <c r="C114" s="70">
        <v>1</v>
      </c>
      <c r="D114" s="70">
        <v>4</v>
      </c>
      <c r="E114" s="70">
        <v>1990</v>
      </c>
      <c r="F114" s="70" t="s">
        <v>787</v>
      </c>
      <c r="G114" s="70" t="s">
        <v>1923</v>
      </c>
      <c r="H114" s="70" t="s">
        <v>1924</v>
      </c>
      <c r="I114" s="148"/>
      <c r="J114" s="71">
        <v>20.527418248551179</v>
      </c>
      <c r="K114" s="71">
        <v>2.3079914735634022</v>
      </c>
      <c r="L114" s="71">
        <v>3.6056330649354948</v>
      </c>
      <c r="M114" s="71">
        <v>3.013879719168453</v>
      </c>
      <c r="N114" s="71">
        <v>5.5978120989963269</v>
      </c>
      <c r="O114" s="71">
        <v>5.3633291578238769</v>
      </c>
      <c r="P114" s="71">
        <v>11.06621597142653</v>
      </c>
      <c r="Q114" s="71">
        <v>0.49271374849114002</v>
      </c>
      <c r="R114" s="71">
        <v>0</v>
      </c>
      <c r="S114" s="71">
        <v>0.50304952280754478</v>
      </c>
      <c r="T114" s="72"/>
      <c r="U114" s="71">
        <v>302054</v>
      </c>
      <c r="V114" s="71">
        <v>604</v>
      </c>
      <c r="W114" s="71">
        <v>48</v>
      </c>
      <c r="X114" s="71">
        <v>1212</v>
      </c>
      <c r="Y114" s="71">
        <v>2490</v>
      </c>
      <c r="Z114" s="71">
        <v>2206</v>
      </c>
      <c r="AA114" s="71">
        <v>2687</v>
      </c>
      <c r="AB114" s="71">
        <v>8000</v>
      </c>
      <c r="AC114" s="71">
        <v>0</v>
      </c>
      <c r="AD114" s="71">
        <v>0.50304952280754478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1925</v>
      </c>
      <c r="B115" s="70">
        <v>53</v>
      </c>
      <c r="C115" s="70">
        <v>2</v>
      </c>
      <c r="D115" s="70">
        <v>4</v>
      </c>
      <c r="E115" s="70">
        <v>2005</v>
      </c>
      <c r="F115" s="70" t="s">
        <v>789</v>
      </c>
      <c r="G115" s="70" t="s">
        <v>1923</v>
      </c>
      <c r="H115" s="70" t="s">
        <v>1924</v>
      </c>
      <c r="I115" s="148"/>
      <c r="J115" s="71">
        <v>11.53334846235456</v>
      </c>
      <c r="K115" s="71">
        <v>1.5994050232737591</v>
      </c>
      <c r="L115" s="71">
        <v>6.9878360882319024</v>
      </c>
      <c r="M115" s="71">
        <v>3.2261852592121758</v>
      </c>
      <c r="N115" s="71">
        <v>6.847832886671104</v>
      </c>
      <c r="O115" s="71">
        <v>7.2232041911032052</v>
      </c>
      <c r="P115" s="71">
        <v>11.78215859932418</v>
      </c>
      <c r="Q115" s="71">
        <v>0.42312262426650499</v>
      </c>
      <c r="R115" s="71">
        <v>0</v>
      </c>
      <c r="S115" s="71">
        <v>0</v>
      </c>
      <c r="T115" s="72"/>
      <c r="U115" s="71">
        <v>252637</v>
      </c>
      <c r="V115" s="71">
        <v>504</v>
      </c>
      <c r="W115" s="71">
        <v>61</v>
      </c>
      <c r="X115" s="71">
        <v>690</v>
      </c>
      <c r="Y115" s="71">
        <v>2754</v>
      </c>
      <c r="Z115" s="71">
        <v>3438</v>
      </c>
      <c r="AA115" s="71">
        <v>2343</v>
      </c>
      <c r="AB115" s="71">
        <v>7182</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1926</v>
      </c>
      <c r="B116" s="70">
        <v>54</v>
      </c>
      <c r="C116" s="70">
        <v>3</v>
      </c>
      <c r="D116" s="70">
        <v>4</v>
      </c>
      <c r="E116" s="70">
        <v>2006</v>
      </c>
      <c r="F116" s="70" t="s">
        <v>790</v>
      </c>
      <c r="G116" s="70" t="s">
        <v>1923</v>
      </c>
      <c r="H116" s="70" t="s">
        <v>1924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1927</v>
      </c>
      <c r="B117" s="70">
        <v>55</v>
      </c>
      <c r="C117" s="70">
        <v>4</v>
      </c>
      <c r="D117" s="70">
        <v>4</v>
      </c>
      <c r="E117" s="70">
        <v>2007</v>
      </c>
      <c r="F117" s="70" t="s">
        <v>791</v>
      </c>
      <c r="G117" s="70" t="s">
        <v>1923</v>
      </c>
      <c r="H117" s="70" t="s">
        <v>1924</v>
      </c>
      <c r="I117" s="148"/>
      <c r="J117" s="71">
        <v>9.9136680621522224</v>
      </c>
      <c r="K117" s="71">
        <v>1.5137335165796431</v>
      </c>
      <c r="L117" s="71">
        <v>3.4031628757093171</v>
      </c>
      <c r="M117" s="71">
        <v>4.65402325051208</v>
      </c>
      <c r="N117" s="71">
        <v>7.8464326735987608</v>
      </c>
      <c r="O117" s="71">
        <v>6.782657933086524</v>
      </c>
      <c r="P117" s="71">
        <v>11.586651700169879</v>
      </c>
      <c r="Q117" s="71">
        <v>0.43138214378959899</v>
      </c>
      <c r="R117" s="71">
        <v>0</v>
      </c>
      <c r="S117" s="71">
        <v>0</v>
      </c>
      <c r="T117" s="72"/>
      <c r="U117" s="71">
        <v>246887</v>
      </c>
      <c r="V117" s="71">
        <v>485</v>
      </c>
      <c r="W117" s="71">
        <v>31</v>
      </c>
      <c r="X117" s="71">
        <v>1181</v>
      </c>
      <c r="Y117" s="71">
        <v>2740</v>
      </c>
      <c r="Z117" s="71">
        <v>3356</v>
      </c>
      <c r="AA117" s="71">
        <v>2269</v>
      </c>
      <c r="AB117" s="71">
        <v>6935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1928</v>
      </c>
      <c r="B118" s="70">
        <v>56</v>
      </c>
      <c r="C118" s="70">
        <v>5</v>
      </c>
      <c r="D118" s="70">
        <v>4</v>
      </c>
      <c r="E118" s="70">
        <v>2008</v>
      </c>
      <c r="F118" s="70" t="s">
        <v>792</v>
      </c>
      <c r="G118" s="70" t="s">
        <v>1923</v>
      </c>
      <c r="H118" s="70" t="s">
        <v>1924</v>
      </c>
      <c r="I118" s="148"/>
      <c r="J118" s="71">
        <v>8.4153570725237969</v>
      </c>
      <c r="K118" s="71">
        <v>1.0779473464298479</v>
      </c>
      <c r="L118" s="71">
        <v>2.7171673550050301</v>
      </c>
      <c r="M118" s="71">
        <v>4.9169359470812468</v>
      </c>
      <c r="N118" s="71">
        <v>7.023489040551488</v>
      </c>
      <c r="O118" s="71">
        <v>6.5565757238849969</v>
      </c>
      <c r="P118" s="71">
        <v>11.272506769517131</v>
      </c>
      <c r="Q118" s="71">
        <v>0.41926108842622001</v>
      </c>
      <c r="R118" s="71">
        <v>0</v>
      </c>
      <c r="S118" s="71">
        <v>0</v>
      </c>
      <c r="T118" s="72"/>
      <c r="U118" s="71">
        <v>224211</v>
      </c>
      <c r="V118" s="71">
        <v>485</v>
      </c>
      <c r="W118" s="71">
        <v>31</v>
      </c>
      <c r="X118" s="71">
        <v>1181</v>
      </c>
      <c r="Y118" s="71">
        <v>2756</v>
      </c>
      <c r="Z118" s="71">
        <v>3358</v>
      </c>
      <c r="AA118" s="71">
        <v>2210</v>
      </c>
      <c r="AB118" s="71">
        <v>6851</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1929</v>
      </c>
      <c r="B119" s="70">
        <v>57</v>
      </c>
      <c r="C119" s="70">
        <v>6</v>
      </c>
      <c r="D119" s="70">
        <v>4</v>
      </c>
      <c r="E119" s="70">
        <v>2009</v>
      </c>
      <c r="F119" s="70" t="s">
        <v>176</v>
      </c>
      <c r="G119" s="70" t="s">
        <v>1923</v>
      </c>
      <c r="H119" s="70" t="s">
        <v>1924</v>
      </c>
      <c r="I119" s="148"/>
      <c r="J119" s="71">
        <v>7.5013193476636264</v>
      </c>
      <c r="K119" s="71">
        <v>1.2084931692821621</v>
      </c>
      <c r="L119" s="71">
        <v>3.4164666919619582</v>
      </c>
      <c r="M119" s="71">
        <v>4.9817658571648682</v>
      </c>
      <c r="N119" s="71">
        <v>6.8558037185040819</v>
      </c>
      <c r="O119" s="71">
        <v>6.6821697212645788</v>
      </c>
      <c r="P119" s="71">
        <v>10.870983649893191</v>
      </c>
      <c r="Q119" s="71">
        <v>0.39537268437442302</v>
      </c>
      <c r="R119" s="71">
        <v>0</v>
      </c>
      <c r="S119" s="71">
        <v>0</v>
      </c>
      <c r="T119" s="72"/>
      <c r="U119" s="71">
        <v>184537</v>
      </c>
      <c r="V119" s="71">
        <v>389</v>
      </c>
      <c r="W119" s="71">
        <v>60</v>
      </c>
      <c r="X119" s="71">
        <v>1151</v>
      </c>
      <c r="Y119" s="71">
        <v>2757</v>
      </c>
      <c r="Z119" s="71">
        <v>3378</v>
      </c>
      <c r="AA119" s="71">
        <v>2188</v>
      </c>
      <c r="AB119" s="71">
        <v>6782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1930</v>
      </c>
      <c r="B120" s="70">
        <v>58</v>
      </c>
      <c r="C120" s="70">
        <v>7</v>
      </c>
      <c r="D120" s="70">
        <v>4</v>
      </c>
      <c r="E120" s="70">
        <v>2010</v>
      </c>
      <c r="F120" s="70" t="s">
        <v>177</v>
      </c>
      <c r="G120" s="70" t="s">
        <v>1923</v>
      </c>
      <c r="H120" s="70" t="s">
        <v>1924</v>
      </c>
      <c r="I120" s="148"/>
      <c r="J120" s="71">
        <v>8.5456063077774349</v>
      </c>
      <c r="K120" s="71">
        <v>0.9900189809188612</v>
      </c>
      <c r="L120" s="71">
        <v>3.0385158983283689</v>
      </c>
      <c r="M120" s="71">
        <v>4.6359040856937437</v>
      </c>
      <c r="N120" s="71">
        <v>6.6220371693779461</v>
      </c>
      <c r="O120" s="71">
        <v>6.6748905683641686</v>
      </c>
      <c r="P120" s="71">
        <v>11.047511637779211</v>
      </c>
      <c r="Q120" s="71">
        <v>0.405978421459532</v>
      </c>
      <c r="R120" s="71">
        <v>0</v>
      </c>
      <c r="S120" s="71">
        <v>0</v>
      </c>
      <c r="T120" s="72"/>
      <c r="U120" s="71">
        <v>228539</v>
      </c>
      <c r="V120" s="71">
        <v>389</v>
      </c>
      <c r="W120" s="71">
        <v>60</v>
      </c>
      <c r="X120" s="71">
        <v>1151</v>
      </c>
      <c r="Y120" s="71">
        <v>2764</v>
      </c>
      <c r="Z120" s="71">
        <v>3390</v>
      </c>
      <c r="AA120" s="71">
        <v>2168</v>
      </c>
      <c r="AB120" s="71">
        <v>6673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1931</v>
      </c>
      <c r="B121" s="70">
        <v>59</v>
      </c>
      <c r="C121" s="70">
        <v>8</v>
      </c>
      <c r="D121" s="70">
        <v>4</v>
      </c>
      <c r="E121" s="70">
        <v>2011</v>
      </c>
      <c r="F121" s="70" t="s">
        <v>178</v>
      </c>
      <c r="G121" s="1064" t="s">
        <v>1923</v>
      </c>
      <c r="H121" s="70" t="s">
        <v>1924</v>
      </c>
      <c r="I121" s="148"/>
      <c r="J121" s="71">
        <v>9.3422044163470002</v>
      </c>
      <c r="K121" s="71">
        <v>1.4417587934818159</v>
      </c>
      <c r="L121" s="71">
        <v>2.925696293166884</v>
      </c>
      <c r="M121" s="71">
        <v>6.5010230264397713</v>
      </c>
      <c r="N121" s="71">
        <v>8.922046821375675</v>
      </c>
      <c r="O121" s="71">
        <v>6.6177555862173509</v>
      </c>
      <c r="P121" s="71">
        <v>10.589699559733424</v>
      </c>
      <c r="Q121" s="71">
        <v>0.45867714522862502</v>
      </c>
      <c r="R121" s="71">
        <v>0</v>
      </c>
      <c r="S121" s="71">
        <v>0</v>
      </c>
      <c r="T121" s="72"/>
      <c r="U121" s="71">
        <v>235725</v>
      </c>
      <c r="V121" s="71">
        <v>389</v>
      </c>
      <c r="W121" s="71">
        <v>60</v>
      </c>
      <c r="X121" s="71">
        <v>1151</v>
      </c>
      <c r="Y121" s="71">
        <v>2741</v>
      </c>
      <c r="Z121" s="71">
        <v>3434</v>
      </c>
      <c r="AA121" s="71">
        <v>2140</v>
      </c>
      <c r="AB121" s="71">
        <v>6536</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1932</v>
      </c>
      <c r="B122" s="70">
        <v>60</v>
      </c>
      <c r="C122" s="70">
        <v>9</v>
      </c>
      <c r="D122" s="70">
        <v>4</v>
      </c>
      <c r="E122" s="70">
        <v>2012</v>
      </c>
      <c r="F122" s="70" t="s">
        <v>179</v>
      </c>
      <c r="G122" s="1064" t="s">
        <v>1923</v>
      </c>
      <c r="H122" s="70" t="s">
        <v>1924</v>
      </c>
      <c r="I122" s="148"/>
      <c r="J122" s="71">
        <v>7.6989276074927764</v>
      </c>
      <c r="K122" s="71">
        <v>1.7409668844100299</v>
      </c>
      <c r="L122" s="71">
        <v>2.860521269842216</v>
      </c>
      <c r="M122" s="71">
        <v>6.6387160252385673</v>
      </c>
      <c r="N122" s="71">
        <v>11.03625891158803</v>
      </c>
      <c r="O122" s="71">
        <v>6.5905349670766302</v>
      </c>
      <c r="P122" s="71">
        <v>10.460838444482466</v>
      </c>
      <c r="Q122" s="71">
        <v>0.48934645481261502</v>
      </c>
      <c r="R122" s="71">
        <v>0</v>
      </c>
      <c r="S122" s="71">
        <v>0</v>
      </c>
      <c r="T122" s="72"/>
      <c r="U122" s="71">
        <v>188302</v>
      </c>
      <c r="V122" s="71">
        <v>389</v>
      </c>
      <c r="W122" s="71">
        <v>60</v>
      </c>
      <c r="X122" s="71">
        <v>1151</v>
      </c>
      <c r="Y122" s="71">
        <v>2744</v>
      </c>
      <c r="Z122" s="71">
        <v>3447</v>
      </c>
      <c r="AA122" s="71">
        <v>2102</v>
      </c>
      <c r="AB122" s="71">
        <v>6418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1933</v>
      </c>
      <c r="B123" s="70">
        <v>61</v>
      </c>
      <c r="C123" s="70">
        <v>10</v>
      </c>
      <c r="D123" s="70">
        <v>4</v>
      </c>
      <c r="E123" s="70">
        <v>2013</v>
      </c>
      <c r="F123" s="70" t="s">
        <v>180</v>
      </c>
      <c r="G123" s="70" t="s">
        <v>1923</v>
      </c>
      <c r="H123" s="70" t="s">
        <v>1924</v>
      </c>
      <c r="I123" s="148"/>
      <c r="J123" s="71">
        <v>7.1156023501364656</v>
      </c>
      <c r="K123" s="71">
        <v>1.7536776103395959</v>
      </c>
      <c r="L123" s="71">
        <v>2.9466058536509259</v>
      </c>
      <c r="M123" s="71">
        <v>6.8808637014073986</v>
      </c>
      <c r="N123" s="71">
        <v>11.21517034409257</v>
      </c>
      <c r="O123" s="71">
        <v>6.3509518126497602</v>
      </c>
      <c r="P123" s="71">
        <v>10.230505307929254</v>
      </c>
      <c r="Q123" s="71">
        <v>0.49197712455528902</v>
      </c>
      <c r="R123" s="71">
        <v>0</v>
      </c>
      <c r="S123" s="71">
        <v>0</v>
      </c>
      <c r="T123" s="72"/>
      <c r="U123" s="71">
        <v>184618</v>
      </c>
      <c r="V123" s="71">
        <v>389</v>
      </c>
      <c r="W123" s="71">
        <v>60</v>
      </c>
      <c r="X123" s="71">
        <v>1151</v>
      </c>
      <c r="Y123" s="71">
        <v>2728</v>
      </c>
      <c r="Z123" s="71">
        <v>3470</v>
      </c>
      <c r="AA123" s="71">
        <v>2048</v>
      </c>
      <c r="AB123" s="71">
        <v>6360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1934</v>
      </c>
      <c r="B124" s="70">
        <v>62</v>
      </c>
      <c r="C124" s="70">
        <v>11</v>
      </c>
      <c r="D124" s="70">
        <v>4</v>
      </c>
      <c r="E124" s="70">
        <v>2014</v>
      </c>
      <c r="F124" s="70" t="s">
        <v>181</v>
      </c>
      <c r="G124" s="70" t="s">
        <v>1923</v>
      </c>
      <c r="H124" s="70" t="s">
        <v>1924</v>
      </c>
      <c r="I124" s="148"/>
      <c r="J124" s="71">
        <v>7.2116942169222744</v>
      </c>
      <c r="K124" s="71">
        <v>1.4161947818390099</v>
      </c>
      <c r="L124" s="71">
        <v>2.7887289267806912</v>
      </c>
      <c r="M124" s="71">
        <v>6.7097897591753188</v>
      </c>
      <c r="N124" s="71">
        <v>11.210536543049839</v>
      </c>
      <c r="O124" s="71">
        <v>6.0769383025716559</v>
      </c>
      <c r="P124" s="71">
        <v>10.158148685559354</v>
      </c>
      <c r="Q124" s="71">
        <v>0.46571426711520503</v>
      </c>
      <c r="R124" s="71">
        <v>0</v>
      </c>
      <c r="S124" s="71">
        <v>0</v>
      </c>
      <c r="T124" s="72"/>
      <c r="U124" s="71">
        <v>201738</v>
      </c>
      <c r="V124" s="71">
        <v>357</v>
      </c>
      <c r="W124" s="71">
        <v>52</v>
      </c>
      <c r="X124" s="71">
        <v>1146</v>
      </c>
      <c r="Y124" s="71">
        <v>2734</v>
      </c>
      <c r="Z124" s="71">
        <v>3497</v>
      </c>
      <c r="AA124" s="71">
        <v>2023</v>
      </c>
      <c r="AB124" s="71">
        <v>6275</v>
      </c>
      <c r="AC124" s="71">
        <v>0</v>
      </c>
      <c r="AD124" s="71">
        <v>0</v>
      </c>
      <c r="AE124" s="72"/>
      <c r="AF124" s="71"/>
      <c r="AG124" s="71"/>
      <c r="AH124" s="71"/>
      <c r="AI124" s="71"/>
      <c r="AJ124" s="71"/>
      <c r="AK124" s="71"/>
      <c r="AL124" s="71"/>
      <c r="AM124" s="71"/>
      <c r="AN124" s="71"/>
      <c r="AO124" s="71"/>
      <c r="AP124" s="71"/>
      <c r="AQ124" s="72"/>
      <c r="AR124" s="71">
        <v>106</v>
      </c>
      <c r="AS124" s="71">
        <v>14</v>
      </c>
      <c r="AT124" s="71">
        <v>1</v>
      </c>
      <c r="AU124" s="71">
        <v>0</v>
      </c>
      <c r="AV124" s="71">
        <v>0</v>
      </c>
      <c r="AW124" s="71">
        <v>0</v>
      </c>
      <c r="AX124" s="71"/>
      <c r="AY124" s="72"/>
      <c r="AZ124" s="71">
        <v>482.108</v>
      </c>
      <c r="BA124" s="71">
        <v>390.25200000000001</v>
      </c>
      <c r="BB124" s="71">
        <v>20000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1935</v>
      </c>
      <c r="B125" s="70">
        <v>63</v>
      </c>
      <c r="C125" s="70">
        <v>12</v>
      </c>
      <c r="D125" s="70">
        <v>4</v>
      </c>
      <c r="E125" s="70">
        <v>2015</v>
      </c>
      <c r="F125" s="70" t="s">
        <v>182</v>
      </c>
      <c r="G125" s="70" t="s">
        <v>1923</v>
      </c>
      <c r="H125" s="70" t="s">
        <v>1924</v>
      </c>
      <c r="I125" s="148"/>
      <c r="J125" s="71">
        <v>7.3316327238005883</v>
      </c>
      <c r="K125" s="71">
        <v>1.572167701295287</v>
      </c>
      <c r="L125" s="71">
        <v>3.32315484071062</v>
      </c>
      <c r="M125" s="71">
        <v>6.415859950951142</v>
      </c>
      <c r="N125" s="71">
        <v>9.3515448595488362</v>
      </c>
      <c r="O125" s="71">
        <v>5.9777032041354419</v>
      </c>
      <c r="P125" s="71">
        <v>9.8294793710910575</v>
      </c>
      <c r="Q125" s="71">
        <v>0.44631391629574002</v>
      </c>
      <c r="R125" s="71">
        <v>0</v>
      </c>
      <c r="S125" s="71">
        <v>0</v>
      </c>
      <c r="T125" s="72"/>
      <c r="U125" s="71">
        <v>211736</v>
      </c>
      <c r="V125" s="71">
        <v>357</v>
      </c>
      <c r="W125" s="71">
        <v>52</v>
      </c>
      <c r="X125" s="71">
        <v>1146</v>
      </c>
      <c r="Y125" s="71">
        <v>2698</v>
      </c>
      <c r="Z125" s="71">
        <v>3473</v>
      </c>
      <c r="AA125" s="71">
        <v>1956</v>
      </c>
      <c r="AB125" s="71">
        <v>6143</v>
      </c>
      <c r="AC125" s="71">
        <v>0</v>
      </c>
      <c r="AD125" s="71">
        <v>0</v>
      </c>
      <c r="AE125" s="72"/>
      <c r="AF125" s="71">
        <v>2404347.020356677</v>
      </c>
      <c r="AG125" s="71">
        <v>1248153.6190516681</v>
      </c>
      <c r="AH125" s="71">
        <v>407318.83036588068</v>
      </c>
      <c r="AI125" s="71">
        <v>7117426.925516611</v>
      </c>
      <c r="AJ125" s="71">
        <v>13281871.818975991</v>
      </c>
      <c r="AK125" s="71">
        <v>0</v>
      </c>
      <c r="AL125" s="71">
        <v>0</v>
      </c>
      <c r="AM125" s="71">
        <v>841872.38108418742</v>
      </c>
      <c r="AN125" s="71">
        <v>0</v>
      </c>
      <c r="AO125" s="71">
        <v>0</v>
      </c>
      <c r="AP125" s="71">
        <v>25300990.595351018</v>
      </c>
      <c r="AQ125" s="72"/>
      <c r="AR125" s="71">
        <v>118</v>
      </c>
      <c r="AS125" s="71">
        <v>24</v>
      </c>
      <c r="AT125" s="71">
        <v>1</v>
      </c>
      <c r="AU125" s="71">
        <v>0</v>
      </c>
      <c r="AV125" s="71">
        <v>0</v>
      </c>
      <c r="AW125" s="71">
        <v>0</v>
      </c>
      <c r="AX125" s="71"/>
      <c r="AY125" s="72"/>
      <c r="AZ125" s="71">
        <v>565.35799999999995</v>
      </c>
      <c r="BA125" s="71">
        <v>1204.152</v>
      </c>
      <c r="BB125" s="71">
        <v>20000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1936</v>
      </c>
      <c r="B126" s="70">
        <v>64</v>
      </c>
      <c r="C126" s="70">
        <v>13</v>
      </c>
      <c r="D126" s="70">
        <v>4</v>
      </c>
      <c r="E126" s="70">
        <v>2016</v>
      </c>
      <c r="F126" s="70" t="s">
        <v>155</v>
      </c>
      <c r="G126" s="70" t="s">
        <v>1923</v>
      </c>
      <c r="H126" s="70" t="s">
        <v>1924</v>
      </c>
      <c r="I126" s="148"/>
      <c r="J126" s="71">
        <v>6.5361512306437053</v>
      </c>
      <c r="K126" s="71">
        <v>1.3518305238566459</v>
      </c>
      <c r="L126" s="71">
        <v>3.1891402299810547</v>
      </c>
      <c r="M126" s="71">
        <v>4.6691287529036423</v>
      </c>
      <c r="N126" s="71">
        <v>6.9305074954890529</v>
      </c>
      <c r="O126" s="71">
        <v>5.8524040352484548</v>
      </c>
      <c r="P126" s="71">
        <v>9.5376711565611902</v>
      </c>
      <c r="Q126" s="71">
        <v>0.42873640905742788</v>
      </c>
      <c r="R126" s="71">
        <v>0</v>
      </c>
      <c r="S126" s="71">
        <v>0</v>
      </c>
      <c r="T126" s="72"/>
      <c r="U126" s="71">
        <v>199684</v>
      </c>
      <c r="V126" s="71">
        <v>357</v>
      </c>
      <c r="W126" s="71">
        <v>52</v>
      </c>
      <c r="X126" s="71">
        <v>1146</v>
      </c>
      <c r="Y126" s="71">
        <v>2706</v>
      </c>
      <c r="Z126" s="71">
        <v>3442</v>
      </c>
      <c r="AA126" s="71">
        <v>1963</v>
      </c>
      <c r="AB126" s="71">
        <v>6070</v>
      </c>
      <c r="AC126" s="71">
        <v>0</v>
      </c>
      <c r="AD126" s="71">
        <v>0</v>
      </c>
      <c r="AE126" s="72"/>
      <c r="AF126" s="71">
        <v>2380005.382411947</v>
      </c>
      <c r="AG126" s="71">
        <v>1227827.349290364</v>
      </c>
      <c r="AH126" s="71">
        <v>351267.51963443047</v>
      </c>
      <c r="AI126" s="71">
        <v>6716084.0901994444</v>
      </c>
      <c r="AJ126" s="71">
        <v>12335301.18108541</v>
      </c>
      <c r="AK126" s="71">
        <v>0</v>
      </c>
      <c r="AL126" s="71">
        <v>0</v>
      </c>
      <c r="AM126" s="71">
        <v>832514.31715049816</v>
      </c>
      <c r="AN126" s="71">
        <v>0</v>
      </c>
      <c r="AO126" s="71">
        <v>0</v>
      </c>
      <c r="AP126" s="71">
        <v>23842999.839772094</v>
      </c>
      <c r="AQ126" s="72"/>
      <c r="AR126" s="71">
        <v>127</v>
      </c>
      <c r="AS126" s="71">
        <v>25</v>
      </c>
      <c r="AT126" s="71">
        <v>1</v>
      </c>
      <c r="AU126" s="71">
        <v>0</v>
      </c>
      <c r="AV126" s="71">
        <v>0</v>
      </c>
      <c r="AW126" s="71">
        <v>0</v>
      </c>
      <c r="AX126" s="71"/>
      <c r="AY126" s="72"/>
      <c r="AZ126" s="71">
        <v>614.75800000000004</v>
      </c>
      <c r="BA126" s="71">
        <v>1221.752</v>
      </c>
      <c r="BB126" s="71">
        <v>20000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1937</v>
      </c>
      <c r="B127" s="70">
        <v>65</v>
      </c>
      <c r="C127" s="70">
        <v>14</v>
      </c>
      <c r="D127" s="70">
        <v>4</v>
      </c>
      <c r="E127" s="70">
        <v>2017</v>
      </c>
      <c r="F127" s="70" t="s">
        <v>156</v>
      </c>
      <c r="G127" s="70" t="s">
        <v>1923</v>
      </c>
      <c r="H127" s="70" t="s">
        <v>1924</v>
      </c>
      <c r="I127" s="148"/>
      <c r="J127" s="71">
        <v>7.7874932524563363</v>
      </c>
      <c r="K127" s="71">
        <v>1.41121879110973</v>
      </c>
      <c r="L127" s="71">
        <v>3.0272659465226113</v>
      </c>
      <c r="M127" s="71">
        <v>4.4490163348264575</v>
      </c>
      <c r="N127" s="71">
        <v>8.3811759190129234</v>
      </c>
      <c r="O127" s="71">
        <v>5.7301459943021174</v>
      </c>
      <c r="P127" s="71">
        <v>9.2599959506118754</v>
      </c>
      <c r="Q127" s="71">
        <v>0.40524017499161802</v>
      </c>
      <c r="R127" s="71">
        <v>0</v>
      </c>
      <c r="S127" s="71">
        <v>0</v>
      </c>
      <c r="T127" s="72"/>
      <c r="U127" s="71">
        <v>245087</v>
      </c>
      <c r="V127" s="71">
        <v>357</v>
      </c>
      <c r="W127" s="71">
        <v>52</v>
      </c>
      <c r="X127" s="71">
        <v>1146</v>
      </c>
      <c r="Y127" s="71">
        <v>2679</v>
      </c>
      <c r="Z127" s="71">
        <v>3426</v>
      </c>
      <c r="AA127" s="71">
        <v>1918</v>
      </c>
      <c r="AB127" s="71">
        <v>5933</v>
      </c>
      <c r="AC127" s="71">
        <v>0</v>
      </c>
      <c r="AD127" s="71">
        <v>0</v>
      </c>
      <c r="AE127" s="72"/>
      <c r="AF127" s="71">
        <v>2914835.17331615</v>
      </c>
      <c r="AG127" s="71">
        <v>1253182.8802597979</v>
      </c>
      <c r="AH127" s="71">
        <v>432506.0395355965</v>
      </c>
      <c r="AI127" s="71">
        <v>6568638.5126630208</v>
      </c>
      <c r="AJ127" s="71">
        <v>13134656.59454882</v>
      </c>
      <c r="AK127" s="71">
        <v>0</v>
      </c>
      <c r="AL127" s="71">
        <v>0</v>
      </c>
      <c r="AM127" s="71">
        <v>814997.71194682072</v>
      </c>
      <c r="AN127" s="71">
        <v>0</v>
      </c>
      <c r="AO127" s="71">
        <v>0</v>
      </c>
      <c r="AP127" s="71">
        <v>25118816.912270207</v>
      </c>
      <c r="AQ127" s="72"/>
      <c r="AR127" s="71">
        <v>131</v>
      </c>
      <c r="AS127" s="71">
        <v>28</v>
      </c>
      <c r="AT127" s="71">
        <v>1</v>
      </c>
      <c r="AU127" s="71">
        <v>0</v>
      </c>
      <c r="AV127" s="71">
        <v>0</v>
      </c>
      <c r="AW127" s="71">
        <v>0</v>
      </c>
      <c r="AX127" s="71"/>
      <c r="AY127" s="72"/>
      <c r="AZ127" s="71">
        <v>637.1579999999999</v>
      </c>
      <c r="BA127" s="71">
        <v>1262.952</v>
      </c>
      <c r="BB127" s="71">
        <v>20000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1938</v>
      </c>
      <c r="B128" s="70">
        <v>66</v>
      </c>
      <c r="C128" s="70">
        <v>15</v>
      </c>
      <c r="D128" s="70">
        <v>4</v>
      </c>
      <c r="E128" s="70">
        <v>2018</v>
      </c>
      <c r="F128" s="70" t="s">
        <v>183</v>
      </c>
      <c r="G128" s="70" t="s">
        <v>1923</v>
      </c>
      <c r="H128" s="70" t="s">
        <v>1924</v>
      </c>
      <c r="I128" s="148"/>
      <c r="J128" s="71">
        <v>6.9155549267534147</v>
      </c>
      <c r="K128" s="71">
        <v>1.4163439035889567</v>
      </c>
      <c r="L128" s="71">
        <v>2.7008893969643548</v>
      </c>
      <c r="M128" s="71">
        <v>4.2830387864311898</v>
      </c>
      <c r="N128" s="71">
        <v>6.396230932405925</v>
      </c>
      <c r="O128" s="71">
        <v>5.5995133280103895</v>
      </c>
      <c r="P128" s="71">
        <v>9.0626622792907252</v>
      </c>
      <c r="Q128" s="71">
        <v>0.369827162773462</v>
      </c>
      <c r="R128" s="71">
        <v>0</v>
      </c>
      <c r="S128" s="71">
        <v>0</v>
      </c>
      <c r="T128" s="72"/>
      <c r="U128" s="71">
        <v>220692</v>
      </c>
      <c r="V128" s="71">
        <v>357</v>
      </c>
      <c r="W128" s="71">
        <v>52</v>
      </c>
      <c r="X128" s="71">
        <v>1146</v>
      </c>
      <c r="Y128" s="71">
        <v>2676</v>
      </c>
      <c r="Z128" s="71">
        <v>3412</v>
      </c>
      <c r="AA128" s="71">
        <v>1896</v>
      </c>
      <c r="AB128" s="71">
        <v>5835</v>
      </c>
      <c r="AC128" s="71">
        <v>0</v>
      </c>
      <c r="AD128" s="71">
        <v>0</v>
      </c>
      <c r="AE128" s="72"/>
      <c r="AF128" s="71">
        <v>2603506.360262725</v>
      </c>
      <c r="AG128" s="71">
        <v>1269225.349986129</v>
      </c>
      <c r="AH128" s="71">
        <v>391391.55158334959</v>
      </c>
      <c r="AI128" s="71">
        <v>6198153.2066685529</v>
      </c>
      <c r="AJ128" s="71">
        <v>10750770.71849454</v>
      </c>
      <c r="AK128" s="71">
        <v>0</v>
      </c>
      <c r="AL128" s="71">
        <v>0</v>
      </c>
      <c r="AM128" s="71">
        <v>803194.23100247106</v>
      </c>
      <c r="AN128" s="71">
        <v>0</v>
      </c>
      <c r="AO128" s="71">
        <v>0</v>
      </c>
      <c r="AP128" s="71">
        <v>22016241.41799777</v>
      </c>
      <c r="AQ128" s="72"/>
      <c r="AR128" s="71">
        <v>140</v>
      </c>
      <c r="AS128" s="71">
        <v>29</v>
      </c>
      <c r="AT128" s="71">
        <v>1</v>
      </c>
      <c r="AU128" s="71">
        <v>0</v>
      </c>
      <c r="AV128" s="71">
        <v>0</v>
      </c>
      <c r="AW128" s="71">
        <v>0</v>
      </c>
      <c r="AX128" s="71"/>
      <c r="AY128" s="72"/>
      <c r="AZ128" s="71">
        <v>685.21800000000007</v>
      </c>
      <c r="BA128" s="71">
        <v>1289.5519999999999</v>
      </c>
      <c r="BB128" s="71">
        <v>20000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1939</v>
      </c>
      <c r="B129" s="70">
        <v>67</v>
      </c>
      <c r="C129" s="70">
        <v>16</v>
      </c>
      <c r="D129" s="70">
        <v>4</v>
      </c>
      <c r="E129" s="70">
        <v>2019</v>
      </c>
      <c r="F129" s="70" t="s">
        <v>158</v>
      </c>
      <c r="G129" s="70" t="s">
        <v>1923</v>
      </c>
      <c r="H129" s="70" t="s">
        <v>1924</v>
      </c>
      <c r="I129" s="148"/>
      <c r="J129" s="71">
        <v>6.7030606968174213</v>
      </c>
      <c r="K129" s="71">
        <v>1.0760366791533158</v>
      </c>
      <c r="L129" s="71">
        <v>2.6812878655864973</v>
      </c>
      <c r="M129" s="71">
        <v>3.5678502587594392</v>
      </c>
      <c r="N129" s="71">
        <v>4.571644942128783</v>
      </c>
      <c r="O129" s="71">
        <v>5.4498958121043639</v>
      </c>
      <c r="P129" s="71">
        <v>8.8805800143225913</v>
      </c>
      <c r="Q129" s="71">
        <v>0.353661268206517</v>
      </c>
      <c r="R129" s="71">
        <v>0</v>
      </c>
      <c r="S129" s="71">
        <v>0</v>
      </c>
      <c r="T129" s="72"/>
      <c r="U129" s="71">
        <v>228782</v>
      </c>
      <c r="V129" s="71">
        <v>357</v>
      </c>
      <c r="W129" s="71">
        <v>52</v>
      </c>
      <c r="X129" s="71">
        <v>1146</v>
      </c>
      <c r="Y129" s="71">
        <v>2669</v>
      </c>
      <c r="Z129" s="71">
        <v>3412</v>
      </c>
      <c r="AA129" s="71">
        <v>1844</v>
      </c>
      <c r="AB129" s="71">
        <v>5731</v>
      </c>
      <c r="AC129" s="71">
        <v>0</v>
      </c>
      <c r="AD129" s="71">
        <v>0</v>
      </c>
      <c r="AE129" s="72"/>
      <c r="AF129" s="71">
        <v>2496831.56967287</v>
      </c>
      <c r="AG129" s="71">
        <v>874090.67005282175</v>
      </c>
      <c r="AH129" s="71">
        <v>434028.60194002092</v>
      </c>
      <c r="AI129" s="71">
        <v>6445951.9966131346</v>
      </c>
      <c r="AJ129" s="71">
        <v>9161744.3147279248</v>
      </c>
      <c r="AK129" s="71">
        <v>0</v>
      </c>
      <c r="AL129" s="71">
        <v>0</v>
      </c>
      <c r="AM129" s="71">
        <v>780519.05705509859</v>
      </c>
      <c r="AN129" s="71">
        <v>0</v>
      </c>
      <c r="AO129" s="71">
        <v>0</v>
      </c>
      <c r="AP129" s="71">
        <v>20193166.210061867</v>
      </c>
      <c r="AQ129" s="72"/>
      <c r="AR129" s="71">
        <v>147</v>
      </c>
      <c r="AS129" s="71">
        <v>33</v>
      </c>
      <c r="AT129" s="71">
        <v>1</v>
      </c>
      <c r="AU129" s="71">
        <v>0</v>
      </c>
      <c r="AV129" s="71">
        <v>0</v>
      </c>
      <c r="AW129" s="71">
        <v>0</v>
      </c>
      <c r="AX129" s="71"/>
      <c r="AY129" s="72"/>
      <c r="AZ129" s="71">
        <v>732.71800000000007</v>
      </c>
      <c r="BA129" s="71">
        <v>1467.652</v>
      </c>
      <c r="BB129" s="71">
        <v>20000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1940</v>
      </c>
      <c r="B130" s="70">
        <v>68</v>
      </c>
      <c r="C130" s="70">
        <v>17</v>
      </c>
      <c r="D130" s="70">
        <v>4</v>
      </c>
      <c r="E130" s="70">
        <v>2020</v>
      </c>
      <c r="F130" s="70" t="s">
        <v>159</v>
      </c>
      <c r="G130" s="70" t="s">
        <v>1923</v>
      </c>
      <c r="H130" s="70" t="s">
        <v>1924</v>
      </c>
      <c r="I130" s="148"/>
      <c r="J130" s="71">
        <v>6.1618756595191506</v>
      </c>
      <c r="K130" s="71">
        <v>1.3111227578348115</v>
      </c>
      <c r="L130" s="71">
        <v>2.7745354802705835</v>
      </c>
      <c r="M130" s="71">
        <v>4.710836771267191</v>
      </c>
      <c r="N130" s="71">
        <v>8.101464282498366</v>
      </c>
      <c r="O130" s="71">
        <v>4.765083194517362</v>
      </c>
      <c r="P130" s="71">
        <v>8.3550894294385092</v>
      </c>
      <c r="Q130" s="71">
        <v>0.33135926550192901</v>
      </c>
      <c r="R130" s="71">
        <v>0</v>
      </c>
      <c r="S130" s="71">
        <v>0</v>
      </c>
      <c r="T130" s="72"/>
      <c r="U130" s="71">
        <v>197590</v>
      </c>
      <c r="V130" s="71">
        <v>321</v>
      </c>
      <c r="W130" s="71">
        <v>47</v>
      </c>
      <c r="X130" s="71">
        <v>1108</v>
      </c>
      <c r="Y130" s="71">
        <v>2646</v>
      </c>
      <c r="Z130" s="71">
        <v>3405</v>
      </c>
      <c r="AA130" s="71">
        <v>1844</v>
      </c>
      <c r="AB130" s="71">
        <v>5620</v>
      </c>
      <c r="AC130" s="71">
        <v>0</v>
      </c>
      <c r="AD130" s="71">
        <v>0</v>
      </c>
      <c r="AE130" s="72"/>
      <c r="AF130" s="71">
        <v>2065223.296484821</v>
      </c>
      <c r="AG130" s="71">
        <v>1102053.8292863793</v>
      </c>
      <c r="AH130" s="71">
        <v>476791.49356081302</v>
      </c>
      <c r="AI130" s="71">
        <v>6602193.2716010725</v>
      </c>
      <c r="AJ130" s="71">
        <v>12562614.636710679</v>
      </c>
      <c r="AK130" s="71"/>
      <c r="AL130" s="71"/>
      <c r="AM130" s="71">
        <v>733472.4395023036</v>
      </c>
      <c r="AN130" s="71"/>
      <c r="AO130" s="71"/>
      <c r="AP130" s="71">
        <v>23542348.967146065</v>
      </c>
      <c r="AQ130" s="72"/>
      <c r="AR130" s="71">
        <v>148</v>
      </c>
      <c r="AS130" s="71">
        <v>34</v>
      </c>
      <c r="AT130" s="71">
        <v>1</v>
      </c>
      <c r="AU130" s="71">
        <v>0</v>
      </c>
      <c r="AV130" s="71">
        <v>0</v>
      </c>
      <c r="AW130" s="71">
        <v>0</v>
      </c>
      <c r="AX130" s="71"/>
      <c r="AY130" s="72"/>
      <c r="AZ130" s="71">
        <v>738.21800000000007</v>
      </c>
      <c r="BA130" s="71">
        <v>1517.152</v>
      </c>
      <c r="BB130" s="71">
        <v>20000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1941</v>
      </c>
      <c r="B131" s="70">
        <v>68</v>
      </c>
      <c r="C131" s="70">
        <v>18</v>
      </c>
      <c r="D131" s="70">
        <v>4</v>
      </c>
      <c r="E131" s="70">
        <v>2021</v>
      </c>
      <c r="F131" s="70" t="s">
        <v>160</v>
      </c>
      <c r="G131" s="70" t="s">
        <v>1923</v>
      </c>
      <c r="H131" s="70" t="s">
        <v>1924</v>
      </c>
      <c r="I131" s="148"/>
      <c r="J131" s="71">
        <v>7.7061514963116258</v>
      </c>
      <c r="K131" s="71">
        <v>1.3391092003272027</v>
      </c>
      <c r="L131" s="71">
        <v>2.6995777227117057</v>
      </c>
      <c r="M131" s="71">
        <v>4.5567995025135257</v>
      </c>
      <c r="N131" s="71">
        <v>6.4942196086749115</v>
      </c>
      <c r="O131" s="71">
        <v>4.5993150979660404</v>
      </c>
      <c r="P131" s="71">
        <v>8.5404689991921661</v>
      </c>
      <c r="Q131" s="71">
        <v>0.32597522059988498</v>
      </c>
      <c r="R131" s="71">
        <v>0</v>
      </c>
      <c r="S131" s="71">
        <v>0</v>
      </c>
      <c r="T131" s="72"/>
      <c r="U131" s="71">
        <v>273758</v>
      </c>
      <c r="V131" s="71">
        <v>321</v>
      </c>
      <c r="W131" s="71">
        <v>47</v>
      </c>
      <c r="X131" s="71">
        <v>1108</v>
      </c>
      <c r="Y131" s="71">
        <v>2656</v>
      </c>
      <c r="Z131" s="71">
        <v>3384</v>
      </c>
      <c r="AA131" s="71">
        <v>1838</v>
      </c>
      <c r="AB131" s="71">
        <v>5583</v>
      </c>
      <c r="AC131" s="71">
        <v>0</v>
      </c>
      <c r="AD131" s="71">
        <v>0</v>
      </c>
      <c r="AE131" s="72"/>
      <c r="AF131" s="71">
        <v>2530792.0473579741</v>
      </c>
      <c r="AG131" s="71">
        <v>1177794.4540354074</v>
      </c>
      <c r="AH131" s="71">
        <v>458981.12791535899</v>
      </c>
      <c r="AI131" s="71">
        <v>7052806.0318802334</v>
      </c>
      <c r="AJ131" s="71">
        <v>10313334.352552259</v>
      </c>
      <c r="AK131" s="71">
        <v>0</v>
      </c>
      <c r="AL131" s="71">
        <v>0</v>
      </c>
      <c r="AM131" s="71">
        <v>732846.28563096363</v>
      </c>
      <c r="AN131" s="71">
        <v>0</v>
      </c>
      <c r="AO131" s="71">
        <v>0</v>
      </c>
      <c r="AP131" s="71">
        <v>22266554.299372196</v>
      </c>
      <c r="AQ131" s="72"/>
      <c r="AR131" s="71">
        <v>152</v>
      </c>
      <c r="AS131" s="71">
        <v>44</v>
      </c>
      <c r="AT131" s="71">
        <v>1</v>
      </c>
      <c r="AU131" s="71">
        <v>0</v>
      </c>
      <c r="AV131" s="71">
        <v>0</v>
      </c>
      <c r="AW131" s="71">
        <v>0</v>
      </c>
      <c r="AX131" s="71"/>
      <c r="AY131" s="72"/>
      <c r="AZ131" s="71">
        <v>759.42800000000011</v>
      </c>
      <c r="BA131" s="71">
        <v>2012.152</v>
      </c>
      <c r="BB131" s="71">
        <v>20000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1942</v>
      </c>
      <c r="B132" s="70">
        <v>68</v>
      </c>
      <c r="C132" s="70">
        <v>19</v>
      </c>
      <c r="D132" s="70">
        <v>4</v>
      </c>
      <c r="E132" s="70">
        <v>2022</v>
      </c>
      <c r="F132" s="70" t="s">
        <v>161</v>
      </c>
      <c r="G132" s="70" t="s">
        <v>1923</v>
      </c>
      <c r="H132" s="70" t="s">
        <v>1924</v>
      </c>
      <c r="I132" s="148"/>
      <c r="J132" s="71">
        <v>6.8632612933158397</v>
      </c>
      <c r="K132" s="71">
        <v>0.97827451855481862</v>
      </c>
      <c r="L132" s="71">
        <v>2.1280096340723995</v>
      </c>
      <c r="M132" s="71">
        <v>3.4786177158563487</v>
      </c>
      <c r="N132" s="71">
        <v>5.8864904184662814</v>
      </c>
      <c r="O132" s="71">
        <v>4.7750313837397931</v>
      </c>
      <c r="P132" s="71">
        <v>8.3801915597035261</v>
      </c>
      <c r="Q132" s="71">
        <v>0.32119386071865175</v>
      </c>
      <c r="R132" s="71">
        <v>0</v>
      </c>
      <c r="S132" s="71">
        <v>0</v>
      </c>
      <c r="T132" s="72"/>
      <c r="U132" s="71">
        <v>283377</v>
      </c>
      <c r="V132" s="71">
        <v>321</v>
      </c>
      <c r="W132" s="71">
        <v>47</v>
      </c>
      <c r="X132" s="71">
        <v>1108</v>
      </c>
      <c r="Y132" s="71">
        <v>2619</v>
      </c>
      <c r="Z132" s="71">
        <v>3338</v>
      </c>
      <c r="AA132" s="71">
        <v>1831</v>
      </c>
      <c r="AB132" s="71">
        <v>5456</v>
      </c>
      <c r="AC132" s="71">
        <v>0</v>
      </c>
      <c r="AD132" s="71">
        <v>0</v>
      </c>
      <c r="AE132" s="72"/>
      <c r="AF132" s="71">
        <v>2635258.6940536578</v>
      </c>
      <c r="AG132" s="71">
        <v>684091.2146197129</v>
      </c>
      <c r="AH132" s="71">
        <v>407350.07658142375</v>
      </c>
      <c r="AI132" s="71">
        <v>6161231.1526313666</v>
      </c>
      <c r="AJ132" s="71">
        <v>12347336.449669609</v>
      </c>
      <c r="AK132" s="71">
        <v>0</v>
      </c>
      <c r="AL132" s="71">
        <v>0</v>
      </c>
      <c r="AM132" s="71">
        <v>704518.51828522247</v>
      </c>
      <c r="AN132" s="71">
        <v>0</v>
      </c>
      <c r="AO132" s="71">
        <v>0</v>
      </c>
      <c r="AP132" s="71">
        <v>22939786.105840992</v>
      </c>
      <c r="AQ132" s="72"/>
      <c r="AR132" s="71">
        <v>159</v>
      </c>
      <c r="AS132" s="71">
        <v>53</v>
      </c>
      <c r="AT132" s="71">
        <v>1</v>
      </c>
      <c r="AU132" s="71">
        <v>0</v>
      </c>
      <c r="AV132" s="71">
        <v>0</v>
      </c>
      <c r="AW132" s="71">
        <v>0</v>
      </c>
      <c r="AX132" s="71"/>
      <c r="AY132" s="72"/>
      <c r="AZ132" s="71">
        <v>809.02800000000002</v>
      </c>
      <c r="BA132" s="71">
        <v>2457.652</v>
      </c>
      <c r="BB132" s="71">
        <v>20000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1943</v>
      </c>
      <c r="B133" s="70">
        <v>68</v>
      </c>
      <c r="C133" s="70">
        <v>20</v>
      </c>
      <c r="D133" s="70">
        <v>4</v>
      </c>
      <c r="E133" s="70">
        <v>2023</v>
      </c>
      <c r="F133" s="70" t="s">
        <v>1539</v>
      </c>
      <c r="G133" s="70" t="s">
        <v>1923</v>
      </c>
      <c r="H133" s="70" t="s">
        <v>1924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168</v>
      </c>
      <c r="AS133" s="71">
        <v>54</v>
      </c>
      <c r="AT133" s="71">
        <v>1</v>
      </c>
      <c r="AU133" s="71">
        <v>0</v>
      </c>
      <c r="AV133" s="71">
        <v>0</v>
      </c>
      <c r="AW133" s="71">
        <v>0</v>
      </c>
      <c r="AX133" s="71"/>
      <c r="AY133" s="72"/>
      <c r="AZ133" s="71">
        <v>869.52799999999991</v>
      </c>
      <c r="BA133" s="71">
        <v>2507.152</v>
      </c>
      <c r="BB133" s="71">
        <v>20000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1944</v>
      </c>
      <c r="B134" s="70">
        <v>68</v>
      </c>
      <c r="C134" s="70">
        <v>21</v>
      </c>
      <c r="D134" s="70">
        <v>4</v>
      </c>
      <c r="E134" s="70">
        <v>2024</v>
      </c>
      <c r="F134" s="70" t="s">
        <v>1554</v>
      </c>
      <c r="G134" s="70" t="s">
        <v>1923</v>
      </c>
      <c r="H134" s="70" t="s">
        <v>1924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1945</v>
      </c>
      <c r="B135" s="70">
        <v>171</v>
      </c>
      <c r="C135" s="70">
        <v>1</v>
      </c>
      <c r="D135" s="70">
        <v>11</v>
      </c>
      <c r="E135" s="70">
        <v>1990</v>
      </c>
      <c r="F135" s="70" t="s">
        <v>787</v>
      </c>
      <c r="G135" s="70" t="s">
        <v>1946</v>
      </c>
      <c r="H135" s="70" t="s">
        <v>1947</v>
      </c>
      <c r="I135" s="148"/>
      <c r="J135" s="71">
        <v>3.8068012646603302</v>
      </c>
      <c r="K135" s="71">
        <v>2.0981051852852879</v>
      </c>
      <c r="L135" s="71">
        <v>1.722463698473357</v>
      </c>
      <c r="M135" s="71">
        <v>5.3577364336528994</v>
      </c>
      <c r="N135" s="71">
        <v>6.0501706276950831</v>
      </c>
      <c r="O135" s="71">
        <v>4.3105995452501062</v>
      </c>
      <c r="P135" s="71">
        <v>11.46158505711947</v>
      </c>
      <c r="Q135" s="71">
        <v>0.47251248480300301</v>
      </c>
      <c r="R135" s="71">
        <v>2.5953309969484382</v>
      </c>
      <c r="S135" s="71">
        <v>0.37745270963119848</v>
      </c>
      <c r="T135" s="72"/>
      <c r="U135" s="71">
        <v>397840</v>
      </c>
      <c r="V135" s="71">
        <v>522</v>
      </c>
      <c r="W135" s="71">
        <v>19</v>
      </c>
      <c r="X135" s="71">
        <v>2001</v>
      </c>
      <c r="Y135" s="71">
        <v>2867</v>
      </c>
      <c r="Z135" s="71">
        <v>1773</v>
      </c>
      <c r="AA135" s="71">
        <v>2783</v>
      </c>
      <c r="AB135" s="71">
        <v>7672</v>
      </c>
      <c r="AC135" s="71">
        <v>449516</v>
      </c>
      <c r="AD135" s="71">
        <v>0.37745270963119848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1948</v>
      </c>
      <c r="B136" s="70">
        <v>172</v>
      </c>
      <c r="C136" s="70">
        <v>2</v>
      </c>
      <c r="D136" s="70">
        <v>11</v>
      </c>
      <c r="E136" s="70">
        <v>2005</v>
      </c>
      <c r="F136" s="70" t="s">
        <v>789</v>
      </c>
      <c r="G136" s="70" t="s">
        <v>1946</v>
      </c>
      <c r="H136" s="70" t="s">
        <v>1947</v>
      </c>
      <c r="I136" s="148"/>
      <c r="J136" s="71">
        <v>2.0218324195505382</v>
      </c>
      <c r="K136" s="71">
        <v>1.009250258144281</v>
      </c>
      <c r="L136" s="71">
        <v>1.0342410212511699</v>
      </c>
      <c r="M136" s="71">
        <v>7.9254778626627571</v>
      </c>
      <c r="N136" s="71">
        <v>7.6844628268403907</v>
      </c>
      <c r="O136" s="71">
        <v>6.5613922887769949</v>
      </c>
      <c r="P136" s="71">
        <v>14.346776988421629</v>
      </c>
      <c r="Q136" s="71">
        <v>0.399910383391957</v>
      </c>
      <c r="R136" s="71">
        <v>2.5711407279927569</v>
      </c>
      <c r="S136" s="71">
        <v>1.003517164437385</v>
      </c>
      <c r="T136" s="72"/>
      <c r="U136" s="71">
        <v>218321</v>
      </c>
      <c r="V136" s="71">
        <v>375</v>
      </c>
      <c r="W136" s="71">
        <v>11</v>
      </c>
      <c r="X136" s="71">
        <v>1699</v>
      </c>
      <c r="Y136" s="71">
        <v>3078</v>
      </c>
      <c r="Z136" s="71">
        <v>3123</v>
      </c>
      <c r="AA136" s="71">
        <v>2853</v>
      </c>
      <c r="AB136" s="71">
        <v>6788</v>
      </c>
      <c r="AC136" s="71">
        <v>454653</v>
      </c>
      <c r="AD136" s="71">
        <v>1.003517164437385</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1949</v>
      </c>
      <c r="B137" s="70">
        <v>173</v>
      </c>
      <c r="C137" s="70">
        <v>3</v>
      </c>
      <c r="D137" s="70">
        <v>11</v>
      </c>
      <c r="E137" s="70">
        <v>2006</v>
      </c>
      <c r="F137" s="70" t="s">
        <v>790</v>
      </c>
      <c r="G137" s="70" t="s">
        <v>1946</v>
      </c>
      <c r="H137" s="70" t="s">
        <v>1947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1950</v>
      </c>
      <c r="B138" s="70">
        <v>174</v>
      </c>
      <c r="C138" s="70">
        <v>4</v>
      </c>
      <c r="D138" s="70">
        <v>11</v>
      </c>
      <c r="E138" s="70">
        <v>2007</v>
      </c>
      <c r="F138" s="70" t="s">
        <v>791</v>
      </c>
      <c r="G138" s="70" t="s">
        <v>1946</v>
      </c>
      <c r="H138" s="70" t="s">
        <v>1947</v>
      </c>
      <c r="I138" s="148"/>
      <c r="J138" s="71">
        <v>1.6143188420944761</v>
      </c>
      <c r="K138" s="71">
        <v>0.9231553402806173</v>
      </c>
      <c r="L138" s="71">
        <v>0.69963263976042023</v>
      </c>
      <c r="M138" s="71">
        <v>9.1198953825450904</v>
      </c>
      <c r="N138" s="71">
        <v>7.6102404968377773</v>
      </c>
      <c r="O138" s="71">
        <v>6.3299417897577452</v>
      </c>
      <c r="P138" s="71">
        <v>14.604594033709059</v>
      </c>
      <c r="Q138" s="71">
        <v>0.41054392920134802</v>
      </c>
      <c r="R138" s="71">
        <v>3.9222336783180198</v>
      </c>
      <c r="S138" s="71">
        <v>0.49339324426215098</v>
      </c>
      <c r="T138" s="72"/>
      <c r="U138" s="71">
        <v>217769</v>
      </c>
      <c r="V138" s="71">
        <v>354</v>
      </c>
      <c r="W138" s="71">
        <v>10</v>
      </c>
      <c r="X138" s="71">
        <v>2289</v>
      </c>
      <c r="Y138" s="71">
        <v>3068</v>
      </c>
      <c r="Z138" s="71">
        <v>3132</v>
      </c>
      <c r="AA138" s="71">
        <v>2860</v>
      </c>
      <c r="AB138" s="71">
        <v>6600</v>
      </c>
      <c r="AC138" s="71">
        <v>713466</v>
      </c>
      <c r="AD138" s="71">
        <v>0.49339324426215098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1951</v>
      </c>
      <c r="B139" s="70">
        <v>175</v>
      </c>
      <c r="C139" s="70">
        <v>5</v>
      </c>
      <c r="D139" s="70">
        <v>11</v>
      </c>
      <c r="E139" s="70">
        <v>2008</v>
      </c>
      <c r="F139" s="70" t="s">
        <v>792</v>
      </c>
      <c r="G139" s="70" t="s">
        <v>1946</v>
      </c>
      <c r="H139" s="70" t="s">
        <v>1947</v>
      </c>
      <c r="I139" s="148"/>
      <c r="J139" s="71">
        <v>1.3786437672145291</v>
      </c>
      <c r="K139" s="71">
        <v>0.7201036300981335</v>
      </c>
      <c r="L139" s="71">
        <v>0.6047531261700525</v>
      </c>
      <c r="M139" s="71">
        <v>9.7083641283068314</v>
      </c>
      <c r="N139" s="71">
        <v>6.7688962503315038</v>
      </c>
      <c r="O139" s="71">
        <v>6.2051213968155219</v>
      </c>
      <c r="P139" s="71">
        <v>14.46553357391428</v>
      </c>
      <c r="Q139" s="71">
        <v>0.39294635072029799</v>
      </c>
      <c r="R139" s="71">
        <v>2.7344289209128099</v>
      </c>
      <c r="S139" s="71">
        <v>0.40756708311525269</v>
      </c>
      <c r="T139" s="72"/>
      <c r="U139" s="71">
        <v>201143</v>
      </c>
      <c r="V139" s="71">
        <v>354</v>
      </c>
      <c r="W139" s="71">
        <v>10</v>
      </c>
      <c r="X139" s="71">
        <v>2289</v>
      </c>
      <c r="Y139" s="71">
        <v>3031</v>
      </c>
      <c r="Z139" s="71">
        <v>3178</v>
      </c>
      <c r="AA139" s="71">
        <v>2836</v>
      </c>
      <c r="AB139" s="71">
        <v>6421</v>
      </c>
      <c r="AC139" s="71">
        <v>516496</v>
      </c>
      <c r="AD139" s="71">
        <v>0.40756708311525269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1952</v>
      </c>
      <c r="B140" s="70">
        <v>176</v>
      </c>
      <c r="C140" s="70">
        <v>6</v>
      </c>
      <c r="D140" s="70">
        <v>11</v>
      </c>
      <c r="E140" s="70">
        <v>2009</v>
      </c>
      <c r="F140" s="70" t="s">
        <v>176</v>
      </c>
      <c r="G140" s="1064" t="s">
        <v>1946</v>
      </c>
      <c r="H140" s="70" t="s">
        <v>1947</v>
      </c>
      <c r="I140" s="148"/>
      <c r="J140" s="71">
        <v>1.5171255413391851</v>
      </c>
      <c r="K140" s="71">
        <v>0.68576985970801252</v>
      </c>
      <c r="L140" s="71">
        <v>2.2088513870520781</v>
      </c>
      <c r="M140" s="71">
        <v>8.4367287224227692</v>
      </c>
      <c r="N140" s="71">
        <v>6.3699261231728306</v>
      </c>
      <c r="O140" s="71">
        <v>6.3280819829264026</v>
      </c>
      <c r="P140" s="71">
        <v>13.837152406285441</v>
      </c>
      <c r="Q140" s="71">
        <v>0.37100438858136697</v>
      </c>
      <c r="R140" s="71">
        <v>2.1268095643639522</v>
      </c>
      <c r="S140" s="71">
        <v>0.58124577624236584</v>
      </c>
      <c r="T140" s="72"/>
      <c r="U140" s="71">
        <v>210410</v>
      </c>
      <c r="V140" s="71">
        <v>318</v>
      </c>
      <c r="W140" s="71">
        <v>54</v>
      </c>
      <c r="X140" s="71">
        <v>2217</v>
      </c>
      <c r="Y140" s="71">
        <v>3037</v>
      </c>
      <c r="Z140" s="71">
        <v>3199</v>
      </c>
      <c r="AA140" s="71">
        <v>2785</v>
      </c>
      <c r="AB140" s="71">
        <v>6364</v>
      </c>
      <c r="AC140" s="71">
        <v>391915</v>
      </c>
      <c r="AD140" s="71">
        <v>0.58124577624236584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2.73</v>
      </c>
      <c r="BL140" s="71">
        <v>23.3</v>
      </c>
      <c r="BM140" s="71">
        <v>0</v>
      </c>
      <c r="BN140" s="72"/>
      <c r="BO140" s="71">
        <v>0</v>
      </c>
      <c r="BP140" s="71">
        <v>0</v>
      </c>
      <c r="BQ140" s="71">
        <v>0</v>
      </c>
      <c r="BR140" s="71">
        <v>1</v>
      </c>
      <c r="BS140" s="71">
        <v>1</v>
      </c>
      <c r="BT140" s="71">
        <v>0</v>
      </c>
      <c r="BU140"/>
      <c r="BV140" s="70">
        <v>26.03</v>
      </c>
      <c r="BW140" s="70">
        <v>0</v>
      </c>
      <c r="BX140" s="70">
        <v>0</v>
      </c>
      <c r="BY140" s="70">
        <v>0</v>
      </c>
      <c r="BZ140" s="70">
        <v>0</v>
      </c>
      <c r="CA140" s="70">
        <v>0</v>
      </c>
      <c r="CB140" s="70">
        <v>0</v>
      </c>
      <c r="CC140" s="70">
        <v>0</v>
      </c>
      <c r="CD140" s="70">
        <v>0</v>
      </c>
    </row>
    <row r="141" spans="1:82">
      <c r="A141" s="70" t="s">
        <v>1953</v>
      </c>
      <c r="B141" s="70">
        <v>177</v>
      </c>
      <c r="C141" s="70">
        <v>7</v>
      </c>
      <c r="D141" s="70">
        <v>11</v>
      </c>
      <c r="E141" s="70">
        <v>2010</v>
      </c>
      <c r="F141" s="70" t="s">
        <v>177</v>
      </c>
      <c r="G141" s="1064" t="s">
        <v>1946</v>
      </c>
      <c r="H141" s="70" t="s">
        <v>1947</v>
      </c>
      <c r="I141" s="148"/>
      <c r="J141" s="71">
        <v>1.637973924196453</v>
      </c>
      <c r="K141" s="71">
        <v>0.7286866457655512</v>
      </c>
      <c r="L141" s="71">
        <v>2.0335378618451339</v>
      </c>
      <c r="M141" s="71">
        <v>9.0930250609236971</v>
      </c>
      <c r="N141" s="71">
        <v>7.5097356443316619</v>
      </c>
      <c r="O141" s="71">
        <v>6.340161542811984</v>
      </c>
      <c r="P141" s="71">
        <v>14.196663940430289</v>
      </c>
      <c r="Q141" s="71">
        <v>0.38407639362715801</v>
      </c>
      <c r="R141" s="71">
        <v>2.546461959002853</v>
      </c>
      <c r="S141" s="71">
        <v>0.42181083389318269</v>
      </c>
      <c r="T141" s="72"/>
      <c r="U141" s="71">
        <v>239091</v>
      </c>
      <c r="V141" s="71">
        <v>318</v>
      </c>
      <c r="W141" s="71">
        <v>54</v>
      </c>
      <c r="X141" s="71">
        <v>2217</v>
      </c>
      <c r="Y141" s="71">
        <v>3038</v>
      </c>
      <c r="Z141" s="71">
        <v>3220</v>
      </c>
      <c r="AA141" s="71">
        <v>2786</v>
      </c>
      <c r="AB141" s="71">
        <v>6313</v>
      </c>
      <c r="AC141" s="71">
        <v>444685</v>
      </c>
      <c r="AD141" s="71">
        <v>0.42181083389318269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2.7</v>
      </c>
      <c r="BL141" s="71">
        <v>23.920999999999999</v>
      </c>
      <c r="BM141" s="71">
        <v>0</v>
      </c>
      <c r="BN141" s="72"/>
      <c r="BO141" s="71">
        <v>0</v>
      </c>
      <c r="BP141" s="71">
        <v>0</v>
      </c>
      <c r="BQ141" s="71">
        <v>0</v>
      </c>
      <c r="BR141" s="71">
        <v>1</v>
      </c>
      <c r="BS141" s="71">
        <v>1</v>
      </c>
      <c r="BT141" s="71">
        <v>0</v>
      </c>
      <c r="BU141"/>
      <c r="BV141" s="70">
        <v>26.620999999999999</v>
      </c>
      <c r="BW141" s="70">
        <v>0</v>
      </c>
      <c r="BX141" s="70">
        <v>0</v>
      </c>
      <c r="BY141" s="70">
        <v>0</v>
      </c>
      <c r="BZ141" s="70">
        <v>0</v>
      </c>
      <c r="CA141" s="70">
        <v>0</v>
      </c>
      <c r="CB141" s="70">
        <v>0</v>
      </c>
      <c r="CC141" s="70">
        <v>0</v>
      </c>
      <c r="CD141" s="70">
        <v>0</v>
      </c>
    </row>
    <row r="142" spans="1:82">
      <c r="A142" s="70" t="s">
        <v>1954</v>
      </c>
      <c r="B142" s="70">
        <v>178</v>
      </c>
      <c r="C142" s="70">
        <v>8</v>
      </c>
      <c r="D142" s="70">
        <v>11</v>
      </c>
      <c r="E142" s="70">
        <v>2011</v>
      </c>
      <c r="F142" s="70" t="s">
        <v>178</v>
      </c>
      <c r="G142" s="70" t="s">
        <v>1946</v>
      </c>
      <c r="H142" s="70" t="s">
        <v>1947</v>
      </c>
      <c r="I142" s="148"/>
      <c r="J142" s="71">
        <v>2.0684959267345921</v>
      </c>
      <c r="K142" s="71">
        <v>0.96398799709413729</v>
      </c>
      <c r="L142" s="71">
        <v>2.7361466205541318</v>
      </c>
      <c r="M142" s="71">
        <v>10.82332050785924</v>
      </c>
      <c r="N142" s="71">
        <v>9.213434352692234</v>
      </c>
      <c r="O142" s="71">
        <v>6.2554556298373676</v>
      </c>
      <c r="P142" s="71">
        <v>13.731970223486099</v>
      </c>
      <c r="Q142" s="71">
        <v>0.43650120001867398</v>
      </c>
      <c r="R142" s="71">
        <v>3.1785407163548252</v>
      </c>
      <c r="S142" s="71">
        <v>0.72877102315999998</v>
      </c>
      <c r="T142" s="72"/>
      <c r="U142" s="71">
        <v>254457</v>
      </c>
      <c r="V142" s="71">
        <v>318</v>
      </c>
      <c r="W142" s="71">
        <v>54</v>
      </c>
      <c r="X142" s="71">
        <v>2217</v>
      </c>
      <c r="Y142" s="71">
        <v>3027</v>
      </c>
      <c r="Z142" s="71">
        <v>3246</v>
      </c>
      <c r="AA142" s="71">
        <v>2775</v>
      </c>
      <c r="AB142" s="71">
        <v>6220</v>
      </c>
      <c r="AC142" s="71">
        <v>554146</v>
      </c>
      <c r="AD142" s="71">
        <v>0.72877102315999998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2.7269999999999999</v>
      </c>
      <c r="BL142" s="71">
        <v>23.035</v>
      </c>
      <c r="BM142" s="71">
        <v>0</v>
      </c>
      <c r="BN142" s="72"/>
      <c r="BO142" s="71">
        <v>0</v>
      </c>
      <c r="BP142" s="71">
        <v>0</v>
      </c>
      <c r="BQ142" s="71">
        <v>0</v>
      </c>
      <c r="BR142" s="71">
        <v>1</v>
      </c>
      <c r="BS142" s="71">
        <v>1</v>
      </c>
      <c r="BT142" s="71">
        <v>0</v>
      </c>
      <c r="BU142"/>
      <c r="BV142" s="70">
        <v>25.762</v>
      </c>
      <c r="BW142" s="70">
        <v>0</v>
      </c>
      <c r="BX142" s="70">
        <v>0</v>
      </c>
      <c r="BY142" s="70">
        <v>0</v>
      </c>
      <c r="BZ142" s="70">
        <v>0</v>
      </c>
      <c r="CA142" s="70">
        <v>0</v>
      </c>
      <c r="CB142" s="70">
        <v>0</v>
      </c>
      <c r="CC142" s="70">
        <v>0</v>
      </c>
      <c r="CD142" s="70">
        <v>0</v>
      </c>
    </row>
    <row r="143" spans="1:82">
      <c r="A143" s="70" t="s">
        <v>1955</v>
      </c>
      <c r="B143" s="70">
        <v>179</v>
      </c>
      <c r="C143" s="70">
        <v>9</v>
      </c>
      <c r="D143" s="70">
        <v>11</v>
      </c>
      <c r="E143" s="70">
        <v>2012</v>
      </c>
      <c r="F143" s="70" t="s">
        <v>179</v>
      </c>
      <c r="G143" s="70" t="s">
        <v>1946</v>
      </c>
      <c r="H143" s="70" t="s">
        <v>1947</v>
      </c>
      <c r="I143" s="148"/>
      <c r="J143" s="71">
        <v>1.98362875159306</v>
      </c>
      <c r="K143" s="71">
        <v>0.98725535410291609</v>
      </c>
      <c r="L143" s="71">
        <v>2.7728189196895312</v>
      </c>
      <c r="M143" s="71">
        <v>12.10660120751078</v>
      </c>
      <c r="N143" s="71">
        <v>9.4840818084208856</v>
      </c>
      <c r="O143" s="71">
        <v>6.2999166569531475</v>
      </c>
      <c r="P143" s="71">
        <v>13.720519310864965</v>
      </c>
      <c r="Q143" s="71">
        <v>0.46388031023370901</v>
      </c>
      <c r="R143" s="71">
        <v>3.1866186556593989</v>
      </c>
      <c r="S143" s="71">
        <v>0.76413756935999988</v>
      </c>
      <c r="T143" s="72"/>
      <c r="U143" s="71">
        <v>236880</v>
      </c>
      <c r="V143" s="71">
        <v>318</v>
      </c>
      <c r="W143" s="71">
        <v>54</v>
      </c>
      <c r="X143" s="71">
        <v>2217</v>
      </c>
      <c r="Y143" s="71">
        <v>3023</v>
      </c>
      <c r="Z143" s="71">
        <v>3295</v>
      </c>
      <c r="AA143" s="71">
        <v>2757</v>
      </c>
      <c r="AB143" s="71">
        <v>6084</v>
      </c>
      <c r="AC143" s="71">
        <v>541165</v>
      </c>
      <c r="AD143" s="71">
        <v>0.76413756935999988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2.6080000000000001</v>
      </c>
      <c r="BL143" s="71">
        <v>24.068999999999999</v>
      </c>
      <c r="BM143" s="71">
        <v>0</v>
      </c>
      <c r="BN143" s="72"/>
      <c r="BO143" s="71">
        <v>0</v>
      </c>
      <c r="BP143" s="71">
        <v>0</v>
      </c>
      <c r="BQ143" s="71">
        <v>0</v>
      </c>
      <c r="BR143" s="71">
        <v>1</v>
      </c>
      <c r="BS143" s="71">
        <v>1</v>
      </c>
      <c r="BT143" s="71">
        <v>0</v>
      </c>
      <c r="BU143"/>
      <c r="BV143" s="70">
        <v>26.677</v>
      </c>
      <c r="BW143" s="70">
        <v>0</v>
      </c>
      <c r="BX143" s="70">
        <v>0</v>
      </c>
      <c r="BY143" s="70">
        <v>0</v>
      </c>
      <c r="BZ143" s="70">
        <v>0</v>
      </c>
      <c r="CA143" s="70">
        <v>0</v>
      </c>
      <c r="CB143" s="70">
        <v>0</v>
      </c>
      <c r="CC143" s="70">
        <v>0</v>
      </c>
      <c r="CD143" s="70">
        <v>0</v>
      </c>
    </row>
    <row r="144" spans="1:82">
      <c r="A144" s="70" t="s">
        <v>1956</v>
      </c>
      <c r="B144" s="70">
        <v>180</v>
      </c>
      <c r="C144" s="70">
        <v>10</v>
      </c>
      <c r="D144" s="70">
        <v>11</v>
      </c>
      <c r="E144" s="70">
        <v>2013</v>
      </c>
      <c r="F144" s="70" t="s">
        <v>180</v>
      </c>
      <c r="G144" s="70" t="s">
        <v>1946</v>
      </c>
      <c r="H144" s="70" t="s">
        <v>1947</v>
      </c>
      <c r="I144" s="148"/>
      <c r="J144" s="71">
        <v>2.0816627383485429</v>
      </c>
      <c r="K144" s="71">
        <v>0.86933386829002857</v>
      </c>
      <c r="L144" s="71">
        <v>2.5379148615150511</v>
      </c>
      <c r="M144" s="71">
        <v>12.12624165834132</v>
      </c>
      <c r="N144" s="71">
        <v>10.13406536435785</v>
      </c>
      <c r="O144" s="71">
        <v>6.056282290506644</v>
      </c>
      <c r="P144" s="71">
        <v>13.532440858974779</v>
      </c>
      <c r="Q144" s="71">
        <v>0.46807446237170702</v>
      </c>
      <c r="R144" s="71">
        <v>2.5976853405155218</v>
      </c>
      <c r="S144" s="71">
        <v>0.81039865074999995</v>
      </c>
      <c r="T144" s="72"/>
      <c r="U144" s="71">
        <v>223396</v>
      </c>
      <c r="V144" s="71">
        <v>318</v>
      </c>
      <c r="W144" s="71">
        <v>54</v>
      </c>
      <c r="X144" s="71">
        <v>2217</v>
      </c>
      <c r="Y144" s="71">
        <v>3010</v>
      </c>
      <c r="Z144" s="71">
        <v>3309</v>
      </c>
      <c r="AA144" s="71">
        <v>2709</v>
      </c>
      <c r="AB144" s="71">
        <v>6051</v>
      </c>
      <c r="AC144" s="71">
        <v>430623</v>
      </c>
      <c r="AD144" s="71">
        <v>0.81039865074999995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2.7690000000000001</v>
      </c>
      <c r="BL144" s="71">
        <v>21.521999999999998</v>
      </c>
      <c r="BM144" s="71">
        <v>0</v>
      </c>
      <c r="BN144" s="72"/>
      <c r="BO144" s="71">
        <v>0</v>
      </c>
      <c r="BP144" s="71">
        <v>0</v>
      </c>
      <c r="BQ144" s="71">
        <v>0</v>
      </c>
      <c r="BR144" s="71">
        <v>1</v>
      </c>
      <c r="BS144" s="71">
        <v>1</v>
      </c>
      <c r="BT144" s="71">
        <v>0</v>
      </c>
      <c r="BU144"/>
      <c r="BV144" s="70">
        <v>24.291</v>
      </c>
      <c r="BW144" s="70">
        <v>0</v>
      </c>
      <c r="BX144" s="70">
        <v>0</v>
      </c>
      <c r="BY144" s="70">
        <v>0</v>
      </c>
      <c r="BZ144" s="70">
        <v>0</v>
      </c>
      <c r="CA144" s="70">
        <v>0</v>
      </c>
      <c r="CB144" s="70">
        <v>0</v>
      </c>
      <c r="CC144" s="70">
        <v>0</v>
      </c>
      <c r="CD144" s="70">
        <v>0</v>
      </c>
    </row>
    <row r="145" spans="1:82">
      <c r="A145" s="70" t="s">
        <v>1957</v>
      </c>
      <c r="B145" s="70">
        <v>181</v>
      </c>
      <c r="C145" s="70">
        <v>11</v>
      </c>
      <c r="D145" s="70">
        <v>11</v>
      </c>
      <c r="E145" s="70">
        <v>2014</v>
      </c>
      <c r="F145" s="70" t="s">
        <v>181</v>
      </c>
      <c r="G145" s="70" t="s">
        <v>1946</v>
      </c>
      <c r="H145" s="70" t="s">
        <v>1947</v>
      </c>
      <c r="I145" s="148"/>
      <c r="J145" s="71">
        <v>1.634669792411005</v>
      </c>
      <c r="K145" s="71">
        <v>0.87360274565948337</v>
      </c>
      <c r="L145" s="71">
        <v>1.1212031146953889</v>
      </c>
      <c r="M145" s="71">
        <v>12.33704566845436</v>
      </c>
      <c r="N145" s="71">
        <v>9.758049277854683</v>
      </c>
      <c r="O145" s="71">
        <v>5.7954215725125753</v>
      </c>
      <c r="P145" s="71">
        <v>13.356735295891191</v>
      </c>
      <c r="Q145" s="71">
        <v>0.44367169542863699</v>
      </c>
      <c r="R145" s="71">
        <v>2.229618021805337</v>
      </c>
      <c r="S145" s="71">
        <v>0.72757276159999995</v>
      </c>
      <c r="T145" s="72"/>
      <c r="U145" s="71">
        <v>203679</v>
      </c>
      <c r="V145" s="71">
        <v>279</v>
      </c>
      <c r="W145" s="71">
        <v>24</v>
      </c>
      <c r="X145" s="71">
        <v>2430</v>
      </c>
      <c r="Y145" s="71">
        <v>3024</v>
      </c>
      <c r="Z145" s="71">
        <v>3335</v>
      </c>
      <c r="AA145" s="71">
        <v>2660</v>
      </c>
      <c r="AB145" s="71">
        <v>5978</v>
      </c>
      <c r="AC145" s="71">
        <v>370770</v>
      </c>
      <c r="AD145" s="71">
        <v>0.72757276159999995</v>
      </c>
      <c r="AE145" s="72"/>
      <c r="AF145" s="71"/>
      <c r="AG145" s="71"/>
      <c r="AH145" s="71"/>
      <c r="AI145" s="71"/>
      <c r="AJ145" s="71"/>
      <c r="AK145" s="71"/>
      <c r="AL145" s="71"/>
      <c r="AM145" s="71"/>
      <c r="AN145" s="71"/>
      <c r="AO145" s="71"/>
      <c r="AP145" s="71"/>
      <c r="AQ145" s="72"/>
      <c r="AR145" s="71">
        <v>104</v>
      </c>
      <c r="AS145" s="71">
        <v>34</v>
      </c>
      <c r="AT145" s="71">
        <v>0</v>
      </c>
      <c r="AU145" s="71">
        <v>0</v>
      </c>
      <c r="AV145" s="71">
        <v>0</v>
      </c>
      <c r="AW145" s="71">
        <v>0</v>
      </c>
      <c r="AX145" s="71"/>
      <c r="AY145" s="72"/>
      <c r="AZ145" s="71">
        <v>508.11</v>
      </c>
      <c r="BA145" s="71">
        <v>1356.1</v>
      </c>
      <c r="BB145" s="71">
        <v>0</v>
      </c>
      <c r="BC145" s="71">
        <v>0</v>
      </c>
      <c r="BD145" s="71">
        <v>0</v>
      </c>
      <c r="BE145" s="71">
        <v>0</v>
      </c>
      <c r="BF145" s="71"/>
      <c r="BG145" s="72"/>
      <c r="BH145" s="71">
        <v>0</v>
      </c>
      <c r="BI145" s="71">
        <v>0</v>
      </c>
      <c r="BJ145" s="71">
        <v>0</v>
      </c>
      <c r="BK145" s="71">
        <v>2.8029999999999999</v>
      </c>
      <c r="BL145" s="71">
        <v>23.826000000000001</v>
      </c>
      <c r="BM145" s="71">
        <v>0</v>
      </c>
      <c r="BN145" s="72"/>
      <c r="BO145" s="71">
        <v>0</v>
      </c>
      <c r="BP145" s="71">
        <v>0</v>
      </c>
      <c r="BQ145" s="71">
        <v>0</v>
      </c>
      <c r="BR145" s="71">
        <v>1</v>
      </c>
      <c r="BS145" s="71">
        <v>1</v>
      </c>
      <c r="BT145" s="71">
        <v>0</v>
      </c>
      <c r="BU145"/>
      <c r="BV145" s="70">
        <v>26.629000000000001</v>
      </c>
      <c r="BW145" s="70">
        <v>0</v>
      </c>
      <c r="BX145" s="70">
        <v>0</v>
      </c>
      <c r="BY145" s="70">
        <v>0</v>
      </c>
      <c r="BZ145" s="70">
        <v>0</v>
      </c>
      <c r="CA145" s="70">
        <v>0</v>
      </c>
      <c r="CB145" s="70">
        <v>0</v>
      </c>
      <c r="CC145" s="70">
        <v>0</v>
      </c>
      <c r="CD145" s="70">
        <v>0</v>
      </c>
    </row>
    <row r="146" spans="1:82">
      <c r="A146" s="70" t="s">
        <v>1958</v>
      </c>
      <c r="B146" s="70">
        <v>182</v>
      </c>
      <c r="C146" s="70">
        <v>12</v>
      </c>
      <c r="D146" s="70">
        <v>11</v>
      </c>
      <c r="E146" s="70">
        <v>2015</v>
      </c>
      <c r="F146" s="70" t="s">
        <v>182</v>
      </c>
      <c r="G146" s="70" t="s">
        <v>1946</v>
      </c>
      <c r="H146" s="70" t="s">
        <v>1947</v>
      </c>
      <c r="I146" s="148"/>
      <c r="J146" s="71">
        <v>1.9928760315328391</v>
      </c>
      <c r="K146" s="71">
        <v>0.73046978302335397</v>
      </c>
      <c r="L146" s="71">
        <v>1.20399752927953</v>
      </c>
      <c r="M146" s="71">
        <v>12.34848403830787</v>
      </c>
      <c r="N146" s="71">
        <v>8.4498941861545251</v>
      </c>
      <c r="O146" s="71">
        <v>5.7969779417011704</v>
      </c>
      <c r="P146" s="71">
        <v>13.151200160605981</v>
      </c>
      <c r="Q146" s="71">
        <v>0.42887694089105499</v>
      </c>
      <c r="R146" s="71">
        <v>1.8966185835017515</v>
      </c>
      <c r="S146" s="71">
        <v>0.63434496410999996</v>
      </c>
      <c r="T146" s="72"/>
      <c r="U146" s="71">
        <v>285347</v>
      </c>
      <c r="V146" s="71">
        <v>279</v>
      </c>
      <c r="W146" s="71">
        <v>24</v>
      </c>
      <c r="X146" s="71">
        <v>2430</v>
      </c>
      <c r="Y146" s="71">
        <v>3001</v>
      </c>
      <c r="Z146" s="71">
        <v>3368</v>
      </c>
      <c r="AA146" s="71">
        <v>2617</v>
      </c>
      <c r="AB146" s="71">
        <v>5903</v>
      </c>
      <c r="AC146" s="71">
        <v>324196</v>
      </c>
      <c r="AD146" s="71">
        <v>0.63434496410999996</v>
      </c>
      <c r="AE146" s="72"/>
      <c r="AF146" s="71">
        <v>2697252.6198034752</v>
      </c>
      <c r="AG146" s="71">
        <v>627000.75255716848</v>
      </c>
      <c r="AH146" s="71">
        <v>201354.57262479409</v>
      </c>
      <c r="AI146" s="71">
        <v>14926278.060821369</v>
      </c>
      <c r="AJ146" s="71">
        <v>13571104.04097655</v>
      </c>
      <c r="AK146" s="71">
        <v>0</v>
      </c>
      <c r="AL146" s="71">
        <v>0</v>
      </c>
      <c r="AM146" s="71">
        <v>808981.3878463225</v>
      </c>
      <c r="AN146" s="71">
        <v>0</v>
      </c>
      <c r="AO146" s="71">
        <v>0</v>
      </c>
      <c r="AP146" s="71">
        <v>32831971.434629679</v>
      </c>
      <c r="AQ146" s="72"/>
      <c r="AR146" s="71">
        <v>105</v>
      </c>
      <c r="AS146" s="71">
        <v>43</v>
      </c>
      <c r="AT146" s="71">
        <v>0</v>
      </c>
      <c r="AU146" s="71">
        <v>0</v>
      </c>
      <c r="AV146" s="71">
        <v>0</v>
      </c>
      <c r="AW146" s="71">
        <v>0</v>
      </c>
      <c r="AX146" s="71"/>
      <c r="AY146" s="72"/>
      <c r="AZ146" s="71">
        <v>513.61</v>
      </c>
      <c r="BA146" s="71">
        <v>1701.6</v>
      </c>
      <c r="BB146" s="71">
        <v>0</v>
      </c>
      <c r="BC146" s="71">
        <v>0</v>
      </c>
      <c r="BD146" s="71">
        <v>0</v>
      </c>
      <c r="BE146" s="71">
        <v>0</v>
      </c>
      <c r="BF146" s="71"/>
      <c r="BG146" s="72"/>
      <c r="BH146" s="71">
        <v>0</v>
      </c>
      <c r="BI146" s="71">
        <v>0</v>
      </c>
      <c r="BJ146" s="71">
        <v>0</v>
      </c>
      <c r="BK146" s="71">
        <v>2.9329999999999998</v>
      </c>
      <c r="BL146" s="71">
        <v>24.056000000000001</v>
      </c>
      <c r="BM146" s="71">
        <v>0</v>
      </c>
      <c r="BN146" s="72"/>
      <c r="BO146" s="71">
        <v>0</v>
      </c>
      <c r="BP146" s="71">
        <v>0</v>
      </c>
      <c r="BQ146" s="71">
        <v>0</v>
      </c>
      <c r="BR146" s="71">
        <v>1</v>
      </c>
      <c r="BS146" s="71">
        <v>1</v>
      </c>
      <c r="BT146" s="71">
        <v>0</v>
      </c>
      <c r="BU146"/>
      <c r="BV146" s="70">
        <v>26.989000000000001</v>
      </c>
      <c r="BW146" s="70">
        <v>0</v>
      </c>
      <c r="BX146" s="70">
        <v>0</v>
      </c>
      <c r="BY146" s="70">
        <v>0</v>
      </c>
      <c r="BZ146" s="70">
        <v>0</v>
      </c>
      <c r="CA146" s="70">
        <v>0</v>
      </c>
      <c r="CB146" s="70">
        <v>0</v>
      </c>
      <c r="CC146" s="70">
        <v>0</v>
      </c>
      <c r="CD146" s="70">
        <v>0</v>
      </c>
    </row>
    <row r="147" spans="1:82">
      <c r="A147" s="70" t="s">
        <v>1959</v>
      </c>
      <c r="B147" s="70">
        <v>183</v>
      </c>
      <c r="C147" s="70">
        <v>13</v>
      </c>
      <c r="D147" s="70">
        <v>11</v>
      </c>
      <c r="E147" s="70">
        <v>2016</v>
      </c>
      <c r="F147" s="70" t="s">
        <v>155</v>
      </c>
      <c r="G147" s="70" t="s">
        <v>1946</v>
      </c>
      <c r="H147" s="70" t="s">
        <v>1947</v>
      </c>
      <c r="I147" s="148"/>
      <c r="J147" s="71">
        <v>1.702899241879773</v>
      </c>
      <c r="K147" s="71">
        <v>0.70663988924687282</v>
      </c>
      <c r="L147" s="71">
        <v>1.0629316411602734</v>
      </c>
      <c r="M147" s="71">
        <v>9.5966734607942357</v>
      </c>
      <c r="N147" s="71">
        <v>7.6486181872521364</v>
      </c>
      <c r="O147" s="71">
        <v>5.7758909086981411</v>
      </c>
      <c r="P147" s="71">
        <v>13.103973056161758</v>
      </c>
      <c r="Q147" s="71">
        <v>0.40733490461848215</v>
      </c>
      <c r="R147" s="71">
        <v>2.3888273287972863</v>
      </c>
      <c r="S147" s="71">
        <v>0.69803964360000004</v>
      </c>
      <c r="T147" s="72"/>
      <c r="U147" s="71">
        <v>261356</v>
      </c>
      <c r="V147" s="71">
        <v>279</v>
      </c>
      <c r="W147" s="71">
        <v>24</v>
      </c>
      <c r="X147" s="71">
        <v>2430</v>
      </c>
      <c r="Y147" s="71">
        <v>2955</v>
      </c>
      <c r="Z147" s="71">
        <v>3397</v>
      </c>
      <c r="AA147" s="71">
        <v>2697</v>
      </c>
      <c r="AB147" s="71">
        <v>5767</v>
      </c>
      <c r="AC147" s="71">
        <v>407988.19338442868</v>
      </c>
      <c r="AD147" s="71">
        <v>0.69803964360000004</v>
      </c>
      <c r="AE147" s="72"/>
      <c r="AF147" s="71">
        <v>2376604.853693862</v>
      </c>
      <c r="AG147" s="71">
        <v>604222.61969486694</v>
      </c>
      <c r="AH147" s="71">
        <v>169688.6913064192</v>
      </c>
      <c r="AI147" s="71">
        <v>15023175.30101495</v>
      </c>
      <c r="AJ147" s="71">
        <v>12608074.34116718</v>
      </c>
      <c r="AK147" s="71">
        <v>0</v>
      </c>
      <c r="AL147" s="71">
        <v>0</v>
      </c>
      <c r="AM147" s="71">
        <v>790957.17743112391</v>
      </c>
      <c r="AN147" s="71">
        <v>0</v>
      </c>
      <c r="AO147" s="71">
        <v>0</v>
      </c>
      <c r="AP147" s="71">
        <v>31572722.984308403</v>
      </c>
      <c r="AQ147" s="72"/>
      <c r="AR147" s="71">
        <v>105</v>
      </c>
      <c r="AS147" s="71">
        <v>44</v>
      </c>
      <c r="AT147" s="71">
        <v>0</v>
      </c>
      <c r="AU147" s="71">
        <v>0</v>
      </c>
      <c r="AV147" s="71">
        <v>0</v>
      </c>
      <c r="AW147" s="71">
        <v>0</v>
      </c>
      <c r="AX147" s="71"/>
      <c r="AY147" s="72"/>
      <c r="AZ147" s="71">
        <v>513.61</v>
      </c>
      <c r="BA147" s="71">
        <v>1722.1</v>
      </c>
      <c r="BB147" s="71">
        <v>0</v>
      </c>
      <c r="BC147" s="71">
        <v>0</v>
      </c>
      <c r="BD147" s="71">
        <v>0</v>
      </c>
      <c r="BE147" s="71">
        <v>0</v>
      </c>
      <c r="BF147" s="71"/>
      <c r="BG147" s="72"/>
      <c r="BH147" s="71">
        <v>0</v>
      </c>
      <c r="BI147" s="71">
        <v>0</v>
      </c>
      <c r="BJ147" s="71">
        <v>0</v>
      </c>
      <c r="BK147" s="71">
        <v>2.9289999999999998</v>
      </c>
      <c r="BL147" s="71">
        <v>26.122</v>
      </c>
      <c r="BM147" s="71">
        <v>0</v>
      </c>
      <c r="BN147" s="72"/>
      <c r="BO147" s="71">
        <v>0</v>
      </c>
      <c r="BP147" s="71">
        <v>0</v>
      </c>
      <c r="BQ147" s="71">
        <v>0</v>
      </c>
      <c r="BR147" s="71">
        <v>1</v>
      </c>
      <c r="BS147" s="71">
        <v>1</v>
      </c>
      <c r="BT147" s="71">
        <v>0</v>
      </c>
      <c r="BU147"/>
      <c r="BV147" s="70">
        <v>29.050999999999998</v>
      </c>
      <c r="BW147" s="70">
        <v>0</v>
      </c>
      <c r="BX147" s="70">
        <v>0</v>
      </c>
      <c r="BY147" s="70">
        <v>0</v>
      </c>
      <c r="BZ147" s="70">
        <v>0</v>
      </c>
      <c r="CA147" s="70">
        <v>0</v>
      </c>
      <c r="CB147" s="70">
        <v>0</v>
      </c>
      <c r="CC147" s="70">
        <v>0</v>
      </c>
      <c r="CD147" s="70">
        <v>0</v>
      </c>
    </row>
    <row r="148" spans="1:82">
      <c r="A148" s="70" t="s">
        <v>1960</v>
      </c>
      <c r="B148" s="70">
        <v>184</v>
      </c>
      <c r="C148" s="70">
        <v>14</v>
      </c>
      <c r="D148" s="70">
        <v>11</v>
      </c>
      <c r="E148" s="70">
        <v>2017</v>
      </c>
      <c r="F148" s="70" t="s">
        <v>156</v>
      </c>
      <c r="G148" s="70" t="s">
        <v>1946</v>
      </c>
      <c r="H148" s="70" t="s">
        <v>1947</v>
      </c>
      <c r="I148" s="148"/>
      <c r="J148" s="71">
        <v>2.0703249542574405</v>
      </c>
      <c r="K148" s="71">
        <v>0.73313918261097188</v>
      </c>
      <c r="L148" s="71">
        <v>0.96986981394641125</v>
      </c>
      <c r="M148" s="71">
        <v>8.6920969083564081</v>
      </c>
      <c r="N148" s="71">
        <v>7.9735079783301481</v>
      </c>
      <c r="O148" s="71">
        <v>5.7903576860110713</v>
      </c>
      <c r="P148" s="71">
        <v>12.91474930546755</v>
      </c>
      <c r="Q148" s="71">
        <v>0.39410682786139101</v>
      </c>
      <c r="R148" s="71">
        <v>2.3664277921877823</v>
      </c>
      <c r="S148" s="71">
        <v>0.63330405929999989</v>
      </c>
      <c r="T148" s="72"/>
      <c r="U148" s="71">
        <v>366354</v>
      </c>
      <c r="V148" s="71">
        <v>279</v>
      </c>
      <c r="W148" s="71">
        <v>24</v>
      </c>
      <c r="X148" s="71">
        <v>2430</v>
      </c>
      <c r="Y148" s="71">
        <v>2987</v>
      </c>
      <c r="Z148" s="71">
        <v>3462</v>
      </c>
      <c r="AA148" s="71">
        <v>2675</v>
      </c>
      <c r="AB148" s="71">
        <v>5770</v>
      </c>
      <c r="AC148" s="71">
        <v>412181.99999999988</v>
      </c>
      <c r="AD148" s="71">
        <v>0.63330405929999989</v>
      </c>
      <c r="AE148" s="72"/>
      <c r="AF148" s="71">
        <v>3099150.9885895932</v>
      </c>
      <c r="AG148" s="71">
        <v>628318.33124512434</v>
      </c>
      <c r="AH148" s="71">
        <v>199573.95322799971</v>
      </c>
      <c r="AI148" s="71">
        <v>14357138.406777591</v>
      </c>
      <c r="AJ148" s="71">
        <v>14655423.57143539</v>
      </c>
      <c r="AK148" s="71">
        <v>0</v>
      </c>
      <c r="AL148" s="71">
        <v>0</v>
      </c>
      <c r="AM148" s="71">
        <v>792606.91015222587</v>
      </c>
      <c r="AN148" s="71">
        <v>0</v>
      </c>
      <c r="AO148" s="71">
        <v>0</v>
      </c>
      <c r="AP148" s="71">
        <v>33732212.161427923</v>
      </c>
      <c r="AQ148" s="72"/>
      <c r="AR148" s="71">
        <v>105</v>
      </c>
      <c r="AS148" s="71">
        <v>47</v>
      </c>
      <c r="AT148" s="71">
        <v>0</v>
      </c>
      <c r="AU148" s="71">
        <v>0</v>
      </c>
      <c r="AV148" s="71">
        <v>0</v>
      </c>
      <c r="AW148" s="71">
        <v>0</v>
      </c>
      <c r="AX148" s="71"/>
      <c r="AY148" s="72"/>
      <c r="AZ148" s="71">
        <v>513.61</v>
      </c>
      <c r="BA148" s="71">
        <v>3171.1</v>
      </c>
      <c r="BB148" s="71">
        <v>0</v>
      </c>
      <c r="BC148" s="71">
        <v>0</v>
      </c>
      <c r="BD148" s="71">
        <v>0</v>
      </c>
      <c r="BE148" s="71">
        <v>0</v>
      </c>
      <c r="BF148" s="71"/>
      <c r="BG148" s="72"/>
      <c r="BH148" s="71">
        <v>0</v>
      </c>
      <c r="BI148" s="71">
        <v>0</v>
      </c>
      <c r="BJ148" s="71">
        <v>0</v>
      </c>
      <c r="BK148" s="71">
        <v>2.9020000000000001</v>
      </c>
      <c r="BL148" s="71">
        <v>25.353999999999999</v>
      </c>
      <c r="BM148" s="71">
        <v>0</v>
      </c>
      <c r="BN148" s="72"/>
      <c r="BO148" s="71">
        <v>0</v>
      </c>
      <c r="BP148" s="71">
        <v>0</v>
      </c>
      <c r="BQ148" s="71">
        <v>0</v>
      </c>
      <c r="BR148" s="71">
        <v>1</v>
      </c>
      <c r="BS148" s="71">
        <v>1</v>
      </c>
      <c r="BT148" s="71">
        <v>0</v>
      </c>
      <c r="BU148"/>
      <c r="BV148" s="70">
        <v>28.256</v>
      </c>
      <c r="BW148" s="70">
        <v>0</v>
      </c>
      <c r="BX148" s="70">
        <v>0</v>
      </c>
      <c r="BY148" s="70">
        <v>0</v>
      </c>
      <c r="BZ148" s="70">
        <v>0</v>
      </c>
      <c r="CA148" s="70">
        <v>0</v>
      </c>
      <c r="CB148" s="70">
        <v>0</v>
      </c>
      <c r="CC148" s="70">
        <v>0</v>
      </c>
      <c r="CD148" s="70">
        <v>0</v>
      </c>
    </row>
    <row r="149" spans="1:82">
      <c r="A149" s="70" t="s">
        <v>1961</v>
      </c>
      <c r="B149" s="70">
        <v>185</v>
      </c>
      <c r="C149" s="70">
        <v>15</v>
      </c>
      <c r="D149" s="70">
        <v>11</v>
      </c>
      <c r="E149" s="70">
        <v>2018</v>
      </c>
      <c r="F149" s="70" t="s">
        <v>183</v>
      </c>
      <c r="G149" s="70" t="s">
        <v>1946</v>
      </c>
      <c r="H149" s="70" t="s">
        <v>1947</v>
      </c>
      <c r="I149" s="148"/>
      <c r="J149" s="71">
        <v>1.2604354710150956</v>
      </c>
      <c r="K149" s="71">
        <v>0.63664542937650015</v>
      </c>
      <c r="L149" s="71">
        <v>0.86234489997420882</v>
      </c>
      <c r="M149" s="71">
        <v>7.7703186706632295</v>
      </c>
      <c r="N149" s="71">
        <v>5.620027245053361</v>
      </c>
      <c r="O149" s="71">
        <v>5.706186354481865</v>
      </c>
      <c r="P149" s="71">
        <v>12.566318107729597</v>
      </c>
      <c r="Q149" s="71">
        <v>0.362094701101078</v>
      </c>
      <c r="R149" s="71">
        <v>2.3645971972164319</v>
      </c>
      <c r="S149" s="71">
        <v>0.71486324020999992</v>
      </c>
      <c r="T149" s="72"/>
      <c r="U149" s="71">
        <v>259776</v>
      </c>
      <c r="V149" s="71">
        <v>279</v>
      </c>
      <c r="W149" s="71">
        <v>24</v>
      </c>
      <c r="X149" s="71">
        <v>2430</v>
      </c>
      <c r="Y149" s="71">
        <v>2980</v>
      </c>
      <c r="Z149" s="71">
        <v>3477</v>
      </c>
      <c r="AA149" s="71">
        <v>2629</v>
      </c>
      <c r="AB149" s="71">
        <v>5713</v>
      </c>
      <c r="AC149" s="71">
        <v>410249</v>
      </c>
      <c r="AD149" s="71">
        <v>0.71486324020999992</v>
      </c>
      <c r="AE149" s="72"/>
      <c r="AF149" s="71">
        <v>2240220.7215806101</v>
      </c>
      <c r="AG149" s="71">
        <v>576017.18432593741</v>
      </c>
      <c r="AH149" s="71">
        <v>177130.41579887821</v>
      </c>
      <c r="AI149" s="71">
        <v>13741202.806781581</v>
      </c>
      <c r="AJ149" s="71">
        <v>13429568.69382645</v>
      </c>
      <c r="AK149" s="71">
        <v>0</v>
      </c>
      <c r="AL149" s="71">
        <v>0</v>
      </c>
      <c r="AM149" s="71">
        <v>786400.79549565003</v>
      </c>
      <c r="AN149" s="71">
        <v>0</v>
      </c>
      <c r="AO149" s="71">
        <v>0</v>
      </c>
      <c r="AP149" s="71">
        <v>30950540.617809109</v>
      </c>
      <c r="AQ149" s="72"/>
      <c r="AR149" s="71">
        <v>106</v>
      </c>
      <c r="AS149" s="71">
        <v>50</v>
      </c>
      <c r="AT149" s="71">
        <v>0</v>
      </c>
      <c r="AU149" s="71">
        <v>0</v>
      </c>
      <c r="AV149" s="71">
        <v>0</v>
      </c>
      <c r="AW149" s="71">
        <v>0</v>
      </c>
      <c r="AX149" s="71"/>
      <c r="AY149" s="72"/>
      <c r="AZ149" s="71">
        <v>523.61</v>
      </c>
      <c r="BA149" s="71">
        <v>3320</v>
      </c>
      <c r="BB149" s="71">
        <v>0</v>
      </c>
      <c r="BC149" s="71">
        <v>0</v>
      </c>
      <c r="BD149" s="71">
        <v>0</v>
      </c>
      <c r="BE149" s="71">
        <v>0</v>
      </c>
      <c r="BF149" s="71"/>
      <c r="BG149" s="72"/>
      <c r="BH149" s="71">
        <v>0</v>
      </c>
      <c r="BI149" s="71">
        <v>0</v>
      </c>
      <c r="BJ149" s="71">
        <v>0</v>
      </c>
      <c r="BK149" s="71">
        <v>3.036</v>
      </c>
      <c r="BL149" s="71">
        <v>24.024999999999999</v>
      </c>
      <c r="BM149" s="71">
        <v>0</v>
      </c>
      <c r="BN149" s="72"/>
      <c r="BO149" s="71">
        <v>0</v>
      </c>
      <c r="BP149" s="71">
        <v>0</v>
      </c>
      <c r="BQ149" s="71">
        <v>0</v>
      </c>
      <c r="BR149" s="71">
        <v>1</v>
      </c>
      <c r="BS149" s="71">
        <v>1</v>
      </c>
      <c r="BT149" s="71">
        <v>0</v>
      </c>
      <c r="BU149"/>
      <c r="BV149" s="70">
        <v>27.061</v>
      </c>
      <c r="BW149" s="70">
        <v>0</v>
      </c>
      <c r="BX149" s="70">
        <v>0</v>
      </c>
      <c r="BY149" s="70">
        <v>0</v>
      </c>
      <c r="BZ149" s="70">
        <v>0</v>
      </c>
      <c r="CA149" s="70">
        <v>0</v>
      </c>
      <c r="CB149" s="70">
        <v>0</v>
      </c>
      <c r="CC149" s="70">
        <v>0</v>
      </c>
      <c r="CD149" s="70">
        <v>0</v>
      </c>
    </row>
    <row r="150" spans="1:82">
      <c r="A150" s="70" t="s">
        <v>1962</v>
      </c>
      <c r="B150" s="70">
        <v>186</v>
      </c>
      <c r="C150" s="70">
        <v>16</v>
      </c>
      <c r="D150" s="70">
        <v>11</v>
      </c>
      <c r="E150" s="70">
        <v>2019</v>
      </c>
      <c r="F150" s="70" t="s">
        <v>158</v>
      </c>
      <c r="G150" s="70" t="s">
        <v>1946</v>
      </c>
      <c r="H150" s="70" t="s">
        <v>1947</v>
      </c>
      <c r="I150" s="148"/>
      <c r="J150" s="71">
        <v>1.5883270155115314</v>
      </c>
      <c r="K150" s="71">
        <v>0.60835555161244204</v>
      </c>
      <c r="L150" s="71">
        <v>0.88079117288166942</v>
      </c>
      <c r="M150" s="71">
        <v>8.3900943268575077</v>
      </c>
      <c r="N150" s="71">
        <v>6.1492122846458557</v>
      </c>
      <c r="O150" s="71">
        <v>5.5361485594237179</v>
      </c>
      <c r="P150" s="71">
        <v>11.933881385841316</v>
      </c>
      <c r="Q150" s="71">
        <v>0.348477609764823</v>
      </c>
      <c r="R150" s="71">
        <v>1.3993352045012395</v>
      </c>
      <c r="S150" s="71">
        <v>0.64662376178000014</v>
      </c>
      <c r="T150" s="72"/>
      <c r="U150" s="71">
        <v>307546</v>
      </c>
      <c r="V150" s="71">
        <v>279</v>
      </c>
      <c r="W150" s="71">
        <v>24</v>
      </c>
      <c r="X150" s="71">
        <v>2430</v>
      </c>
      <c r="Y150" s="71">
        <v>2962</v>
      </c>
      <c r="Z150" s="71">
        <v>3466</v>
      </c>
      <c r="AA150" s="71">
        <v>2478</v>
      </c>
      <c r="AB150" s="71">
        <v>5647</v>
      </c>
      <c r="AC150" s="71">
        <v>246756</v>
      </c>
      <c r="AD150" s="71">
        <v>0.64662376178000014</v>
      </c>
      <c r="AE150" s="72"/>
      <c r="AF150" s="71">
        <v>2755481.3866119599</v>
      </c>
      <c r="AG150" s="71">
        <v>561643.48833569803</v>
      </c>
      <c r="AH150" s="71">
        <v>204885.59719649539</v>
      </c>
      <c r="AI150" s="71">
        <v>13882747.664135849</v>
      </c>
      <c r="AJ150" s="71">
        <v>14143555.270497929</v>
      </c>
      <c r="AK150" s="71">
        <v>0</v>
      </c>
      <c r="AL150" s="71">
        <v>0</v>
      </c>
      <c r="AM150" s="71">
        <v>769078.88940676011</v>
      </c>
      <c r="AN150" s="71">
        <v>0</v>
      </c>
      <c r="AO150" s="71">
        <v>0</v>
      </c>
      <c r="AP150" s="71">
        <v>32317392.296184693</v>
      </c>
      <c r="AQ150" s="72"/>
      <c r="AR150" s="71">
        <v>106</v>
      </c>
      <c r="AS150" s="71">
        <v>52</v>
      </c>
      <c r="AT150" s="71">
        <v>0</v>
      </c>
      <c r="AU150" s="71">
        <v>0</v>
      </c>
      <c r="AV150" s="71">
        <v>0</v>
      </c>
      <c r="AW150" s="71">
        <v>0</v>
      </c>
      <c r="AX150" s="71"/>
      <c r="AY150" s="72"/>
      <c r="AZ150" s="71">
        <v>523.41</v>
      </c>
      <c r="BA150" s="71">
        <v>3388.6</v>
      </c>
      <c r="BB150" s="71">
        <v>0</v>
      </c>
      <c r="BC150" s="71">
        <v>0</v>
      </c>
      <c r="BD150" s="71">
        <v>0</v>
      </c>
      <c r="BE150" s="71">
        <v>0</v>
      </c>
      <c r="BF150" s="71"/>
      <c r="BG150" s="72"/>
      <c r="BH150" s="71">
        <v>0</v>
      </c>
      <c r="BI150" s="71">
        <v>0</v>
      </c>
      <c r="BJ150" s="71">
        <v>0</v>
      </c>
      <c r="BK150" s="71">
        <v>2.9870000000000001</v>
      </c>
      <c r="BL150" s="71">
        <v>24.734000000000002</v>
      </c>
      <c r="BM150" s="71">
        <v>0</v>
      </c>
      <c r="BN150" s="72"/>
      <c r="BO150" s="71">
        <v>0</v>
      </c>
      <c r="BP150" s="71">
        <v>0</v>
      </c>
      <c r="BQ150" s="71">
        <v>0</v>
      </c>
      <c r="BR150" s="71">
        <v>1</v>
      </c>
      <c r="BS150" s="71">
        <v>1</v>
      </c>
      <c r="BT150" s="71">
        <v>0</v>
      </c>
      <c r="BU150"/>
      <c r="BV150" s="70">
        <v>27.721</v>
      </c>
      <c r="BW150" s="70">
        <v>0</v>
      </c>
      <c r="BX150" s="70">
        <v>0</v>
      </c>
      <c r="BY150" s="70">
        <v>0</v>
      </c>
      <c r="BZ150" s="70">
        <v>0</v>
      </c>
      <c r="CA150" s="70">
        <v>0</v>
      </c>
      <c r="CB150" s="70">
        <v>0</v>
      </c>
      <c r="CC150" s="70">
        <v>0</v>
      </c>
      <c r="CD150" s="70">
        <v>0</v>
      </c>
    </row>
    <row r="151" spans="1:82">
      <c r="A151" s="70" t="s">
        <v>1963</v>
      </c>
      <c r="B151" s="70">
        <v>187</v>
      </c>
      <c r="C151" s="70">
        <v>17</v>
      </c>
      <c r="D151" s="70">
        <v>11</v>
      </c>
      <c r="E151" s="70">
        <v>2020</v>
      </c>
      <c r="F151" s="70" t="s">
        <v>159</v>
      </c>
      <c r="G151" s="70" t="s">
        <v>1946</v>
      </c>
      <c r="H151" s="70" t="s">
        <v>1947</v>
      </c>
      <c r="I151" s="148"/>
      <c r="J151" s="71">
        <v>1.129526051717604</v>
      </c>
      <c r="K151" s="71">
        <v>0.62690538301604704</v>
      </c>
      <c r="L151" s="71">
        <v>3.7418509638088038</v>
      </c>
      <c r="M151" s="71">
        <v>6.8833938994423534</v>
      </c>
      <c r="N151" s="71">
        <v>5.9451346359926767</v>
      </c>
      <c r="O151" s="71">
        <v>4.8308567364093777</v>
      </c>
      <c r="P151" s="71">
        <v>11.214124912071751</v>
      </c>
      <c r="Q151" s="71">
        <v>0.32723201486400499</v>
      </c>
      <c r="R151" s="71">
        <v>1.3721347111500375</v>
      </c>
      <c r="S151" s="71">
        <v>0.68564684199999992</v>
      </c>
      <c r="T151" s="72"/>
      <c r="U151" s="71">
        <v>224146</v>
      </c>
      <c r="V151" s="71">
        <v>255</v>
      </c>
      <c r="W151" s="71">
        <v>89</v>
      </c>
      <c r="X151" s="71">
        <v>2038</v>
      </c>
      <c r="Y151" s="71">
        <v>2935</v>
      </c>
      <c r="Z151" s="71">
        <v>3452</v>
      </c>
      <c r="AA151" s="71">
        <v>2475</v>
      </c>
      <c r="AB151" s="71">
        <v>5550</v>
      </c>
      <c r="AC151" s="71">
        <v>243238</v>
      </c>
      <c r="AD151" s="71">
        <v>0.68564684199999992</v>
      </c>
      <c r="AE151" s="72"/>
      <c r="AF151" s="71">
        <v>1894710.515065226</v>
      </c>
      <c r="AG151" s="71">
        <v>537898.34102563234</v>
      </c>
      <c r="AH151" s="71">
        <v>1008427.0706400833</v>
      </c>
      <c r="AI151" s="71">
        <v>10971420.086922659</v>
      </c>
      <c r="AJ151" s="71">
        <v>12907861.541353149</v>
      </c>
      <c r="AK151" s="71"/>
      <c r="AL151" s="71"/>
      <c r="AM151" s="71">
        <v>724336.66178608267</v>
      </c>
      <c r="AN151" s="71"/>
      <c r="AO151" s="71"/>
      <c r="AP151" s="71">
        <v>28044654.216792833</v>
      </c>
      <c r="AQ151" s="72"/>
      <c r="AR151" s="71">
        <v>107</v>
      </c>
      <c r="AS151" s="71">
        <v>57</v>
      </c>
      <c r="AT151" s="71">
        <v>0</v>
      </c>
      <c r="AU151" s="71">
        <v>0</v>
      </c>
      <c r="AV151" s="71">
        <v>0</v>
      </c>
      <c r="AW151" s="71">
        <v>0</v>
      </c>
      <c r="AX151" s="71"/>
      <c r="AY151" s="72"/>
      <c r="AZ151" s="71">
        <v>528.6099999999999</v>
      </c>
      <c r="BA151" s="71">
        <v>3596.599999999999</v>
      </c>
      <c r="BB151" s="71">
        <v>0</v>
      </c>
      <c r="BC151" s="71">
        <v>0</v>
      </c>
      <c r="BD151" s="71">
        <v>0</v>
      </c>
      <c r="BE151" s="71">
        <v>0</v>
      </c>
      <c r="BF151" s="71"/>
      <c r="BG151" s="72"/>
      <c r="BH151" s="71">
        <v>0</v>
      </c>
      <c r="BI151" s="71">
        <v>0</v>
      </c>
      <c r="BJ151" s="71">
        <v>0</v>
      </c>
      <c r="BK151" s="71">
        <v>3.0219999999999998</v>
      </c>
      <c r="BL151" s="71">
        <v>22.576000000000001</v>
      </c>
      <c r="BM151" s="71">
        <v>0</v>
      </c>
      <c r="BN151" s="72"/>
      <c r="BO151" s="71">
        <v>0</v>
      </c>
      <c r="BP151" s="71">
        <v>0</v>
      </c>
      <c r="BQ151" s="71">
        <v>0</v>
      </c>
      <c r="BR151" s="71">
        <v>1</v>
      </c>
      <c r="BS151" s="71">
        <v>1</v>
      </c>
      <c r="BT151" s="71">
        <v>0</v>
      </c>
      <c r="BU151"/>
      <c r="BV151" s="70">
        <v>25.597999999999999</v>
      </c>
      <c r="BW151" s="70">
        <v>0</v>
      </c>
      <c r="BX151" s="70">
        <v>0</v>
      </c>
      <c r="BY151" s="70">
        <v>0</v>
      </c>
      <c r="BZ151" s="70">
        <v>0</v>
      </c>
      <c r="CA151" s="70">
        <v>0</v>
      </c>
      <c r="CB151" s="70">
        <v>0</v>
      </c>
      <c r="CC151" s="70">
        <v>0</v>
      </c>
      <c r="CD151" s="70">
        <v>0</v>
      </c>
    </row>
    <row r="152" spans="1:82">
      <c r="A152" s="70" t="s">
        <v>1964</v>
      </c>
      <c r="B152" s="70">
        <v>187</v>
      </c>
      <c r="C152" s="70">
        <v>18</v>
      </c>
      <c r="D152" s="70">
        <v>11</v>
      </c>
      <c r="E152" s="70">
        <v>2021</v>
      </c>
      <c r="F152" s="70" t="s">
        <v>160</v>
      </c>
      <c r="G152" s="70" t="s">
        <v>1946</v>
      </c>
      <c r="H152" s="70" t="s">
        <v>1947</v>
      </c>
      <c r="I152" s="148"/>
      <c r="J152" s="71">
        <v>0.64443386589578833</v>
      </c>
      <c r="K152" s="71">
        <v>0.63619472943444844</v>
      </c>
      <c r="L152" s="71">
        <v>3.2746384290785393</v>
      </c>
      <c r="M152" s="71">
        <v>6.489830676422299</v>
      </c>
      <c r="N152" s="71">
        <v>5.4020000031139848</v>
      </c>
      <c r="O152" s="71">
        <v>4.6740675596646613</v>
      </c>
      <c r="P152" s="71">
        <v>11.467833237217771</v>
      </c>
      <c r="Q152" s="71">
        <v>0.31698360606067999</v>
      </c>
      <c r="R152" s="71">
        <v>1.4966582016238694</v>
      </c>
      <c r="S152" s="71">
        <v>0.63967332923999998</v>
      </c>
      <c r="T152" s="72"/>
      <c r="U152" s="71">
        <v>166020</v>
      </c>
      <c r="V152" s="71">
        <v>255</v>
      </c>
      <c r="W152" s="71">
        <v>89</v>
      </c>
      <c r="X152" s="71">
        <v>2038</v>
      </c>
      <c r="Y152" s="71">
        <v>2935</v>
      </c>
      <c r="Z152" s="71">
        <v>3439</v>
      </c>
      <c r="AA152" s="71">
        <v>2468</v>
      </c>
      <c r="AB152" s="71">
        <v>5429</v>
      </c>
      <c r="AC152" s="71">
        <v>257384</v>
      </c>
      <c r="AD152" s="71">
        <v>0.63967332923999998</v>
      </c>
      <c r="AE152" s="72"/>
      <c r="AF152" s="71">
        <v>1235180.6910139471</v>
      </c>
      <c r="AG152" s="71">
        <v>545690.38811254979</v>
      </c>
      <c r="AH152" s="71">
        <v>930512.71084772958</v>
      </c>
      <c r="AI152" s="71">
        <v>12336668.386280896</v>
      </c>
      <c r="AJ152" s="71">
        <v>13966766.08295555</v>
      </c>
      <c r="AK152" s="71">
        <v>0</v>
      </c>
      <c r="AL152" s="71">
        <v>0</v>
      </c>
      <c r="AM152" s="71">
        <v>712631.64690856205</v>
      </c>
      <c r="AN152" s="71">
        <v>0</v>
      </c>
      <c r="AO152" s="71">
        <v>0</v>
      </c>
      <c r="AP152" s="71">
        <v>29727449.906119235</v>
      </c>
      <c r="AQ152" s="72"/>
      <c r="AR152" s="71">
        <v>110</v>
      </c>
      <c r="AS152" s="71">
        <v>62</v>
      </c>
      <c r="AT152" s="71">
        <v>0</v>
      </c>
      <c r="AU152" s="71">
        <v>0</v>
      </c>
      <c r="AV152" s="71">
        <v>0</v>
      </c>
      <c r="AW152" s="71">
        <v>0</v>
      </c>
      <c r="AX152" s="71"/>
      <c r="AY152" s="72"/>
      <c r="AZ152" s="71">
        <v>545.90999999999985</v>
      </c>
      <c r="BA152" s="71">
        <v>3805.599999999999</v>
      </c>
      <c r="BB152" s="71">
        <v>0</v>
      </c>
      <c r="BC152" s="71">
        <v>0</v>
      </c>
      <c r="BD152" s="71">
        <v>0</v>
      </c>
      <c r="BE152" s="71">
        <v>0</v>
      </c>
      <c r="BF152" s="71"/>
      <c r="BG152" s="72"/>
      <c r="BH152" s="71">
        <v>0</v>
      </c>
      <c r="BI152" s="71">
        <v>0</v>
      </c>
      <c r="BJ152" s="71">
        <v>0</v>
      </c>
      <c r="BK152" s="71">
        <v>2.931</v>
      </c>
      <c r="BL152" s="71">
        <v>19.481999999999999</v>
      </c>
      <c r="BM152" s="71">
        <v>0</v>
      </c>
      <c r="BN152" s="72"/>
      <c r="BO152" s="71">
        <v>0</v>
      </c>
      <c r="BP152" s="71">
        <v>0</v>
      </c>
      <c r="BQ152" s="71">
        <v>0</v>
      </c>
      <c r="BR152" s="71">
        <v>1</v>
      </c>
      <c r="BS152" s="71">
        <v>1</v>
      </c>
      <c r="BT152" s="71">
        <v>0</v>
      </c>
      <c r="BU152"/>
      <c r="BV152" s="70">
        <v>22.413</v>
      </c>
      <c r="BW152" s="70">
        <v>0</v>
      </c>
      <c r="BX152" s="70">
        <v>0</v>
      </c>
      <c r="BY152" s="70">
        <v>0</v>
      </c>
      <c r="BZ152" s="70">
        <v>0</v>
      </c>
      <c r="CA152" s="70">
        <v>0</v>
      </c>
      <c r="CB152" s="70">
        <v>0</v>
      </c>
      <c r="CC152" s="70">
        <v>0</v>
      </c>
      <c r="CD152" s="70">
        <v>0</v>
      </c>
    </row>
    <row r="153" spans="1:82">
      <c r="A153" s="70" t="s">
        <v>1965</v>
      </c>
      <c r="B153" s="70">
        <v>187</v>
      </c>
      <c r="C153" s="70">
        <v>19</v>
      </c>
      <c r="D153" s="70">
        <v>11</v>
      </c>
      <c r="E153" s="70">
        <v>2022</v>
      </c>
      <c r="F153" s="70" t="s">
        <v>161</v>
      </c>
      <c r="G153" s="70" t="s">
        <v>1946</v>
      </c>
      <c r="H153" s="70" t="s">
        <v>1947</v>
      </c>
      <c r="I153" s="148"/>
      <c r="J153" s="71">
        <v>0.80776144004568384</v>
      </c>
      <c r="K153" s="71">
        <v>0.58809771598859495</v>
      </c>
      <c r="L153" s="71">
        <v>3.2416351071842624</v>
      </c>
      <c r="M153" s="71">
        <v>7.0864409597312026</v>
      </c>
      <c r="N153" s="71">
        <v>7.272426195361974</v>
      </c>
      <c r="O153" s="71">
        <v>4.8694448263182313</v>
      </c>
      <c r="P153" s="71">
        <v>11.43294293617663</v>
      </c>
      <c r="Q153" s="71">
        <v>0.31571896536549293</v>
      </c>
      <c r="R153" s="71">
        <v>1.5923463405126257</v>
      </c>
      <c r="S153" s="71">
        <v>0.65978755127999988</v>
      </c>
      <c r="T153" s="72"/>
      <c r="U153" s="71">
        <v>183177</v>
      </c>
      <c r="V153" s="71">
        <v>255</v>
      </c>
      <c r="W153" s="71">
        <v>89</v>
      </c>
      <c r="X153" s="71">
        <v>2038</v>
      </c>
      <c r="Y153" s="71">
        <v>2918</v>
      </c>
      <c r="Z153" s="71">
        <v>3404</v>
      </c>
      <c r="AA153" s="71">
        <v>2498</v>
      </c>
      <c r="AB153" s="71">
        <v>5363</v>
      </c>
      <c r="AC153" s="71">
        <v>277278.99999999994</v>
      </c>
      <c r="AD153" s="71">
        <v>0.65978755127999988</v>
      </c>
      <c r="AE153" s="72"/>
      <c r="AF153" s="71">
        <v>1246434.3585098279</v>
      </c>
      <c r="AG153" s="71">
        <v>437618.78025732184</v>
      </c>
      <c r="AH153" s="71">
        <v>1033398.3768479276</v>
      </c>
      <c r="AI153" s="71">
        <v>11232052.164089646</v>
      </c>
      <c r="AJ153" s="71">
        <v>14284171.606980924</v>
      </c>
      <c r="AK153" s="71">
        <v>0</v>
      </c>
      <c r="AL153" s="71">
        <v>0</v>
      </c>
      <c r="AM153" s="71">
        <v>692509.67990536068</v>
      </c>
      <c r="AN153" s="71">
        <v>0</v>
      </c>
      <c r="AO153" s="71">
        <v>0</v>
      </c>
      <c r="AP153" s="71">
        <v>28926184.966591008</v>
      </c>
      <c r="AQ153" s="72"/>
      <c r="AR153" s="71">
        <v>113</v>
      </c>
      <c r="AS153" s="71">
        <v>63</v>
      </c>
      <c r="AT153" s="71">
        <v>0</v>
      </c>
      <c r="AU153" s="71">
        <v>0</v>
      </c>
      <c r="AV153" s="71">
        <v>0</v>
      </c>
      <c r="AW153" s="71">
        <v>0</v>
      </c>
      <c r="AX153" s="71"/>
      <c r="AY153" s="72"/>
      <c r="AZ153" s="71">
        <v>565.01</v>
      </c>
      <c r="BA153" s="71">
        <v>3855.0999999999995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1966</v>
      </c>
      <c r="B154" s="70">
        <v>187</v>
      </c>
      <c r="C154" s="70">
        <v>20</v>
      </c>
      <c r="D154" s="70">
        <v>11</v>
      </c>
      <c r="E154" s="70">
        <v>2023</v>
      </c>
      <c r="F154" s="70" t="s">
        <v>1539</v>
      </c>
      <c r="G154" s="70" t="s">
        <v>1946</v>
      </c>
      <c r="H154" s="70" t="s">
        <v>1947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113</v>
      </c>
      <c r="AS154" s="71">
        <v>63</v>
      </c>
      <c r="AT154" s="71">
        <v>0</v>
      </c>
      <c r="AU154" s="71">
        <v>0</v>
      </c>
      <c r="AV154" s="71">
        <v>0</v>
      </c>
      <c r="AW154" s="71">
        <v>0</v>
      </c>
      <c r="AX154" s="71"/>
      <c r="AY154" s="72"/>
      <c r="AZ154" s="71">
        <v>564.41</v>
      </c>
      <c r="BA154" s="71">
        <v>3855.0999999999995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1967</v>
      </c>
      <c r="B155" s="70">
        <v>187</v>
      </c>
      <c r="C155" s="70">
        <v>21</v>
      </c>
      <c r="D155" s="70">
        <v>11</v>
      </c>
      <c r="E155" s="70">
        <v>2024</v>
      </c>
      <c r="F155" s="70" t="s">
        <v>1554</v>
      </c>
      <c r="G155" s="70" t="s">
        <v>1946</v>
      </c>
      <c r="H155" s="70" t="s">
        <v>1947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1968</v>
      </c>
      <c r="B156" s="70">
        <v>18</v>
      </c>
      <c r="C156" s="70">
        <v>1</v>
      </c>
      <c r="D156" s="70">
        <v>2</v>
      </c>
      <c r="E156" s="70">
        <v>1990</v>
      </c>
      <c r="F156" s="70" t="s">
        <v>787</v>
      </c>
      <c r="G156" s="70" t="s">
        <v>1969</v>
      </c>
      <c r="H156" s="70" t="s">
        <v>1970</v>
      </c>
      <c r="I156" s="148"/>
      <c r="J156" s="71">
        <v>7.4102196628363464</v>
      </c>
      <c r="K156" s="71">
        <v>1.4849398540604659</v>
      </c>
      <c r="L156" s="71">
        <v>1.948703011636596</v>
      </c>
      <c r="M156" s="71">
        <v>4.7741751432491082</v>
      </c>
      <c r="N156" s="71">
        <v>9.568665105543495</v>
      </c>
      <c r="O156" s="71">
        <v>5.3973666048816904</v>
      </c>
      <c r="P156" s="71">
        <v>8.5127906263262503</v>
      </c>
      <c r="Q156" s="71">
        <v>0.50207530971247105</v>
      </c>
      <c r="R156" s="71">
        <v>0</v>
      </c>
      <c r="S156" s="71">
        <v>0.54094374071062779</v>
      </c>
      <c r="T156" s="72"/>
      <c r="U156" s="71">
        <v>555131</v>
      </c>
      <c r="V156" s="71">
        <v>361</v>
      </c>
      <c r="W156" s="71">
        <v>36</v>
      </c>
      <c r="X156" s="71">
        <v>1897</v>
      </c>
      <c r="Y156" s="71">
        <v>2215</v>
      </c>
      <c r="Z156" s="71">
        <v>2220</v>
      </c>
      <c r="AA156" s="71">
        <v>2067</v>
      </c>
      <c r="AB156" s="71">
        <v>8152</v>
      </c>
      <c r="AC156" s="71">
        <v>0</v>
      </c>
      <c r="AD156" s="71">
        <v>0.54094374071062779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1971</v>
      </c>
      <c r="B157" s="70">
        <v>19</v>
      </c>
      <c r="C157" s="70">
        <v>2</v>
      </c>
      <c r="D157" s="70">
        <v>2</v>
      </c>
      <c r="E157" s="70">
        <v>2005</v>
      </c>
      <c r="F157" s="70" t="s">
        <v>789</v>
      </c>
      <c r="G157" s="70" t="s">
        <v>1969</v>
      </c>
      <c r="H157" s="70" t="s">
        <v>1970</v>
      </c>
      <c r="I157" s="148"/>
      <c r="J157" s="71">
        <v>4.1675953344587846</v>
      </c>
      <c r="K157" s="71">
        <v>0.93145276874713956</v>
      </c>
      <c r="L157" s="71">
        <v>1.3255135365853981</v>
      </c>
      <c r="M157" s="71">
        <v>9.9125502731624575</v>
      </c>
      <c r="N157" s="71">
        <v>14.356192889024021</v>
      </c>
      <c r="O157" s="71">
        <v>7.7064319293096437</v>
      </c>
      <c r="P157" s="71">
        <v>7.4977372904790229</v>
      </c>
      <c r="Q157" s="71">
        <v>0.42477222514083801</v>
      </c>
      <c r="R157" s="71">
        <v>0</v>
      </c>
      <c r="S157" s="71">
        <v>0</v>
      </c>
      <c r="T157" s="72"/>
      <c r="U157" s="71">
        <v>237416</v>
      </c>
      <c r="V157" s="71">
        <v>233</v>
      </c>
      <c r="W157" s="71">
        <v>14</v>
      </c>
      <c r="X157" s="71">
        <v>1622</v>
      </c>
      <c r="Y157" s="71">
        <v>2484</v>
      </c>
      <c r="Z157" s="71">
        <v>3668</v>
      </c>
      <c r="AA157" s="71">
        <v>1491</v>
      </c>
      <c r="AB157" s="71">
        <v>7210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1972</v>
      </c>
      <c r="B158" s="70">
        <v>20</v>
      </c>
      <c r="C158" s="70">
        <v>3</v>
      </c>
      <c r="D158" s="70">
        <v>2</v>
      </c>
      <c r="E158" s="70">
        <v>2006</v>
      </c>
      <c r="F158" s="70" t="s">
        <v>790</v>
      </c>
      <c r="G158" s="1064" t="s">
        <v>1969</v>
      </c>
      <c r="H158" s="70" t="s">
        <v>1970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1973</v>
      </c>
      <c r="B159" s="70">
        <v>21</v>
      </c>
      <c r="C159" s="70">
        <v>4</v>
      </c>
      <c r="D159" s="70">
        <v>2</v>
      </c>
      <c r="E159" s="70">
        <v>2007</v>
      </c>
      <c r="F159" s="70" t="s">
        <v>791</v>
      </c>
      <c r="G159" s="1064" t="s">
        <v>1969</v>
      </c>
      <c r="H159" s="70" t="s">
        <v>1970</v>
      </c>
      <c r="I159" s="148"/>
      <c r="J159" s="71">
        <v>4.6312147920379996</v>
      </c>
      <c r="K159" s="71">
        <v>0.7096353687127942</v>
      </c>
      <c r="L159" s="71">
        <v>3.3704379874579331</v>
      </c>
      <c r="M159" s="71">
        <v>7.7726804056390728</v>
      </c>
      <c r="N159" s="71">
        <v>14.41532640771044</v>
      </c>
      <c r="O159" s="71">
        <v>7.3990794675297273</v>
      </c>
      <c r="P159" s="71">
        <v>7.3431490281376348</v>
      </c>
      <c r="Q159" s="71">
        <v>0.431817569169055</v>
      </c>
      <c r="R159" s="71">
        <v>0</v>
      </c>
      <c r="S159" s="71">
        <v>0</v>
      </c>
      <c r="T159" s="72"/>
      <c r="U159" s="71">
        <v>366266</v>
      </c>
      <c r="V159" s="71">
        <v>237</v>
      </c>
      <c r="W159" s="71">
        <v>39</v>
      </c>
      <c r="X159" s="71">
        <v>1626</v>
      </c>
      <c r="Y159" s="71">
        <v>2476</v>
      </c>
      <c r="Z159" s="71">
        <v>3661</v>
      </c>
      <c r="AA159" s="71">
        <v>1438</v>
      </c>
      <c r="AB159" s="71">
        <v>6942</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1974</v>
      </c>
      <c r="B160" s="70">
        <v>22</v>
      </c>
      <c r="C160" s="70">
        <v>5</v>
      </c>
      <c r="D160" s="70">
        <v>2</v>
      </c>
      <c r="E160" s="70">
        <v>2008</v>
      </c>
      <c r="F160" s="70" t="s">
        <v>792</v>
      </c>
      <c r="G160" s="70" t="s">
        <v>1969</v>
      </c>
      <c r="H160" s="70" t="s">
        <v>1970</v>
      </c>
      <c r="I160" s="148"/>
      <c r="J160" s="71">
        <v>3.8494153269290932</v>
      </c>
      <c r="K160" s="71">
        <v>0.53681829125426495</v>
      </c>
      <c r="L160" s="71">
        <v>3.0369748746076932</v>
      </c>
      <c r="M160" s="71">
        <v>8.1250905383337617</v>
      </c>
      <c r="N160" s="71">
        <v>11.896576916487961</v>
      </c>
      <c r="O160" s="71">
        <v>7.1560006039423802</v>
      </c>
      <c r="P160" s="71">
        <v>7.2021626961801717</v>
      </c>
      <c r="Q160" s="71">
        <v>0.42342248880762201</v>
      </c>
      <c r="R160" s="71">
        <v>0</v>
      </c>
      <c r="S160" s="71">
        <v>0.71919281462855922</v>
      </c>
      <c r="T160" s="72"/>
      <c r="U160" s="71">
        <v>314025</v>
      </c>
      <c r="V160" s="71">
        <v>237</v>
      </c>
      <c r="W160" s="71">
        <v>39</v>
      </c>
      <c r="X160" s="71">
        <v>1626</v>
      </c>
      <c r="Y160" s="71">
        <v>2491</v>
      </c>
      <c r="Z160" s="71">
        <v>3665</v>
      </c>
      <c r="AA160" s="71">
        <v>1412</v>
      </c>
      <c r="AB160" s="71">
        <v>6919</v>
      </c>
      <c r="AC160" s="71">
        <v>0</v>
      </c>
      <c r="AD160" s="71">
        <v>0.71919281462855922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1975</v>
      </c>
      <c r="B161" s="70">
        <v>23</v>
      </c>
      <c r="C161" s="70">
        <v>6</v>
      </c>
      <c r="D161" s="70">
        <v>2</v>
      </c>
      <c r="E161" s="70">
        <v>2009</v>
      </c>
      <c r="F161" s="70" t="s">
        <v>176</v>
      </c>
      <c r="G161" s="70" t="s">
        <v>1969</v>
      </c>
      <c r="H161" s="70" t="s">
        <v>1970</v>
      </c>
      <c r="I161" s="148"/>
      <c r="J161" s="71">
        <v>4.7355590037225079</v>
      </c>
      <c r="K161" s="71">
        <v>0.659448100352932</v>
      </c>
      <c r="L161" s="71">
        <v>1.5953087030010891</v>
      </c>
      <c r="M161" s="71">
        <v>8.3783740297872864</v>
      </c>
      <c r="N161" s="71">
        <v>11.892110009717751</v>
      </c>
      <c r="O161" s="71">
        <v>7.2795691457234017</v>
      </c>
      <c r="P161" s="71">
        <v>6.9409342590954246</v>
      </c>
      <c r="Q161" s="71">
        <v>0.39840414700896598</v>
      </c>
      <c r="R161" s="71">
        <v>0</v>
      </c>
      <c r="S161" s="71">
        <v>0.71850198108300778</v>
      </c>
      <c r="T161" s="72"/>
      <c r="U161" s="71">
        <v>284248</v>
      </c>
      <c r="V161" s="71">
        <v>253</v>
      </c>
      <c r="W161" s="71">
        <v>34</v>
      </c>
      <c r="X161" s="71">
        <v>1607</v>
      </c>
      <c r="Y161" s="71">
        <v>2513</v>
      </c>
      <c r="Z161" s="71">
        <v>3680</v>
      </c>
      <c r="AA161" s="71">
        <v>1397</v>
      </c>
      <c r="AB161" s="71">
        <v>6834</v>
      </c>
      <c r="AC161" s="71">
        <v>0</v>
      </c>
      <c r="AD161" s="71">
        <v>0.71850198108300778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1976</v>
      </c>
      <c r="B162" s="70">
        <v>24</v>
      </c>
      <c r="C162" s="70">
        <v>7</v>
      </c>
      <c r="D162" s="70">
        <v>2</v>
      </c>
      <c r="E162" s="70">
        <v>2010</v>
      </c>
      <c r="F162" s="70" t="s">
        <v>177</v>
      </c>
      <c r="G162" s="70" t="s">
        <v>1969</v>
      </c>
      <c r="H162" s="70" t="s">
        <v>1970</v>
      </c>
      <c r="I162" s="148"/>
      <c r="J162" s="71">
        <v>3.6249257936821611</v>
      </c>
      <c r="K162" s="71">
        <v>0.65367164486679652</v>
      </c>
      <c r="L162" s="71">
        <v>1.536837222373203</v>
      </c>
      <c r="M162" s="71">
        <v>7.8692009064783788</v>
      </c>
      <c r="N162" s="71">
        <v>13.879041888774131</v>
      </c>
      <c r="O162" s="71">
        <v>7.2596818659465168</v>
      </c>
      <c r="P162" s="71">
        <v>6.9913219405134104</v>
      </c>
      <c r="Q162" s="71">
        <v>0.40908120873578502</v>
      </c>
      <c r="R162" s="71">
        <v>0</v>
      </c>
      <c r="S162" s="71">
        <v>0.74842723854406612</v>
      </c>
      <c r="T162" s="72"/>
      <c r="U162" s="71">
        <v>254509</v>
      </c>
      <c r="V162" s="71">
        <v>253</v>
      </c>
      <c r="W162" s="71">
        <v>34</v>
      </c>
      <c r="X162" s="71">
        <v>1607</v>
      </c>
      <c r="Y162" s="71">
        <v>2507</v>
      </c>
      <c r="Z162" s="71">
        <v>3687</v>
      </c>
      <c r="AA162" s="71">
        <v>1372</v>
      </c>
      <c r="AB162" s="71">
        <v>6724</v>
      </c>
      <c r="AC162" s="71">
        <v>0</v>
      </c>
      <c r="AD162" s="71">
        <v>0.74842723854406612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1977</v>
      </c>
      <c r="B163" s="70">
        <v>25</v>
      </c>
      <c r="C163" s="70">
        <v>8</v>
      </c>
      <c r="D163" s="70">
        <v>2</v>
      </c>
      <c r="E163" s="70">
        <v>2011</v>
      </c>
      <c r="F163" s="70" t="s">
        <v>178</v>
      </c>
      <c r="G163" s="70" t="s">
        <v>1969</v>
      </c>
      <c r="H163" s="70" t="s">
        <v>1970</v>
      </c>
      <c r="I163" s="148"/>
      <c r="J163" s="71">
        <v>4.7342850044874361</v>
      </c>
      <c r="K163" s="71">
        <v>0.88794796614849758</v>
      </c>
      <c r="L163" s="71">
        <v>1.3117196637665569</v>
      </c>
      <c r="M163" s="71">
        <v>9.0872848694568624</v>
      </c>
      <c r="N163" s="71">
        <v>12.881187243520239</v>
      </c>
      <c r="O163" s="71">
        <v>7.0378693654239264</v>
      </c>
      <c r="P163" s="71">
        <v>6.2993867007199293</v>
      </c>
      <c r="Q163" s="71">
        <v>0.46429130857291701</v>
      </c>
      <c r="R163" s="71">
        <v>0</v>
      </c>
      <c r="S163" s="71">
        <v>0.5507939811686352</v>
      </c>
      <c r="T163" s="72"/>
      <c r="U163" s="71">
        <v>256580</v>
      </c>
      <c r="V163" s="71">
        <v>253</v>
      </c>
      <c r="W163" s="71">
        <v>34</v>
      </c>
      <c r="X163" s="71">
        <v>1607</v>
      </c>
      <c r="Y163" s="71">
        <v>2495</v>
      </c>
      <c r="Z163" s="71">
        <v>3652</v>
      </c>
      <c r="AA163" s="71">
        <v>1273</v>
      </c>
      <c r="AB163" s="71">
        <v>6616</v>
      </c>
      <c r="AC163" s="71">
        <v>0</v>
      </c>
      <c r="AD163" s="71">
        <v>0.5507939811686352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1978</v>
      </c>
      <c r="B164" s="70">
        <v>26</v>
      </c>
      <c r="C164" s="70">
        <v>9</v>
      </c>
      <c r="D164" s="70">
        <v>2</v>
      </c>
      <c r="E164" s="70">
        <v>2012</v>
      </c>
      <c r="F164" s="70" t="s">
        <v>179</v>
      </c>
      <c r="G164" s="70" t="s">
        <v>1969</v>
      </c>
      <c r="H164" s="70" t="s">
        <v>1970</v>
      </c>
      <c r="I164" s="148"/>
      <c r="J164" s="71">
        <v>3.991901001206291</v>
      </c>
      <c r="K164" s="71">
        <v>0.82549493668067742</v>
      </c>
      <c r="L164" s="71">
        <v>1.2952576811521279</v>
      </c>
      <c r="M164" s="71">
        <v>9.0414916219094312</v>
      </c>
      <c r="N164" s="71">
        <v>13.785424704919169</v>
      </c>
      <c r="O164" s="71">
        <v>7.0302863573950596</v>
      </c>
      <c r="P164" s="71">
        <v>6.2456480722290655</v>
      </c>
      <c r="Q164" s="71">
        <v>0.49536988421900202</v>
      </c>
      <c r="R164" s="71">
        <v>0</v>
      </c>
      <c r="S164" s="71">
        <v>0.6027341266981564</v>
      </c>
      <c r="T164" s="72"/>
      <c r="U164" s="71">
        <v>251270</v>
      </c>
      <c r="V164" s="71">
        <v>253</v>
      </c>
      <c r="W164" s="71">
        <v>34</v>
      </c>
      <c r="X164" s="71">
        <v>1607</v>
      </c>
      <c r="Y164" s="71">
        <v>2499</v>
      </c>
      <c r="Z164" s="71">
        <v>3677</v>
      </c>
      <c r="AA164" s="71">
        <v>1255</v>
      </c>
      <c r="AB164" s="71">
        <v>6497</v>
      </c>
      <c r="AC164" s="71">
        <v>0</v>
      </c>
      <c r="AD164" s="71">
        <v>0.6027341266981564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1979</v>
      </c>
      <c r="B165" s="70">
        <v>27</v>
      </c>
      <c r="C165" s="70">
        <v>10</v>
      </c>
      <c r="D165" s="70">
        <v>2</v>
      </c>
      <c r="E165" s="70">
        <v>2013</v>
      </c>
      <c r="F165" s="70" t="s">
        <v>180</v>
      </c>
      <c r="G165" s="70" t="s">
        <v>1969</v>
      </c>
      <c r="H165" s="70" t="s">
        <v>1970</v>
      </c>
      <c r="I165" s="148"/>
      <c r="J165" s="71">
        <v>3.9669702392375399</v>
      </c>
      <c r="K165" s="71">
        <v>0.74910622040321417</v>
      </c>
      <c r="L165" s="71">
        <v>1.0257930541447999</v>
      </c>
      <c r="M165" s="71">
        <v>8.9213722546868777</v>
      </c>
      <c r="N165" s="71">
        <v>15.673215925721189</v>
      </c>
      <c r="O165" s="71">
        <v>6.8158341643538058</v>
      </c>
      <c r="P165" s="71">
        <v>6.5139545515330788</v>
      </c>
      <c r="Q165" s="71">
        <v>0.49816551605912901</v>
      </c>
      <c r="R165" s="71">
        <v>0</v>
      </c>
      <c r="S165" s="71">
        <v>0.74620978771911173</v>
      </c>
      <c r="T165" s="72"/>
      <c r="U165" s="71">
        <v>237630</v>
      </c>
      <c r="V165" s="71">
        <v>253</v>
      </c>
      <c r="W165" s="71">
        <v>34</v>
      </c>
      <c r="X165" s="71">
        <v>1607</v>
      </c>
      <c r="Y165" s="71">
        <v>2491</v>
      </c>
      <c r="Z165" s="71">
        <v>3724</v>
      </c>
      <c r="AA165" s="71">
        <v>1304</v>
      </c>
      <c r="AB165" s="71">
        <v>6440</v>
      </c>
      <c r="AC165" s="71">
        <v>0</v>
      </c>
      <c r="AD165" s="71">
        <v>0.74620978771911173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1980</v>
      </c>
      <c r="B166" s="70">
        <v>28</v>
      </c>
      <c r="C166" s="70">
        <v>11</v>
      </c>
      <c r="D166" s="70">
        <v>2</v>
      </c>
      <c r="E166" s="70">
        <v>2014</v>
      </c>
      <c r="F166" s="70" t="s">
        <v>181</v>
      </c>
      <c r="G166" s="70" t="s">
        <v>1969</v>
      </c>
      <c r="H166" s="70" t="s">
        <v>1970</v>
      </c>
      <c r="I166" s="148"/>
      <c r="J166" s="71">
        <v>3.7971625995000342</v>
      </c>
      <c r="K166" s="71">
        <v>0.54072247798577167</v>
      </c>
      <c r="L166" s="71">
        <v>1.805357756268726</v>
      </c>
      <c r="M166" s="71">
        <v>7.4226845029237021</v>
      </c>
      <c r="N166" s="71">
        <v>12.659619575146261</v>
      </c>
      <c r="O166" s="71">
        <v>6.4158010331983277</v>
      </c>
      <c r="P166" s="71">
        <v>6.4423651821911276</v>
      </c>
      <c r="Q166" s="71">
        <v>0.46994465966111199</v>
      </c>
      <c r="R166" s="71">
        <v>0</v>
      </c>
      <c r="S166" s="71">
        <v>0.57246146822166133</v>
      </c>
      <c r="T166" s="72"/>
      <c r="U166" s="71">
        <v>299410</v>
      </c>
      <c r="V166" s="71">
        <v>171</v>
      </c>
      <c r="W166" s="71">
        <v>37</v>
      </c>
      <c r="X166" s="71">
        <v>1369</v>
      </c>
      <c r="Y166" s="71">
        <v>2484</v>
      </c>
      <c r="Z166" s="71">
        <v>3692</v>
      </c>
      <c r="AA166" s="71">
        <v>1283</v>
      </c>
      <c r="AB166" s="71">
        <v>6332</v>
      </c>
      <c r="AC166" s="71">
        <v>0</v>
      </c>
      <c r="AD166" s="71">
        <v>0.57246146822166133</v>
      </c>
      <c r="AE166" s="72"/>
      <c r="AF166" s="71"/>
      <c r="AG166" s="71"/>
      <c r="AH166" s="71"/>
      <c r="AI166" s="71"/>
      <c r="AJ166" s="71"/>
      <c r="AK166" s="71"/>
      <c r="AL166" s="71"/>
      <c r="AM166" s="71"/>
      <c r="AN166" s="71"/>
      <c r="AO166" s="71"/>
      <c r="AP166" s="71"/>
      <c r="AQ166" s="72"/>
      <c r="AR166" s="71">
        <v>40</v>
      </c>
      <c r="AS166" s="71">
        <v>4</v>
      </c>
      <c r="AT166" s="71">
        <v>0</v>
      </c>
      <c r="AU166" s="71">
        <v>0</v>
      </c>
      <c r="AV166" s="71">
        <v>0</v>
      </c>
      <c r="AW166" s="71">
        <v>0</v>
      </c>
      <c r="AX166" s="71"/>
      <c r="AY166" s="72"/>
      <c r="AZ166" s="71">
        <v>172.1</v>
      </c>
      <c r="BA166" s="71">
        <v>49.2</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1981</v>
      </c>
      <c r="B167" s="70">
        <v>29</v>
      </c>
      <c r="C167" s="70">
        <v>12</v>
      </c>
      <c r="D167" s="70">
        <v>2</v>
      </c>
      <c r="E167" s="70">
        <v>2015</v>
      </c>
      <c r="F167" s="70" t="s">
        <v>182</v>
      </c>
      <c r="G167" s="70" t="s">
        <v>1969</v>
      </c>
      <c r="H167" s="70" t="s">
        <v>1970</v>
      </c>
      <c r="I167" s="148"/>
      <c r="J167" s="71">
        <v>2.5812491013795609</v>
      </c>
      <c r="K167" s="71">
        <v>0.50996420128087094</v>
      </c>
      <c r="L167" s="71">
        <v>1.932798427528686</v>
      </c>
      <c r="M167" s="71">
        <v>7.0492915612443374</v>
      </c>
      <c r="N167" s="71">
        <v>12.233623845016719</v>
      </c>
      <c r="O167" s="71">
        <v>6.290960325688177</v>
      </c>
      <c r="P167" s="71">
        <v>6.2715696600826387</v>
      </c>
      <c r="Q167" s="71">
        <v>0.450673160146911</v>
      </c>
      <c r="R167" s="71">
        <v>0</v>
      </c>
      <c r="S167" s="71">
        <v>0.70361297717243698</v>
      </c>
      <c r="T167" s="72"/>
      <c r="U167" s="71">
        <v>200317</v>
      </c>
      <c r="V167" s="71">
        <v>171</v>
      </c>
      <c r="W167" s="71">
        <v>37</v>
      </c>
      <c r="X167" s="71">
        <v>1369</v>
      </c>
      <c r="Y167" s="71">
        <v>2480</v>
      </c>
      <c r="Z167" s="71">
        <v>3655</v>
      </c>
      <c r="AA167" s="71">
        <v>1248</v>
      </c>
      <c r="AB167" s="71">
        <v>6203</v>
      </c>
      <c r="AC167" s="71">
        <v>0</v>
      </c>
      <c r="AD167" s="71">
        <v>0.70361297717243698</v>
      </c>
      <c r="AE167" s="72"/>
      <c r="AF167" s="71">
        <v>2810146.760741862</v>
      </c>
      <c r="AG167" s="71">
        <v>358632.80152817297</v>
      </c>
      <c r="AH167" s="71">
        <v>488426.92303915299</v>
      </c>
      <c r="AI167" s="71">
        <v>8748316.1547485422</v>
      </c>
      <c r="AJ167" s="71">
        <v>13261671.17817978</v>
      </c>
      <c r="AK167" s="71">
        <v>0</v>
      </c>
      <c r="AL167" s="71">
        <v>0</v>
      </c>
      <c r="AM167" s="71">
        <v>850095.12939365371</v>
      </c>
      <c r="AN167" s="71">
        <v>0</v>
      </c>
      <c r="AO167" s="71">
        <v>0</v>
      </c>
      <c r="AP167" s="71">
        <v>26517288.947631165</v>
      </c>
      <c r="AQ167" s="72"/>
      <c r="AR167" s="71">
        <v>46</v>
      </c>
      <c r="AS167" s="71">
        <v>4</v>
      </c>
      <c r="AT167" s="71">
        <v>0</v>
      </c>
      <c r="AU167" s="71">
        <v>0</v>
      </c>
      <c r="AV167" s="71">
        <v>0</v>
      </c>
      <c r="AW167" s="71">
        <v>0</v>
      </c>
      <c r="AX167" s="71"/>
      <c r="AY167" s="72"/>
      <c r="AZ167" s="71">
        <v>211.3</v>
      </c>
      <c r="BA167" s="71">
        <v>49.2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1982</v>
      </c>
      <c r="B168" s="70">
        <v>30</v>
      </c>
      <c r="C168" s="70">
        <v>13</v>
      </c>
      <c r="D168" s="70">
        <v>2</v>
      </c>
      <c r="E168" s="70">
        <v>2016</v>
      </c>
      <c r="F168" s="70" t="s">
        <v>155</v>
      </c>
      <c r="G168" s="70" t="s">
        <v>1969</v>
      </c>
      <c r="H168" s="70" t="s">
        <v>1970</v>
      </c>
      <c r="I168" s="148"/>
      <c r="J168" s="71">
        <v>3.4843757137580842</v>
      </c>
      <c r="K168" s="71">
        <v>0.54206861518200067</v>
      </c>
      <c r="L168" s="71">
        <v>1.8314530870002297</v>
      </c>
      <c r="M168" s="71">
        <v>6.1273965812286493</v>
      </c>
      <c r="N168" s="71">
        <v>12.458166520918654</v>
      </c>
      <c r="O168" s="71">
        <v>6.1958629588743088</v>
      </c>
      <c r="P168" s="71">
        <v>6.1268483588505651</v>
      </c>
      <c r="Q168" s="71">
        <v>0.43184421828288538</v>
      </c>
      <c r="R168" s="71">
        <v>0</v>
      </c>
      <c r="S168" s="71">
        <v>0.99120542883999263</v>
      </c>
      <c r="T168" s="72"/>
      <c r="U168" s="71">
        <v>213294</v>
      </c>
      <c r="V168" s="71">
        <v>171</v>
      </c>
      <c r="W168" s="71">
        <v>37</v>
      </c>
      <c r="X168" s="71">
        <v>1369</v>
      </c>
      <c r="Y168" s="71">
        <v>2482</v>
      </c>
      <c r="Z168" s="71">
        <v>3644</v>
      </c>
      <c r="AA168" s="71">
        <v>1261</v>
      </c>
      <c r="AB168" s="71">
        <v>6114</v>
      </c>
      <c r="AC168" s="71">
        <v>0</v>
      </c>
      <c r="AD168" s="71">
        <v>0.99120542883999263</v>
      </c>
      <c r="AE168" s="72"/>
      <c r="AF168" s="71">
        <v>4366453.9663756546</v>
      </c>
      <c r="AG168" s="71">
        <v>377154.09838627162</v>
      </c>
      <c r="AH168" s="71">
        <v>329671.29550324759</v>
      </c>
      <c r="AI168" s="71">
        <v>8464108.0536200069</v>
      </c>
      <c r="AJ168" s="71">
        <v>13540861.33085561</v>
      </c>
      <c r="AK168" s="71">
        <v>0</v>
      </c>
      <c r="AL168" s="71">
        <v>0</v>
      </c>
      <c r="AM168" s="71">
        <v>838549.01730776695</v>
      </c>
      <c r="AN168" s="71">
        <v>0</v>
      </c>
      <c r="AO168" s="71">
        <v>0</v>
      </c>
      <c r="AP168" s="71">
        <v>27916797.762048557</v>
      </c>
      <c r="AQ168" s="72"/>
      <c r="AR168" s="71">
        <v>48</v>
      </c>
      <c r="AS168" s="71">
        <v>5</v>
      </c>
      <c r="AT168" s="71">
        <v>0</v>
      </c>
      <c r="AU168" s="71">
        <v>0</v>
      </c>
      <c r="AV168" s="71">
        <v>0</v>
      </c>
      <c r="AW168" s="71">
        <v>0</v>
      </c>
      <c r="AX168" s="71"/>
      <c r="AY168" s="72"/>
      <c r="AZ168" s="71">
        <v>220.9</v>
      </c>
      <c r="BA168" s="71">
        <v>98.699999999999989</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1983</v>
      </c>
      <c r="B169" s="70">
        <v>31</v>
      </c>
      <c r="C169" s="70">
        <v>14</v>
      </c>
      <c r="D169" s="70">
        <v>2</v>
      </c>
      <c r="E169" s="70">
        <v>2017</v>
      </c>
      <c r="F169" s="70" t="s">
        <v>156</v>
      </c>
      <c r="G169" s="70" t="s">
        <v>1969</v>
      </c>
      <c r="H169" s="70" t="s">
        <v>1970</v>
      </c>
      <c r="I169" s="148"/>
      <c r="J169" s="71">
        <v>3.4436577932279659</v>
      </c>
      <c r="K169" s="71">
        <v>0.5259580529578014</v>
      </c>
      <c r="L169" s="71">
        <v>1.7689272060335168</v>
      </c>
      <c r="M169" s="71">
        <v>5.5118102160825275</v>
      </c>
      <c r="N169" s="71">
        <v>13.448108984203527</v>
      </c>
      <c r="O169" s="71">
        <v>6.0914161445558417</v>
      </c>
      <c r="P169" s="71">
        <v>6.0735531313189464</v>
      </c>
      <c r="Q169" s="71">
        <v>0.41131911913020802</v>
      </c>
      <c r="R169" s="71">
        <v>0</v>
      </c>
      <c r="S169" s="71">
        <v>1.0282804643064232</v>
      </c>
      <c r="T169" s="72"/>
      <c r="U169" s="71">
        <v>261141</v>
      </c>
      <c r="V169" s="71">
        <v>171</v>
      </c>
      <c r="W169" s="71">
        <v>37</v>
      </c>
      <c r="X169" s="71">
        <v>1369</v>
      </c>
      <c r="Y169" s="71">
        <v>2492</v>
      </c>
      <c r="Z169" s="71">
        <v>3642</v>
      </c>
      <c r="AA169" s="71">
        <v>1258</v>
      </c>
      <c r="AB169" s="71">
        <v>6022</v>
      </c>
      <c r="AC169" s="71">
        <v>0</v>
      </c>
      <c r="AD169" s="71">
        <v>1.0282804643064229</v>
      </c>
      <c r="AE169" s="72"/>
      <c r="AF169" s="71">
        <v>4407106.3133482728</v>
      </c>
      <c r="AG169" s="71">
        <v>361105.40493108472</v>
      </c>
      <c r="AH169" s="71">
        <v>382534.4157287241</v>
      </c>
      <c r="AI169" s="71">
        <v>8066202.349195078</v>
      </c>
      <c r="AJ169" s="71">
        <v>13972119.53932213</v>
      </c>
      <c r="AK169" s="71">
        <v>0</v>
      </c>
      <c r="AL169" s="71">
        <v>0</v>
      </c>
      <c r="AM169" s="71">
        <v>827223.36446043395</v>
      </c>
      <c r="AN169" s="71">
        <v>0</v>
      </c>
      <c r="AO169" s="71">
        <v>0</v>
      </c>
      <c r="AP169" s="71">
        <v>28016291.386985723</v>
      </c>
      <c r="AQ169" s="72"/>
      <c r="AR169" s="71">
        <v>51</v>
      </c>
      <c r="AS169" s="71">
        <v>6</v>
      </c>
      <c r="AT169" s="71">
        <v>0</v>
      </c>
      <c r="AU169" s="71">
        <v>0</v>
      </c>
      <c r="AV169" s="71">
        <v>0</v>
      </c>
      <c r="AW169" s="71">
        <v>0</v>
      </c>
      <c r="AX169" s="71"/>
      <c r="AY169" s="72"/>
      <c r="AZ169" s="71">
        <v>235.8</v>
      </c>
      <c r="BA169" s="71">
        <v>148.19999999999999</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1984</v>
      </c>
      <c r="B170" s="70">
        <v>32</v>
      </c>
      <c r="C170" s="70">
        <v>15</v>
      </c>
      <c r="D170" s="70">
        <v>2</v>
      </c>
      <c r="E170" s="70">
        <v>2018</v>
      </c>
      <c r="F170" s="70" t="s">
        <v>183</v>
      </c>
      <c r="G170" s="70" t="s">
        <v>1969</v>
      </c>
      <c r="H170" s="70" t="s">
        <v>1970</v>
      </c>
      <c r="I170" s="148"/>
      <c r="J170" s="71">
        <v>3.4367727013736724</v>
      </c>
      <c r="K170" s="71">
        <v>0.49734955881548781</v>
      </c>
      <c r="L170" s="71">
        <v>1.6211894570428429</v>
      </c>
      <c r="M170" s="71">
        <v>5.7751834604885044</v>
      </c>
      <c r="N170" s="71">
        <v>11.390647828702122</v>
      </c>
      <c r="O170" s="71">
        <v>5.9244557778773457</v>
      </c>
      <c r="P170" s="71">
        <v>5.9796363456712536</v>
      </c>
      <c r="Q170" s="71">
        <v>0.37356663194289402</v>
      </c>
      <c r="R170" s="71">
        <v>0</v>
      </c>
      <c r="S170" s="71">
        <v>0.85700147233512947</v>
      </c>
      <c r="T170" s="72"/>
      <c r="U170" s="71">
        <v>234865</v>
      </c>
      <c r="V170" s="71">
        <v>171</v>
      </c>
      <c r="W170" s="71">
        <v>37</v>
      </c>
      <c r="X170" s="71">
        <v>1369</v>
      </c>
      <c r="Y170" s="71">
        <v>2477</v>
      </c>
      <c r="Z170" s="71">
        <v>3610</v>
      </c>
      <c r="AA170" s="71">
        <v>1251</v>
      </c>
      <c r="AB170" s="71">
        <v>5894</v>
      </c>
      <c r="AC170" s="71">
        <v>0</v>
      </c>
      <c r="AD170" s="71">
        <v>0.85700147233512947</v>
      </c>
      <c r="AE170" s="72"/>
      <c r="AF170" s="71">
        <v>4327915.9708715919</v>
      </c>
      <c r="AG170" s="71">
        <v>337875.17921471369</v>
      </c>
      <c r="AH170" s="71">
        <v>368637.12545930309</v>
      </c>
      <c r="AI170" s="71">
        <v>8146050.5891729137</v>
      </c>
      <c r="AJ170" s="71">
        <v>12499304.528752759</v>
      </c>
      <c r="AK170" s="71">
        <v>0</v>
      </c>
      <c r="AL170" s="71">
        <v>0</v>
      </c>
      <c r="AM170" s="71">
        <v>811315.64653445838</v>
      </c>
      <c r="AN170" s="71">
        <v>0</v>
      </c>
      <c r="AO170" s="71">
        <v>0</v>
      </c>
      <c r="AP170" s="71">
        <v>26491099.04000574</v>
      </c>
      <c r="AQ170" s="72"/>
      <c r="AR170" s="71">
        <v>52</v>
      </c>
      <c r="AS170" s="71">
        <v>7</v>
      </c>
      <c r="AT170" s="71">
        <v>0</v>
      </c>
      <c r="AU170" s="71">
        <v>0</v>
      </c>
      <c r="AV170" s="71">
        <v>0</v>
      </c>
      <c r="AW170" s="71">
        <v>0</v>
      </c>
      <c r="AX170" s="71"/>
      <c r="AY170" s="72"/>
      <c r="AZ170" s="71">
        <v>241.8</v>
      </c>
      <c r="BA170" s="71">
        <v>198.1</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1985</v>
      </c>
      <c r="B171" s="70">
        <v>33</v>
      </c>
      <c r="C171" s="70">
        <v>16</v>
      </c>
      <c r="D171" s="70">
        <v>2</v>
      </c>
      <c r="E171" s="70">
        <v>2019</v>
      </c>
      <c r="F171" s="70" t="s">
        <v>158</v>
      </c>
      <c r="G171" s="70" t="s">
        <v>1969</v>
      </c>
      <c r="H171" s="70" t="s">
        <v>1970</v>
      </c>
      <c r="I171" s="148"/>
      <c r="J171" s="71">
        <v>3.3257815148401635</v>
      </c>
      <c r="K171" s="71">
        <v>0.46609049883331644</v>
      </c>
      <c r="L171" s="71">
        <v>1.6362016910093027</v>
      </c>
      <c r="M171" s="71">
        <v>5.4578753494640502</v>
      </c>
      <c r="N171" s="71">
        <v>10.652252664900583</v>
      </c>
      <c r="O171" s="71">
        <v>5.7262240581459976</v>
      </c>
      <c r="P171" s="71">
        <v>5.6250094667726618</v>
      </c>
      <c r="Q171" s="71">
        <v>0.35526573391465999</v>
      </c>
      <c r="R171" s="71">
        <v>0</v>
      </c>
      <c r="S171" s="71">
        <v>0.88784941097584447</v>
      </c>
      <c r="T171" s="72"/>
      <c r="U171" s="71">
        <v>239710</v>
      </c>
      <c r="V171" s="71">
        <v>171</v>
      </c>
      <c r="W171" s="71">
        <v>37</v>
      </c>
      <c r="X171" s="71">
        <v>1369</v>
      </c>
      <c r="Y171" s="71">
        <v>2461</v>
      </c>
      <c r="Z171" s="71">
        <v>3585</v>
      </c>
      <c r="AA171" s="71">
        <v>1168</v>
      </c>
      <c r="AB171" s="71">
        <v>5757</v>
      </c>
      <c r="AC171" s="71">
        <v>0</v>
      </c>
      <c r="AD171" s="71">
        <v>0.88784941097584447</v>
      </c>
      <c r="AE171" s="72"/>
      <c r="AF171" s="71">
        <v>4472037.0364492163</v>
      </c>
      <c r="AG171" s="71">
        <v>325079.56456857239</v>
      </c>
      <c r="AH171" s="71">
        <v>383852.88181200047</v>
      </c>
      <c r="AI171" s="71">
        <v>7882656.7385743726</v>
      </c>
      <c r="AJ171" s="71">
        <v>11862919.85244271</v>
      </c>
      <c r="AK171" s="71">
        <v>0</v>
      </c>
      <c r="AL171" s="71">
        <v>0</v>
      </c>
      <c r="AM171" s="71">
        <v>784060.06132720341</v>
      </c>
      <c r="AN171" s="71">
        <v>0</v>
      </c>
      <c r="AO171" s="71">
        <v>0</v>
      </c>
      <c r="AP171" s="71">
        <v>25710606.135174073</v>
      </c>
      <c r="AQ171" s="72"/>
      <c r="AR171" s="71">
        <v>57</v>
      </c>
      <c r="AS171" s="71">
        <v>7</v>
      </c>
      <c r="AT171" s="71">
        <v>0</v>
      </c>
      <c r="AU171" s="71">
        <v>0</v>
      </c>
      <c r="AV171" s="71">
        <v>0</v>
      </c>
      <c r="AW171" s="71">
        <v>0</v>
      </c>
      <c r="AX171" s="71"/>
      <c r="AY171" s="72"/>
      <c r="AZ171" s="71">
        <v>265.10000000000002</v>
      </c>
      <c r="BA171" s="71">
        <v>197.7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1986</v>
      </c>
      <c r="B172" s="70">
        <v>34</v>
      </c>
      <c r="C172" s="70">
        <v>17</v>
      </c>
      <c r="D172" s="70">
        <v>2</v>
      </c>
      <c r="E172" s="70">
        <v>2020</v>
      </c>
      <c r="F172" s="70" t="s">
        <v>159</v>
      </c>
      <c r="G172" s="70" t="s">
        <v>1969</v>
      </c>
      <c r="H172" s="70" t="s">
        <v>1970</v>
      </c>
      <c r="I172" s="148"/>
      <c r="J172" s="71">
        <v>3.022119640303746</v>
      </c>
      <c r="K172" s="71">
        <v>0.29444050639574099</v>
      </c>
      <c r="L172" s="71">
        <v>1.4401916600150886</v>
      </c>
      <c r="M172" s="71">
        <v>5.1745059727213594</v>
      </c>
      <c r="N172" s="71">
        <v>9.9964373259119004</v>
      </c>
      <c r="O172" s="71">
        <v>4.9889931243625236</v>
      </c>
      <c r="P172" s="71">
        <v>5.264975009223182</v>
      </c>
      <c r="Q172" s="71">
        <v>0.331182383331733</v>
      </c>
      <c r="R172" s="71">
        <v>0</v>
      </c>
      <c r="S172" s="71">
        <v>0.5270069500803487</v>
      </c>
      <c r="T172" s="72"/>
      <c r="U172" s="71">
        <v>229378</v>
      </c>
      <c r="V172" s="71">
        <v>93</v>
      </c>
      <c r="W172" s="71">
        <v>39</v>
      </c>
      <c r="X172" s="71">
        <v>1384</v>
      </c>
      <c r="Y172" s="71">
        <v>2455</v>
      </c>
      <c r="Z172" s="71">
        <v>3565</v>
      </c>
      <c r="AA172" s="71">
        <v>1162</v>
      </c>
      <c r="AB172" s="71">
        <v>5617</v>
      </c>
      <c r="AC172" s="71">
        <v>0</v>
      </c>
      <c r="AD172" s="71">
        <v>0.5270069500803487</v>
      </c>
      <c r="AE172" s="72"/>
      <c r="AF172" s="71">
        <v>4037572.0799463922</v>
      </c>
      <c r="AG172" s="71">
        <v>209433.63466127319</v>
      </c>
      <c r="AH172" s="71">
        <v>349186.37339442043</v>
      </c>
      <c r="AI172" s="71">
        <v>7958399.5830808142</v>
      </c>
      <c r="AJ172" s="71">
        <v>11863244.92053761</v>
      </c>
      <c r="AK172" s="71"/>
      <c r="AL172" s="71"/>
      <c r="AM172" s="71">
        <v>733080.90617160837</v>
      </c>
      <c r="AN172" s="71"/>
      <c r="AO172" s="71"/>
      <c r="AP172" s="71">
        <v>25150917.497792117</v>
      </c>
      <c r="AQ172" s="72"/>
      <c r="AR172" s="71">
        <v>57</v>
      </c>
      <c r="AS172" s="71">
        <v>7</v>
      </c>
      <c r="AT172" s="71">
        <v>0</v>
      </c>
      <c r="AU172" s="71">
        <v>0</v>
      </c>
      <c r="AV172" s="71">
        <v>0</v>
      </c>
      <c r="AW172" s="71">
        <v>0</v>
      </c>
      <c r="AX172" s="71"/>
      <c r="AY172" s="72"/>
      <c r="AZ172" s="71">
        <v>265.10000000000002</v>
      </c>
      <c r="BA172" s="71">
        <v>197.7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1987</v>
      </c>
      <c r="B173" s="70">
        <v>34</v>
      </c>
      <c r="C173" s="70">
        <v>18</v>
      </c>
      <c r="D173" s="70">
        <v>2</v>
      </c>
      <c r="E173" s="70">
        <v>2021</v>
      </c>
      <c r="F173" s="70" t="s">
        <v>160</v>
      </c>
      <c r="G173" s="70" t="s">
        <v>1969</v>
      </c>
      <c r="H173" s="70" t="s">
        <v>1970</v>
      </c>
      <c r="I173" s="148"/>
      <c r="J173" s="71">
        <v>2.5989387987211803</v>
      </c>
      <c r="K173" s="71">
        <v>0.2880717271530725</v>
      </c>
      <c r="L173" s="71">
        <v>1.5060963543626507</v>
      </c>
      <c r="M173" s="71">
        <v>6.0130017732878382</v>
      </c>
      <c r="N173" s="71">
        <v>10.783771829942427</v>
      </c>
      <c r="O173" s="71">
        <v>4.746101750028787</v>
      </c>
      <c r="P173" s="71">
        <v>5.3854208759867896</v>
      </c>
      <c r="Q173" s="71">
        <v>0.32060360671932098</v>
      </c>
      <c r="R173" s="71">
        <v>0</v>
      </c>
      <c r="S173" s="71">
        <v>0.57336100116396505</v>
      </c>
      <c r="T173" s="72"/>
      <c r="U173" s="71">
        <v>204757</v>
      </c>
      <c r="V173" s="71">
        <v>93</v>
      </c>
      <c r="W173" s="71">
        <v>39</v>
      </c>
      <c r="X173" s="71">
        <v>1384</v>
      </c>
      <c r="Y173" s="71">
        <v>2447</v>
      </c>
      <c r="Z173" s="71">
        <v>3492</v>
      </c>
      <c r="AA173" s="71">
        <v>1159</v>
      </c>
      <c r="AB173" s="71">
        <v>5491</v>
      </c>
      <c r="AC173" s="71">
        <v>0</v>
      </c>
      <c r="AD173" s="71">
        <v>0.57336100116396505</v>
      </c>
      <c r="AE173" s="72"/>
      <c r="AF173" s="71">
        <v>3532826.1165316836</v>
      </c>
      <c r="AG173" s="71">
        <v>196643.31070311461</v>
      </c>
      <c r="AH173" s="71">
        <v>320153.5697297203</v>
      </c>
      <c r="AI173" s="71">
        <v>9061206.1817536466</v>
      </c>
      <c r="AJ173" s="71">
        <v>12852702.260248629</v>
      </c>
      <c r="AK173" s="71">
        <v>0</v>
      </c>
      <c r="AL173" s="71">
        <v>0</v>
      </c>
      <c r="AM173" s="71">
        <v>720770.00795264577</v>
      </c>
      <c r="AN173" s="71">
        <v>0</v>
      </c>
      <c r="AO173" s="71">
        <v>0</v>
      </c>
      <c r="AP173" s="71">
        <v>26684301.446919441</v>
      </c>
      <c r="AQ173" s="72"/>
      <c r="AR173" s="71">
        <v>59</v>
      </c>
      <c r="AS173" s="71">
        <v>7</v>
      </c>
      <c r="AT173" s="71">
        <v>0</v>
      </c>
      <c r="AU173" s="71">
        <v>0</v>
      </c>
      <c r="AV173" s="71">
        <v>0</v>
      </c>
      <c r="AW173" s="71">
        <v>0</v>
      </c>
      <c r="AX173" s="71"/>
      <c r="AY173" s="72"/>
      <c r="AZ173" s="71">
        <v>278.39999999999998</v>
      </c>
      <c r="BA173" s="71">
        <v>197.7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1988</v>
      </c>
      <c r="B174" s="70">
        <v>34</v>
      </c>
      <c r="C174" s="70">
        <v>19</v>
      </c>
      <c r="D174" s="70">
        <v>2</v>
      </c>
      <c r="E174" s="70">
        <v>2022</v>
      </c>
      <c r="F174" s="70" t="s">
        <v>161</v>
      </c>
      <c r="G174" s="70" t="s">
        <v>1969</v>
      </c>
      <c r="H174" s="70" t="s">
        <v>1970</v>
      </c>
      <c r="I174" s="148"/>
      <c r="J174" s="71">
        <v>2.4821315204904812</v>
      </c>
      <c r="K174" s="71">
        <v>0.26403153526979473</v>
      </c>
      <c r="L174" s="71">
        <v>1.2183647172860061</v>
      </c>
      <c r="M174" s="71">
        <v>5.8880144645445229</v>
      </c>
      <c r="N174" s="71">
        <v>10.164813266032453</v>
      </c>
      <c r="O174" s="71">
        <v>5.0110649901858881</v>
      </c>
      <c r="P174" s="71">
        <v>5.249633926258845</v>
      </c>
      <c r="Q174" s="71">
        <v>0.31648427331808504</v>
      </c>
      <c r="R174" s="71">
        <v>0</v>
      </c>
      <c r="S174" s="71">
        <v>0.58350523690876432</v>
      </c>
      <c r="T174" s="72"/>
      <c r="U174" s="71">
        <v>258386</v>
      </c>
      <c r="V174" s="71">
        <v>93</v>
      </c>
      <c r="W174" s="71">
        <v>39</v>
      </c>
      <c r="X174" s="71">
        <v>1384</v>
      </c>
      <c r="Y174" s="71">
        <v>2427</v>
      </c>
      <c r="Z174" s="71">
        <v>3503</v>
      </c>
      <c r="AA174" s="71">
        <v>1147</v>
      </c>
      <c r="AB174" s="71">
        <v>5376</v>
      </c>
      <c r="AC174" s="71">
        <v>0</v>
      </c>
      <c r="AD174" s="71">
        <v>0.58350523690876432</v>
      </c>
      <c r="AE174" s="72"/>
      <c r="AF174" s="71">
        <v>3519625.1002694448</v>
      </c>
      <c r="AG174" s="71">
        <v>183786.74582595014</v>
      </c>
      <c r="AH174" s="71">
        <v>341755.18712929112</v>
      </c>
      <c r="AI174" s="71">
        <v>8832653.0933292639</v>
      </c>
      <c r="AJ174" s="71">
        <v>12802637.828891469</v>
      </c>
      <c r="AK174" s="71">
        <v>0</v>
      </c>
      <c r="AL174" s="71">
        <v>0</v>
      </c>
      <c r="AM174" s="71">
        <v>694188.33473265334</v>
      </c>
      <c r="AN174" s="71">
        <v>0</v>
      </c>
      <c r="AO174" s="71">
        <v>0</v>
      </c>
      <c r="AP174" s="71">
        <v>26374646.290178068</v>
      </c>
      <c r="AQ174" s="72"/>
      <c r="AR174" s="71">
        <v>63</v>
      </c>
      <c r="AS174" s="71">
        <v>7</v>
      </c>
      <c r="AT174" s="71">
        <v>0</v>
      </c>
      <c r="AU174" s="71">
        <v>0</v>
      </c>
      <c r="AV174" s="71">
        <v>0</v>
      </c>
      <c r="AW174" s="71">
        <v>0</v>
      </c>
      <c r="AX174" s="71"/>
      <c r="AY174" s="72"/>
      <c r="AZ174" s="71">
        <v>305.40000000000003</v>
      </c>
      <c r="BA174" s="71">
        <v>197.7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1989</v>
      </c>
      <c r="B175" s="70">
        <v>34</v>
      </c>
      <c r="C175" s="70">
        <v>20</v>
      </c>
      <c r="D175" s="70">
        <v>2</v>
      </c>
      <c r="E175" s="70">
        <v>2023</v>
      </c>
      <c r="F175" s="70" t="s">
        <v>1539</v>
      </c>
      <c r="G175" s="70" t="s">
        <v>1969</v>
      </c>
      <c r="H175" s="70" t="s">
        <v>1970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v>
      </c>
      <c r="AS175" s="71">
        <v>7</v>
      </c>
      <c r="AT175" s="71">
        <v>0</v>
      </c>
      <c r="AU175" s="71">
        <v>0</v>
      </c>
      <c r="AV175" s="71">
        <v>0</v>
      </c>
      <c r="AW175" s="71">
        <v>0</v>
      </c>
      <c r="AX175" s="71"/>
      <c r="AY175" s="72"/>
      <c r="AZ175" s="71">
        <v>319.8</v>
      </c>
      <c r="BA175" s="71">
        <v>197.7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1990</v>
      </c>
      <c r="B176" s="70">
        <v>34</v>
      </c>
      <c r="C176" s="70">
        <v>21</v>
      </c>
      <c r="D176" s="70">
        <v>2</v>
      </c>
      <c r="E176" s="70">
        <v>2024</v>
      </c>
      <c r="F176" s="70" t="s">
        <v>1554</v>
      </c>
      <c r="G176" s="70" t="s">
        <v>1969</v>
      </c>
      <c r="H176" s="70" t="s">
        <v>1970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1991</v>
      </c>
      <c r="B177" s="70">
        <v>205</v>
      </c>
      <c r="C177" s="70">
        <v>1</v>
      </c>
      <c r="D177" s="70">
        <v>13</v>
      </c>
      <c r="E177" s="70">
        <v>1990</v>
      </c>
      <c r="F177" s="70" t="s">
        <v>787</v>
      </c>
      <c r="G177" s="70" t="s">
        <v>1992</v>
      </c>
      <c r="H177" s="70" t="s">
        <v>1993</v>
      </c>
      <c r="I177" s="148"/>
      <c r="J177" s="71">
        <v>9.8145959099133577</v>
      </c>
      <c r="K177" s="71">
        <v>0.69888603674345229</v>
      </c>
      <c r="L177" s="71">
        <v>0.79707278463602127</v>
      </c>
      <c r="M177" s="71">
        <v>2.9924964347159571</v>
      </c>
      <c r="N177" s="71">
        <v>4.3346859321395819</v>
      </c>
      <c r="O177" s="71">
        <v>5.6575099502521127</v>
      </c>
      <c r="P177" s="71">
        <v>8.2945139435999362</v>
      </c>
      <c r="Q177" s="71">
        <v>0.42890731806153698</v>
      </c>
      <c r="R177" s="71">
        <v>0</v>
      </c>
      <c r="S177" s="71">
        <v>0.42254368162854827</v>
      </c>
      <c r="T177" s="72"/>
      <c r="U177" s="71">
        <v>1020555</v>
      </c>
      <c r="V177" s="71">
        <v>215</v>
      </c>
      <c r="W177" s="71">
        <v>9</v>
      </c>
      <c r="X177" s="71">
        <v>1032</v>
      </c>
      <c r="Y177" s="71">
        <v>1485</v>
      </c>
      <c r="Z177" s="71">
        <v>2327</v>
      </c>
      <c r="AA177" s="71">
        <v>2014</v>
      </c>
      <c r="AB177" s="71">
        <v>6964</v>
      </c>
      <c r="AC177" s="71">
        <v>0</v>
      </c>
      <c r="AD177" s="71">
        <v>0.42254368162854827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1994</v>
      </c>
      <c r="B178" s="70">
        <v>206</v>
      </c>
      <c r="C178" s="70">
        <v>2</v>
      </c>
      <c r="D178" s="70">
        <v>13</v>
      </c>
      <c r="E178" s="70">
        <v>2005</v>
      </c>
      <c r="F178" s="70" t="s">
        <v>789</v>
      </c>
      <c r="G178" s="1064" t="s">
        <v>1992</v>
      </c>
      <c r="H178" s="70" t="s">
        <v>1993</v>
      </c>
      <c r="I178" s="148"/>
      <c r="J178" s="71">
        <v>4.9128586530665821</v>
      </c>
      <c r="K178" s="71">
        <v>0.53266127300102384</v>
      </c>
      <c r="L178" s="71">
        <v>1.7589221538176181</v>
      </c>
      <c r="M178" s="71">
        <v>4.5977202714482939</v>
      </c>
      <c r="N178" s="71">
        <v>8.0667254210360877</v>
      </c>
      <c r="O178" s="71">
        <v>8.7380181008720861</v>
      </c>
      <c r="P178" s="71">
        <v>8.7347885134554417</v>
      </c>
      <c r="Q178" s="71">
        <v>0.40008712634277799</v>
      </c>
      <c r="R178" s="71">
        <v>0</v>
      </c>
      <c r="S178" s="71">
        <v>0.65433744537926297</v>
      </c>
      <c r="T178" s="72"/>
      <c r="U178" s="71">
        <v>531747</v>
      </c>
      <c r="V178" s="71">
        <v>203</v>
      </c>
      <c r="W178" s="71">
        <v>21</v>
      </c>
      <c r="X178" s="71">
        <v>744</v>
      </c>
      <c r="Y178" s="71">
        <v>1780</v>
      </c>
      <c r="Z178" s="71">
        <v>4159</v>
      </c>
      <c r="AA178" s="71">
        <v>1737</v>
      </c>
      <c r="AB178" s="71">
        <v>6791</v>
      </c>
      <c r="AC178" s="71">
        <v>0</v>
      </c>
      <c r="AD178" s="71">
        <v>0.65433744537926297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1995</v>
      </c>
      <c r="B179" s="70">
        <v>207</v>
      </c>
      <c r="C179" s="70">
        <v>3</v>
      </c>
      <c r="D179" s="70">
        <v>13</v>
      </c>
      <c r="E179" s="70">
        <v>2006</v>
      </c>
      <c r="F179" s="70" t="s">
        <v>790</v>
      </c>
      <c r="G179" s="1064" t="s">
        <v>1992</v>
      </c>
      <c r="H179" s="70" t="s">
        <v>1993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1996</v>
      </c>
      <c r="B180" s="70">
        <v>208</v>
      </c>
      <c r="C180" s="70">
        <v>4</v>
      </c>
      <c r="D180" s="70">
        <v>13</v>
      </c>
      <c r="E180" s="70">
        <v>2007</v>
      </c>
      <c r="F180" s="70" t="s">
        <v>791</v>
      </c>
      <c r="G180" s="70" t="s">
        <v>1992</v>
      </c>
      <c r="H180" s="70" t="s">
        <v>1993</v>
      </c>
      <c r="I180" s="148"/>
      <c r="J180" s="71">
        <v>5.3798765226652128</v>
      </c>
      <c r="K180" s="71">
        <v>0.57229137693566612</v>
      </c>
      <c r="L180" s="71">
        <v>1.9379834363582671</v>
      </c>
      <c r="M180" s="71">
        <v>4.4698123948108712</v>
      </c>
      <c r="N180" s="71">
        <v>8.3548995836334488</v>
      </c>
      <c r="O180" s="71">
        <v>8.3873749768501416</v>
      </c>
      <c r="P180" s="71">
        <v>8.6453068877865196</v>
      </c>
      <c r="Q180" s="71">
        <v>0.41234783434480898</v>
      </c>
      <c r="R180" s="71">
        <v>0</v>
      </c>
      <c r="S180" s="71">
        <v>0.53682696009025987</v>
      </c>
      <c r="T180" s="72"/>
      <c r="U180" s="71">
        <v>687073</v>
      </c>
      <c r="V180" s="71">
        <v>228</v>
      </c>
      <c r="W180" s="71">
        <v>29</v>
      </c>
      <c r="X180" s="71">
        <v>974</v>
      </c>
      <c r="Y180" s="71">
        <v>1808</v>
      </c>
      <c r="Z180" s="71">
        <v>4150</v>
      </c>
      <c r="AA180" s="71">
        <v>1693</v>
      </c>
      <c r="AB180" s="71">
        <v>6629</v>
      </c>
      <c r="AC180" s="71">
        <v>0</v>
      </c>
      <c r="AD180" s="71">
        <v>0.53682696009025987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1997</v>
      </c>
      <c r="B181" s="70">
        <v>209</v>
      </c>
      <c r="C181" s="70">
        <v>5</v>
      </c>
      <c r="D181" s="70">
        <v>13</v>
      </c>
      <c r="E181" s="70">
        <v>2008</v>
      </c>
      <c r="F181" s="70" t="s">
        <v>792</v>
      </c>
      <c r="G181" s="70" t="s">
        <v>1992</v>
      </c>
      <c r="H181" s="70" t="s">
        <v>1993</v>
      </c>
      <c r="I181" s="148"/>
      <c r="J181" s="71">
        <v>5.2134216792316481</v>
      </c>
      <c r="K181" s="71">
        <v>0.45339445233917941</v>
      </c>
      <c r="L181" s="71">
        <v>1.893259302065039</v>
      </c>
      <c r="M181" s="71">
        <v>5.0089054758846272</v>
      </c>
      <c r="N181" s="71">
        <v>8.0955389762197427</v>
      </c>
      <c r="O181" s="71">
        <v>8.0795444745193912</v>
      </c>
      <c r="P181" s="71">
        <v>8.5691454175514803</v>
      </c>
      <c r="Q181" s="71">
        <v>0.40426780764028802</v>
      </c>
      <c r="R181" s="71">
        <v>0</v>
      </c>
      <c r="S181" s="71">
        <v>0.58856303636712282</v>
      </c>
      <c r="T181" s="72"/>
      <c r="U181" s="71">
        <v>693845</v>
      </c>
      <c r="V181" s="71">
        <v>228</v>
      </c>
      <c r="W181" s="71">
        <v>29</v>
      </c>
      <c r="X181" s="71">
        <v>974</v>
      </c>
      <c r="Y181" s="71">
        <v>1836</v>
      </c>
      <c r="Z181" s="71">
        <v>4138</v>
      </c>
      <c r="AA181" s="71">
        <v>1680</v>
      </c>
      <c r="AB181" s="71">
        <v>6606</v>
      </c>
      <c r="AC181" s="71">
        <v>0</v>
      </c>
      <c r="AD181" s="71">
        <v>0.58856303636712282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1998</v>
      </c>
      <c r="B182" s="70">
        <v>210</v>
      </c>
      <c r="C182" s="70">
        <v>6</v>
      </c>
      <c r="D182" s="70">
        <v>13</v>
      </c>
      <c r="E182" s="70">
        <v>2009</v>
      </c>
      <c r="F182" s="70" t="s">
        <v>176</v>
      </c>
      <c r="G182" s="70" t="s">
        <v>1992</v>
      </c>
      <c r="H182" s="70" t="s">
        <v>1993</v>
      </c>
      <c r="I182" s="148"/>
      <c r="J182" s="71">
        <v>4.9329813201506507</v>
      </c>
      <c r="K182" s="71">
        <v>0.4269680443686279</v>
      </c>
      <c r="L182" s="71">
        <v>2.606180918901249</v>
      </c>
      <c r="M182" s="71">
        <v>6.6445837766170701</v>
      </c>
      <c r="N182" s="71">
        <v>7.4271040072202243</v>
      </c>
      <c r="O182" s="71">
        <v>8.2211655895724078</v>
      </c>
      <c r="P182" s="71">
        <v>8.3271337281631581</v>
      </c>
      <c r="Q182" s="71">
        <v>0.37934091082636001</v>
      </c>
      <c r="R182" s="71">
        <v>0</v>
      </c>
      <c r="S182" s="71">
        <v>0.59488154726662745</v>
      </c>
      <c r="T182" s="72"/>
      <c r="U182" s="71">
        <v>568311</v>
      </c>
      <c r="V182" s="71">
        <v>219</v>
      </c>
      <c r="W182" s="71">
        <v>55</v>
      </c>
      <c r="X182" s="71">
        <v>1280</v>
      </c>
      <c r="Y182" s="71">
        <v>1840</v>
      </c>
      <c r="Z182" s="71">
        <v>4156</v>
      </c>
      <c r="AA182" s="71">
        <v>1676</v>
      </c>
      <c r="AB182" s="71">
        <v>6507</v>
      </c>
      <c r="AC182" s="71">
        <v>0</v>
      </c>
      <c r="AD182" s="71">
        <v>0.59488154726662745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3.8639999999999999</v>
      </c>
      <c r="BK182" s="71">
        <v>0</v>
      </c>
      <c r="BL182" s="71">
        <v>0</v>
      </c>
      <c r="BM182" s="71">
        <v>0</v>
      </c>
      <c r="BN182" s="72"/>
      <c r="BO182" s="71">
        <v>0</v>
      </c>
      <c r="BP182" s="71">
        <v>0</v>
      </c>
      <c r="BQ182" s="71">
        <v>1</v>
      </c>
      <c r="BR182" s="71">
        <v>0</v>
      </c>
      <c r="BS182" s="71">
        <v>0</v>
      </c>
      <c r="BT182" s="71">
        <v>0</v>
      </c>
      <c r="BU182"/>
      <c r="BV182" s="70">
        <v>3.8639999999999999</v>
      </c>
      <c r="BW182" s="70">
        <v>0</v>
      </c>
      <c r="BX182" s="70">
        <v>0</v>
      </c>
      <c r="BY182" s="70">
        <v>0</v>
      </c>
      <c r="BZ182" s="70">
        <v>0</v>
      </c>
      <c r="CA182" s="70">
        <v>0</v>
      </c>
      <c r="CB182" s="70">
        <v>0</v>
      </c>
      <c r="CC182" s="70">
        <v>0</v>
      </c>
      <c r="CD182" s="70">
        <v>0</v>
      </c>
    </row>
    <row r="183" spans="1:82">
      <c r="A183" s="70" t="s">
        <v>1999</v>
      </c>
      <c r="B183" s="70">
        <v>211</v>
      </c>
      <c r="C183" s="70">
        <v>7</v>
      </c>
      <c r="D183" s="70">
        <v>13</v>
      </c>
      <c r="E183" s="70">
        <v>2010</v>
      </c>
      <c r="F183" s="70" t="s">
        <v>177</v>
      </c>
      <c r="G183" s="70" t="s">
        <v>1992</v>
      </c>
      <c r="H183" s="70" t="s">
        <v>1993</v>
      </c>
      <c r="I183" s="148"/>
      <c r="J183" s="71">
        <v>7.215895449080274</v>
      </c>
      <c r="K183" s="71">
        <v>0.43518999724056567</v>
      </c>
      <c r="L183" s="71">
        <v>2.4673682572473319</v>
      </c>
      <c r="M183" s="71">
        <v>6.4802639821932031</v>
      </c>
      <c r="N183" s="71">
        <v>7.4238467925099787</v>
      </c>
      <c r="O183" s="71">
        <v>8.2126750916362674</v>
      </c>
      <c r="P183" s="71">
        <v>8.402835189436308</v>
      </c>
      <c r="Q183" s="71">
        <v>0.392958882692509</v>
      </c>
      <c r="R183" s="71">
        <v>0</v>
      </c>
      <c r="S183" s="71">
        <v>0.56345874277665042</v>
      </c>
      <c r="T183" s="72"/>
      <c r="U183" s="71">
        <v>889344</v>
      </c>
      <c r="V183" s="71">
        <v>219</v>
      </c>
      <c r="W183" s="71">
        <v>55</v>
      </c>
      <c r="X183" s="71">
        <v>1280</v>
      </c>
      <c r="Y183" s="71">
        <v>1836</v>
      </c>
      <c r="Z183" s="71">
        <v>4171</v>
      </c>
      <c r="AA183" s="71">
        <v>1649</v>
      </c>
      <c r="AB183" s="71">
        <v>6459</v>
      </c>
      <c r="AC183" s="71">
        <v>0</v>
      </c>
      <c r="AD183" s="71">
        <v>0.56345874277665042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4.9290000000000003</v>
      </c>
      <c r="BK183" s="71">
        <v>0</v>
      </c>
      <c r="BL183" s="71">
        <v>0</v>
      </c>
      <c r="BM183" s="71">
        <v>0</v>
      </c>
      <c r="BN183" s="72"/>
      <c r="BO183" s="71">
        <v>0</v>
      </c>
      <c r="BP183" s="71">
        <v>0</v>
      </c>
      <c r="BQ183" s="71">
        <v>1</v>
      </c>
      <c r="BR183" s="71">
        <v>0</v>
      </c>
      <c r="BS183" s="71">
        <v>0</v>
      </c>
      <c r="BT183" s="71">
        <v>0</v>
      </c>
      <c r="BU183"/>
      <c r="BV183" s="70">
        <v>4.9290000000000003</v>
      </c>
      <c r="BW183" s="70">
        <v>0</v>
      </c>
      <c r="BX183" s="70">
        <v>0</v>
      </c>
      <c r="BY183" s="70">
        <v>0</v>
      </c>
      <c r="BZ183" s="70">
        <v>0</v>
      </c>
      <c r="CA183" s="70">
        <v>0</v>
      </c>
      <c r="CB183" s="70">
        <v>0</v>
      </c>
      <c r="CC183" s="70">
        <v>0</v>
      </c>
      <c r="CD183" s="70">
        <v>0</v>
      </c>
    </row>
    <row r="184" spans="1:82">
      <c r="A184" s="70" t="s">
        <v>2000</v>
      </c>
      <c r="B184" s="70">
        <v>212</v>
      </c>
      <c r="C184" s="70">
        <v>8</v>
      </c>
      <c r="D184" s="70">
        <v>13</v>
      </c>
      <c r="E184" s="70">
        <v>2011</v>
      </c>
      <c r="F184" s="70" t="s">
        <v>178</v>
      </c>
      <c r="G184" s="70" t="s">
        <v>1992</v>
      </c>
      <c r="H184" s="70" t="s">
        <v>1993</v>
      </c>
      <c r="I184" s="148"/>
      <c r="J184" s="71">
        <v>6.661789231792528</v>
      </c>
      <c r="K184" s="71">
        <v>0.58457517596353381</v>
      </c>
      <c r="L184" s="71">
        <v>2.3034110708321598</v>
      </c>
      <c r="M184" s="71">
        <v>7.5417522067586686</v>
      </c>
      <c r="N184" s="71">
        <v>8.6943214520592385</v>
      </c>
      <c r="O184" s="71">
        <v>8.0977894505781318</v>
      </c>
      <c r="P184" s="71">
        <v>8.2441305918298529</v>
      </c>
      <c r="Q184" s="71">
        <v>0.44057146844328499</v>
      </c>
      <c r="R184" s="71">
        <v>0</v>
      </c>
      <c r="S184" s="71">
        <v>0.89644065073460133</v>
      </c>
      <c r="T184" s="72"/>
      <c r="U184" s="71">
        <v>677048</v>
      </c>
      <c r="V184" s="71">
        <v>219</v>
      </c>
      <c r="W184" s="71">
        <v>55</v>
      </c>
      <c r="X184" s="71">
        <v>1280</v>
      </c>
      <c r="Y184" s="71">
        <v>1837</v>
      </c>
      <c r="Z184" s="71">
        <v>4202</v>
      </c>
      <c r="AA184" s="71">
        <v>1666</v>
      </c>
      <c r="AB184" s="71">
        <v>6278</v>
      </c>
      <c r="AC184" s="71">
        <v>0</v>
      </c>
      <c r="AD184" s="71">
        <v>0.89644065073460133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4.681</v>
      </c>
      <c r="BK184" s="71">
        <v>0</v>
      </c>
      <c r="BL184" s="71">
        <v>0</v>
      </c>
      <c r="BM184" s="71">
        <v>0</v>
      </c>
      <c r="BN184" s="72"/>
      <c r="BO184" s="71">
        <v>0</v>
      </c>
      <c r="BP184" s="71">
        <v>0</v>
      </c>
      <c r="BQ184" s="71">
        <v>1</v>
      </c>
      <c r="BR184" s="71">
        <v>0</v>
      </c>
      <c r="BS184" s="71">
        <v>0</v>
      </c>
      <c r="BT184" s="71">
        <v>0</v>
      </c>
      <c r="BU184"/>
      <c r="BV184" s="70">
        <v>4.681</v>
      </c>
      <c r="BW184" s="70">
        <v>0</v>
      </c>
      <c r="BX184" s="70">
        <v>0</v>
      </c>
      <c r="BY184" s="70">
        <v>0</v>
      </c>
      <c r="BZ184" s="70">
        <v>0</v>
      </c>
      <c r="CA184" s="70">
        <v>0</v>
      </c>
      <c r="CB184" s="70">
        <v>0</v>
      </c>
      <c r="CC184" s="70">
        <v>0</v>
      </c>
      <c r="CD184" s="70">
        <v>0</v>
      </c>
    </row>
    <row r="185" spans="1:82">
      <c r="A185" s="70" t="s">
        <v>2001</v>
      </c>
      <c r="B185" s="70">
        <v>213</v>
      </c>
      <c r="C185" s="70">
        <v>9</v>
      </c>
      <c r="D185" s="70">
        <v>13</v>
      </c>
      <c r="E185" s="70">
        <v>2012</v>
      </c>
      <c r="F185" s="70" t="s">
        <v>179</v>
      </c>
      <c r="G185" s="70" t="s">
        <v>1992</v>
      </c>
      <c r="H185" s="70" t="s">
        <v>1993</v>
      </c>
      <c r="I185" s="148"/>
      <c r="J185" s="71">
        <v>3.8027476050928022</v>
      </c>
      <c r="K185" s="71">
        <v>0.54878172562125593</v>
      </c>
      <c r="L185" s="71">
        <v>2.3102904930556298</v>
      </c>
      <c r="M185" s="71">
        <v>8.4853828457163978</v>
      </c>
      <c r="N185" s="71">
        <v>9.4863347986681621</v>
      </c>
      <c r="O185" s="71">
        <v>8.1258409080579277</v>
      </c>
      <c r="P185" s="71">
        <v>8.3358251163216597</v>
      </c>
      <c r="Q185" s="71">
        <v>0.47539344745351397</v>
      </c>
      <c r="R185" s="71">
        <v>0</v>
      </c>
      <c r="S185" s="71">
        <v>0.45970776183887818</v>
      </c>
      <c r="T185" s="72"/>
      <c r="U185" s="71">
        <v>354438</v>
      </c>
      <c r="V185" s="71">
        <v>219</v>
      </c>
      <c r="W185" s="71">
        <v>55</v>
      </c>
      <c r="X185" s="71">
        <v>1280</v>
      </c>
      <c r="Y185" s="71">
        <v>1885</v>
      </c>
      <c r="Z185" s="71">
        <v>4250</v>
      </c>
      <c r="AA185" s="71">
        <v>1675</v>
      </c>
      <c r="AB185" s="71">
        <v>6235</v>
      </c>
      <c r="AC185" s="71">
        <v>0</v>
      </c>
      <c r="AD185" s="71">
        <v>0.45970776183887818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5.6310000000000002</v>
      </c>
      <c r="BK185" s="71">
        <v>0</v>
      </c>
      <c r="BL185" s="71">
        <v>0</v>
      </c>
      <c r="BM185" s="71">
        <v>0</v>
      </c>
      <c r="BN185" s="72"/>
      <c r="BO185" s="71">
        <v>0</v>
      </c>
      <c r="BP185" s="71">
        <v>0</v>
      </c>
      <c r="BQ185" s="71">
        <v>1</v>
      </c>
      <c r="BR185" s="71">
        <v>0</v>
      </c>
      <c r="BS185" s="71">
        <v>0</v>
      </c>
      <c r="BT185" s="71">
        <v>0</v>
      </c>
      <c r="BU185"/>
      <c r="BV185" s="70">
        <v>5.6310000000000002</v>
      </c>
      <c r="BW185" s="70">
        <v>0</v>
      </c>
      <c r="BX185" s="70">
        <v>0</v>
      </c>
      <c r="BY185" s="70">
        <v>0</v>
      </c>
      <c r="BZ185" s="70">
        <v>0</v>
      </c>
      <c r="CA185" s="70">
        <v>0</v>
      </c>
      <c r="CB185" s="70">
        <v>0</v>
      </c>
      <c r="CC185" s="70">
        <v>0</v>
      </c>
      <c r="CD185" s="70">
        <v>0</v>
      </c>
    </row>
    <row r="186" spans="1:82">
      <c r="A186" s="70" t="s">
        <v>2002</v>
      </c>
      <c r="B186" s="70">
        <v>214</v>
      </c>
      <c r="C186" s="70">
        <v>10</v>
      </c>
      <c r="D186" s="70">
        <v>13</v>
      </c>
      <c r="E186" s="70">
        <v>2013</v>
      </c>
      <c r="F186" s="70" t="s">
        <v>180</v>
      </c>
      <c r="G186" s="70" t="s">
        <v>1992</v>
      </c>
      <c r="H186" s="70" t="s">
        <v>1993</v>
      </c>
      <c r="I186" s="148"/>
      <c r="J186" s="71">
        <v>10.338634420838311</v>
      </c>
      <c r="K186" s="71">
        <v>0.46590164418540297</v>
      </c>
      <c r="L186" s="71">
        <v>1.6759936987377679</v>
      </c>
      <c r="M186" s="71">
        <v>7.3234207645135916</v>
      </c>
      <c r="N186" s="71">
        <v>9.3454810501431194</v>
      </c>
      <c r="O186" s="71">
        <v>7.9725493071764717</v>
      </c>
      <c r="P186" s="71">
        <v>8.4071974771703761</v>
      </c>
      <c r="Q186" s="71">
        <v>0.47774382409645699</v>
      </c>
      <c r="R186" s="71">
        <v>0</v>
      </c>
      <c r="S186" s="71">
        <v>1.0073327108969059</v>
      </c>
      <c r="T186" s="72"/>
      <c r="U186" s="71">
        <v>1059443</v>
      </c>
      <c r="V186" s="71">
        <v>219</v>
      </c>
      <c r="W186" s="71">
        <v>55</v>
      </c>
      <c r="X186" s="71">
        <v>1280</v>
      </c>
      <c r="Y186" s="71">
        <v>1888</v>
      </c>
      <c r="Z186" s="71">
        <v>4356</v>
      </c>
      <c r="AA186" s="71">
        <v>1683</v>
      </c>
      <c r="AB186" s="71">
        <v>6176</v>
      </c>
      <c r="AC186" s="71">
        <v>0</v>
      </c>
      <c r="AD186" s="71">
        <v>1.0073327108969059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6.2119999999999997</v>
      </c>
      <c r="BK186" s="71">
        <v>0</v>
      </c>
      <c r="BL186" s="71">
        <v>0</v>
      </c>
      <c r="BM186" s="71">
        <v>0</v>
      </c>
      <c r="BN186" s="72"/>
      <c r="BO186" s="71">
        <v>0</v>
      </c>
      <c r="BP186" s="71">
        <v>0</v>
      </c>
      <c r="BQ186" s="71">
        <v>1</v>
      </c>
      <c r="BR186" s="71">
        <v>0</v>
      </c>
      <c r="BS186" s="71">
        <v>0</v>
      </c>
      <c r="BT186" s="71">
        <v>0</v>
      </c>
      <c r="BU186"/>
      <c r="BV186" s="70">
        <v>6.2119999999999997</v>
      </c>
      <c r="BW186" s="70">
        <v>0</v>
      </c>
      <c r="BX186" s="70">
        <v>0</v>
      </c>
      <c r="BY186" s="70">
        <v>0</v>
      </c>
      <c r="BZ186" s="70">
        <v>0</v>
      </c>
      <c r="CA186" s="70">
        <v>0</v>
      </c>
      <c r="CB186" s="70">
        <v>0</v>
      </c>
      <c r="CC186" s="70">
        <v>0</v>
      </c>
      <c r="CD186" s="70">
        <v>0</v>
      </c>
    </row>
    <row r="187" spans="1:82">
      <c r="A187" s="70" t="s">
        <v>2003</v>
      </c>
      <c r="B187" s="70">
        <v>215</v>
      </c>
      <c r="C187" s="70">
        <v>11</v>
      </c>
      <c r="D187" s="70">
        <v>13</v>
      </c>
      <c r="E187" s="70">
        <v>2014</v>
      </c>
      <c r="F187" s="70" t="s">
        <v>181</v>
      </c>
      <c r="G187" s="70" t="s">
        <v>1992</v>
      </c>
      <c r="H187" s="70" t="s">
        <v>1993</v>
      </c>
      <c r="I187" s="148"/>
      <c r="J187" s="71">
        <v>9.7187869375028519</v>
      </c>
      <c r="K187" s="71">
        <v>0.66553481277701987</v>
      </c>
      <c r="L187" s="71">
        <v>2.661918655511371</v>
      </c>
      <c r="M187" s="71">
        <v>7.3949495841322204</v>
      </c>
      <c r="N187" s="71">
        <v>9.2001737332575608</v>
      </c>
      <c r="O187" s="71">
        <v>7.5158015895402954</v>
      </c>
      <c r="P187" s="71">
        <v>8.4107261731645657</v>
      </c>
      <c r="Q187" s="71">
        <v>0.45012861036712598</v>
      </c>
      <c r="R187" s="71">
        <v>0</v>
      </c>
      <c r="S187" s="71">
        <v>0.55448840818041167</v>
      </c>
      <c r="T187" s="72"/>
      <c r="U187" s="71">
        <v>1071135</v>
      </c>
      <c r="V187" s="71">
        <v>288</v>
      </c>
      <c r="W187" s="71">
        <v>58</v>
      </c>
      <c r="X187" s="71">
        <v>1156</v>
      </c>
      <c r="Y187" s="71">
        <v>1903</v>
      </c>
      <c r="Z187" s="71">
        <v>4325</v>
      </c>
      <c r="AA187" s="71">
        <v>1675</v>
      </c>
      <c r="AB187" s="71">
        <v>6065</v>
      </c>
      <c r="AC187" s="71">
        <v>0</v>
      </c>
      <c r="AD187" s="71">
        <v>0.55448840818041167</v>
      </c>
      <c r="AE187" s="72"/>
      <c r="AF187" s="71"/>
      <c r="AG187" s="71"/>
      <c r="AH187" s="71"/>
      <c r="AI187" s="71"/>
      <c r="AJ187" s="71"/>
      <c r="AK187" s="71"/>
      <c r="AL187" s="71"/>
      <c r="AM187" s="71"/>
      <c r="AN187" s="71"/>
      <c r="AO187" s="71"/>
      <c r="AP187" s="71"/>
      <c r="AQ187" s="72"/>
      <c r="AR187" s="71">
        <v>85</v>
      </c>
      <c r="AS187" s="71">
        <v>22</v>
      </c>
      <c r="AT187" s="71">
        <v>2</v>
      </c>
      <c r="AU187" s="71">
        <v>0</v>
      </c>
      <c r="AV187" s="71">
        <v>0</v>
      </c>
      <c r="AW187" s="71">
        <v>0</v>
      </c>
      <c r="AX187" s="71"/>
      <c r="AY187" s="72"/>
      <c r="AZ187" s="71">
        <v>423.4</v>
      </c>
      <c r="BA187" s="71">
        <v>2746</v>
      </c>
      <c r="BB187" s="71">
        <v>3450</v>
      </c>
      <c r="BC187" s="71">
        <v>0</v>
      </c>
      <c r="BD187" s="71">
        <v>0</v>
      </c>
      <c r="BE187" s="71">
        <v>0</v>
      </c>
      <c r="BF187" s="71"/>
      <c r="BG187" s="72"/>
      <c r="BH187" s="71">
        <v>0</v>
      </c>
      <c r="BI187" s="71">
        <v>0</v>
      </c>
      <c r="BJ187" s="71">
        <v>5.8710000000000004</v>
      </c>
      <c r="BK187" s="71">
        <v>0</v>
      </c>
      <c r="BL187" s="71">
        <v>0</v>
      </c>
      <c r="BM187" s="71">
        <v>0</v>
      </c>
      <c r="BN187" s="72"/>
      <c r="BO187" s="71">
        <v>0</v>
      </c>
      <c r="BP187" s="71">
        <v>0</v>
      </c>
      <c r="BQ187" s="71">
        <v>1</v>
      </c>
      <c r="BR187" s="71">
        <v>0</v>
      </c>
      <c r="BS187" s="71">
        <v>0</v>
      </c>
      <c r="BT187" s="71">
        <v>0</v>
      </c>
      <c r="BU187"/>
      <c r="BV187" s="70">
        <v>5.8710000000000004</v>
      </c>
      <c r="BW187" s="70">
        <v>0</v>
      </c>
      <c r="BX187" s="70">
        <v>0</v>
      </c>
      <c r="BY187" s="70">
        <v>0</v>
      </c>
      <c r="BZ187" s="70">
        <v>0</v>
      </c>
      <c r="CA187" s="70">
        <v>0</v>
      </c>
      <c r="CB187" s="70">
        <v>0</v>
      </c>
      <c r="CC187" s="70">
        <v>0</v>
      </c>
      <c r="CD187" s="70">
        <v>0</v>
      </c>
    </row>
    <row r="188" spans="1:82">
      <c r="A188" s="70" t="s">
        <v>2004</v>
      </c>
      <c r="B188" s="70">
        <v>216</v>
      </c>
      <c r="C188" s="70">
        <v>12</v>
      </c>
      <c r="D188" s="70">
        <v>13</v>
      </c>
      <c r="E188" s="70">
        <v>2015</v>
      </c>
      <c r="F188" s="70" t="s">
        <v>182</v>
      </c>
      <c r="G188" s="70" t="s">
        <v>1992</v>
      </c>
      <c r="H188" s="70" t="s">
        <v>1993</v>
      </c>
      <c r="I188" s="148"/>
      <c r="J188" s="71">
        <v>5.4612936790676034</v>
      </c>
      <c r="K188" s="71">
        <v>0.67259460575256458</v>
      </c>
      <c r="L188" s="71">
        <v>2.7077242520722291</v>
      </c>
      <c r="M188" s="71">
        <v>7.2751415917639779</v>
      </c>
      <c r="N188" s="71">
        <v>8.24036743751358</v>
      </c>
      <c r="O188" s="71">
        <v>7.4269476895607349</v>
      </c>
      <c r="P188" s="71">
        <v>8.5128517661698631</v>
      </c>
      <c r="Q188" s="71">
        <v>0.432800260357109</v>
      </c>
      <c r="R188" s="71">
        <v>0</v>
      </c>
      <c r="S188" s="71">
        <v>0.60396535535668872</v>
      </c>
      <c r="T188" s="72"/>
      <c r="U188" s="71">
        <v>666438</v>
      </c>
      <c r="V188" s="71">
        <v>288</v>
      </c>
      <c r="W188" s="71">
        <v>58</v>
      </c>
      <c r="X188" s="71">
        <v>1156</v>
      </c>
      <c r="Y188" s="71">
        <v>1901</v>
      </c>
      <c r="Z188" s="71">
        <v>4315</v>
      </c>
      <c r="AA188" s="71">
        <v>1694</v>
      </c>
      <c r="AB188" s="71">
        <v>5957</v>
      </c>
      <c r="AC188" s="71">
        <v>0</v>
      </c>
      <c r="AD188" s="71">
        <v>0.60396535535668872</v>
      </c>
      <c r="AE188" s="72"/>
      <c r="AF188" s="71">
        <v>5809124.5369388647</v>
      </c>
      <c r="AG188" s="71">
        <v>494596.37823381473</v>
      </c>
      <c r="AH188" s="71">
        <v>470964.66806446732</v>
      </c>
      <c r="AI188" s="71">
        <v>8145314.9616594426</v>
      </c>
      <c r="AJ188" s="71">
        <v>10966598.94792597</v>
      </c>
      <c r="AK188" s="71">
        <v>0</v>
      </c>
      <c r="AL188" s="71">
        <v>0</v>
      </c>
      <c r="AM188" s="71">
        <v>816381.86132484209</v>
      </c>
      <c r="AN188" s="71">
        <v>0</v>
      </c>
      <c r="AO188" s="71">
        <v>0</v>
      </c>
      <c r="AP188" s="71">
        <v>26702981.354147401</v>
      </c>
      <c r="AQ188" s="72"/>
      <c r="AR188" s="71">
        <v>98</v>
      </c>
      <c r="AS188" s="71">
        <v>35</v>
      </c>
      <c r="AT188" s="71">
        <v>2</v>
      </c>
      <c r="AU188" s="71">
        <v>0</v>
      </c>
      <c r="AV188" s="71">
        <v>0</v>
      </c>
      <c r="AW188" s="71">
        <v>0</v>
      </c>
      <c r="AX188" s="71"/>
      <c r="AY188" s="72"/>
      <c r="AZ188" s="71">
        <v>497.1</v>
      </c>
      <c r="BA188" s="71">
        <v>3273.6</v>
      </c>
      <c r="BB188" s="71">
        <v>3450</v>
      </c>
      <c r="BC188" s="71">
        <v>0</v>
      </c>
      <c r="BD188" s="71">
        <v>0</v>
      </c>
      <c r="BE188" s="71">
        <v>0</v>
      </c>
      <c r="BF188" s="71"/>
      <c r="BG188" s="72"/>
      <c r="BH188" s="71">
        <v>0</v>
      </c>
      <c r="BI188" s="71">
        <v>0</v>
      </c>
      <c r="BJ188" s="71">
        <v>5.8659999999999997</v>
      </c>
      <c r="BK188" s="71">
        <v>0</v>
      </c>
      <c r="BL188" s="71">
        <v>0</v>
      </c>
      <c r="BM188" s="71">
        <v>0</v>
      </c>
      <c r="BN188" s="72"/>
      <c r="BO188" s="71">
        <v>0</v>
      </c>
      <c r="BP188" s="71">
        <v>0</v>
      </c>
      <c r="BQ188" s="71">
        <v>1</v>
      </c>
      <c r="BR188" s="71">
        <v>0</v>
      </c>
      <c r="BS188" s="71">
        <v>0</v>
      </c>
      <c r="BT188" s="71">
        <v>0</v>
      </c>
      <c r="BU188"/>
      <c r="BV188" s="70">
        <v>5.8659999999999997</v>
      </c>
      <c r="BW188" s="70">
        <v>0</v>
      </c>
      <c r="BX188" s="70">
        <v>0</v>
      </c>
      <c r="BY188" s="70">
        <v>0</v>
      </c>
      <c r="BZ188" s="70">
        <v>0</v>
      </c>
      <c r="CA188" s="70">
        <v>0</v>
      </c>
      <c r="CB188" s="70">
        <v>0</v>
      </c>
      <c r="CC188" s="70">
        <v>0</v>
      </c>
      <c r="CD188" s="70">
        <v>0</v>
      </c>
    </row>
    <row r="189" spans="1:82">
      <c r="A189" s="70" t="s">
        <v>2005</v>
      </c>
      <c r="B189" s="70">
        <v>217</v>
      </c>
      <c r="C189" s="70">
        <v>13</v>
      </c>
      <c r="D189" s="70">
        <v>13</v>
      </c>
      <c r="E189" s="70">
        <v>2016</v>
      </c>
      <c r="F189" s="70" t="s">
        <v>155</v>
      </c>
      <c r="G189" s="70" t="s">
        <v>1992</v>
      </c>
      <c r="H189" s="70" t="s">
        <v>1993</v>
      </c>
      <c r="I189" s="148"/>
      <c r="J189" s="71">
        <v>6.3435677549290368</v>
      </c>
      <c r="K189" s="71">
        <v>0.69090790033405558</v>
      </c>
      <c r="L189" s="71">
        <v>2.9687313244373343</v>
      </c>
      <c r="M189" s="71">
        <v>5.3150323509797808</v>
      </c>
      <c r="N189" s="71">
        <v>7.751585267726198</v>
      </c>
      <c r="O189" s="71">
        <v>7.3554618990368441</v>
      </c>
      <c r="P189" s="71">
        <v>8.4153063897931641</v>
      </c>
      <c r="Q189" s="71">
        <v>0.41623454012774669</v>
      </c>
      <c r="R189" s="71">
        <v>0</v>
      </c>
      <c r="S189" s="71">
        <v>0.53490823336135396</v>
      </c>
      <c r="T189" s="72"/>
      <c r="U189" s="71">
        <v>762809</v>
      </c>
      <c r="V189" s="71">
        <v>288</v>
      </c>
      <c r="W189" s="71">
        <v>58</v>
      </c>
      <c r="X189" s="71">
        <v>1156</v>
      </c>
      <c r="Y189" s="71">
        <v>1922</v>
      </c>
      <c r="Z189" s="71">
        <v>4326</v>
      </c>
      <c r="AA189" s="71">
        <v>1732</v>
      </c>
      <c r="AB189" s="71">
        <v>5893</v>
      </c>
      <c r="AC189" s="71">
        <v>0</v>
      </c>
      <c r="AD189" s="71">
        <v>0.53490823336135396</v>
      </c>
      <c r="AE189" s="72"/>
      <c r="AF189" s="71">
        <v>7044643.8449346935</v>
      </c>
      <c r="AG189" s="71">
        <v>487536.57974804222</v>
      </c>
      <c r="AH189" s="71">
        <v>414359.56115841848</v>
      </c>
      <c r="AI189" s="71">
        <v>7255199.961245778</v>
      </c>
      <c r="AJ189" s="71">
        <v>9881766.3172891755</v>
      </c>
      <c r="AK189" s="71">
        <v>0</v>
      </c>
      <c r="AL189" s="71">
        <v>0</v>
      </c>
      <c r="AM189" s="71">
        <v>808238.36424512102</v>
      </c>
      <c r="AN189" s="71">
        <v>0</v>
      </c>
      <c r="AO189" s="71">
        <v>0</v>
      </c>
      <c r="AP189" s="71">
        <v>25891744.628621228</v>
      </c>
      <c r="AQ189" s="72"/>
      <c r="AR189" s="71">
        <v>106</v>
      </c>
      <c r="AS189" s="71">
        <v>41</v>
      </c>
      <c r="AT189" s="71">
        <v>2</v>
      </c>
      <c r="AU189" s="71">
        <v>0</v>
      </c>
      <c r="AV189" s="71">
        <v>0</v>
      </c>
      <c r="AW189" s="71">
        <v>0</v>
      </c>
      <c r="AX189" s="71"/>
      <c r="AY189" s="72"/>
      <c r="AZ189" s="71">
        <v>546.9</v>
      </c>
      <c r="BA189" s="71">
        <v>5147.8</v>
      </c>
      <c r="BB189" s="71">
        <v>3450</v>
      </c>
      <c r="BC189" s="71">
        <v>0</v>
      </c>
      <c r="BD189" s="71">
        <v>0</v>
      </c>
      <c r="BE189" s="71">
        <v>0</v>
      </c>
      <c r="BF189" s="71"/>
      <c r="BG189" s="72"/>
      <c r="BH189" s="71">
        <v>0</v>
      </c>
      <c r="BI189" s="71">
        <v>0</v>
      </c>
      <c r="BJ189" s="71">
        <v>5.6379999999999999</v>
      </c>
      <c r="BK189" s="71">
        <v>0</v>
      </c>
      <c r="BL189" s="71">
        <v>0</v>
      </c>
      <c r="BM189" s="71">
        <v>0</v>
      </c>
      <c r="BN189" s="72"/>
      <c r="BO189" s="71">
        <v>0</v>
      </c>
      <c r="BP189" s="71">
        <v>0</v>
      </c>
      <c r="BQ189" s="71">
        <v>1</v>
      </c>
      <c r="BR189" s="71">
        <v>0</v>
      </c>
      <c r="BS189" s="71">
        <v>0</v>
      </c>
      <c r="BT189" s="71">
        <v>0</v>
      </c>
      <c r="BU189"/>
      <c r="BV189" s="70">
        <v>5.6379999999999999</v>
      </c>
      <c r="BW189" s="70">
        <v>0</v>
      </c>
      <c r="BX189" s="70">
        <v>0</v>
      </c>
      <c r="BY189" s="70">
        <v>0</v>
      </c>
      <c r="BZ189" s="70">
        <v>0</v>
      </c>
      <c r="CA189" s="70">
        <v>0</v>
      </c>
      <c r="CB189" s="70">
        <v>0</v>
      </c>
      <c r="CC189" s="70">
        <v>0</v>
      </c>
      <c r="CD189" s="70">
        <v>0</v>
      </c>
    </row>
    <row r="190" spans="1:82">
      <c r="A190" s="70" t="s">
        <v>2006</v>
      </c>
      <c r="B190" s="70">
        <v>218</v>
      </c>
      <c r="C190" s="70">
        <v>14</v>
      </c>
      <c r="D190" s="70">
        <v>13</v>
      </c>
      <c r="E190" s="70">
        <v>2017</v>
      </c>
      <c r="F190" s="70" t="s">
        <v>156</v>
      </c>
      <c r="G190" s="70" t="s">
        <v>1992</v>
      </c>
      <c r="H190" s="70" t="s">
        <v>1993</v>
      </c>
      <c r="I190" s="148"/>
      <c r="J190" s="71">
        <v>6.4332297175179862</v>
      </c>
      <c r="K190" s="71">
        <v>0.71015683403497809</v>
      </c>
      <c r="L190" s="71">
        <v>3.0756980841753077</v>
      </c>
      <c r="M190" s="71">
        <v>4.9264102389918039</v>
      </c>
      <c r="N190" s="71">
        <v>8.238610600805325</v>
      </c>
      <c r="O190" s="71">
        <v>7.205332441171489</v>
      </c>
      <c r="P190" s="71">
        <v>8.2799233864960193</v>
      </c>
      <c r="Q190" s="71">
        <v>0.39492646077895399</v>
      </c>
      <c r="R190" s="71">
        <v>0</v>
      </c>
      <c r="S190" s="71">
        <v>0.44813722177287657</v>
      </c>
      <c r="T190" s="72"/>
      <c r="U190" s="71">
        <v>817846</v>
      </c>
      <c r="V190" s="71">
        <v>288</v>
      </c>
      <c r="W190" s="71">
        <v>58</v>
      </c>
      <c r="X190" s="71">
        <v>1156</v>
      </c>
      <c r="Y190" s="71">
        <v>1925</v>
      </c>
      <c r="Z190" s="71">
        <v>4308</v>
      </c>
      <c r="AA190" s="71">
        <v>1715</v>
      </c>
      <c r="AB190" s="71">
        <v>5782</v>
      </c>
      <c r="AC190" s="71">
        <v>0</v>
      </c>
      <c r="AD190" s="71">
        <v>0.44813722177287663</v>
      </c>
      <c r="AE190" s="72"/>
      <c r="AF190" s="71">
        <v>7301249.3194248546</v>
      </c>
      <c r="AG190" s="71">
        <v>510703.14354458108</v>
      </c>
      <c r="AH190" s="71">
        <v>580251.03548239463</v>
      </c>
      <c r="AI190" s="71">
        <v>7116956.5742479563</v>
      </c>
      <c r="AJ190" s="71">
        <v>10889628.84390307</v>
      </c>
      <c r="AK190" s="71">
        <v>0</v>
      </c>
      <c r="AL190" s="71">
        <v>0</v>
      </c>
      <c r="AM190" s="71">
        <v>794255.31273833092</v>
      </c>
      <c r="AN190" s="71">
        <v>0</v>
      </c>
      <c r="AO190" s="71">
        <v>0</v>
      </c>
      <c r="AP190" s="71">
        <v>27193044.229341187</v>
      </c>
      <c r="AQ190" s="72"/>
      <c r="AR190" s="71">
        <v>116</v>
      </c>
      <c r="AS190" s="71">
        <v>47</v>
      </c>
      <c r="AT190" s="71">
        <v>2</v>
      </c>
      <c r="AU190" s="71">
        <v>0</v>
      </c>
      <c r="AV190" s="71">
        <v>0</v>
      </c>
      <c r="AW190" s="71">
        <v>0</v>
      </c>
      <c r="AX190" s="71"/>
      <c r="AY190" s="72"/>
      <c r="AZ190" s="71">
        <v>593.70000000000005</v>
      </c>
      <c r="BA190" s="71">
        <v>8302.9</v>
      </c>
      <c r="BB190" s="71">
        <v>3450</v>
      </c>
      <c r="BC190" s="71">
        <v>0</v>
      </c>
      <c r="BD190" s="71">
        <v>0</v>
      </c>
      <c r="BE190" s="71">
        <v>0</v>
      </c>
      <c r="BF190" s="71"/>
      <c r="BG190" s="72"/>
      <c r="BH190" s="71">
        <v>0</v>
      </c>
      <c r="BI190" s="71">
        <v>0</v>
      </c>
      <c r="BJ190" s="71">
        <v>5.9610000000000003</v>
      </c>
      <c r="BK190" s="71">
        <v>0</v>
      </c>
      <c r="BL190" s="71">
        <v>0</v>
      </c>
      <c r="BM190" s="71">
        <v>0</v>
      </c>
      <c r="BN190" s="72"/>
      <c r="BO190" s="71">
        <v>0</v>
      </c>
      <c r="BP190" s="71">
        <v>0</v>
      </c>
      <c r="BQ190" s="71">
        <v>1</v>
      </c>
      <c r="BR190" s="71">
        <v>0</v>
      </c>
      <c r="BS190" s="71">
        <v>0</v>
      </c>
      <c r="BT190" s="71">
        <v>0</v>
      </c>
      <c r="BU190"/>
      <c r="BV190" s="70">
        <v>5.9610000000000003</v>
      </c>
      <c r="BW190" s="70">
        <v>0</v>
      </c>
      <c r="BX190" s="70">
        <v>0</v>
      </c>
      <c r="BY190" s="70">
        <v>0</v>
      </c>
      <c r="BZ190" s="70">
        <v>0</v>
      </c>
      <c r="CA190" s="70">
        <v>0</v>
      </c>
      <c r="CB190" s="70">
        <v>0</v>
      </c>
      <c r="CC190" s="70">
        <v>0</v>
      </c>
      <c r="CD190" s="70">
        <v>0</v>
      </c>
    </row>
    <row r="191" spans="1:82">
      <c r="A191" s="70" t="s">
        <v>2007</v>
      </c>
      <c r="B191" s="70">
        <v>219</v>
      </c>
      <c r="C191" s="70">
        <v>15</v>
      </c>
      <c r="D191" s="70">
        <v>13</v>
      </c>
      <c r="E191" s="70">
        <v>2018</v>
      </c>
      <c r="F191" s="70" t="s">
        <v>183</v>
      </c>
      <c r="G191" s="70" t="s">
        <v>1992</v>
      </c>
      <c r="H191" s="70" t="s">
        <v>1993</v>
      </c>
      <c r="I191" s="148"/>
      <c r="J191" s="71">
        <v>7.5378602564797257</v>
      </c>
      <c r="K191" s="71">
        <v>0.67499819100178382</v>
      </c>
      <c r="L191" s="71">
        <v>2.7890240439778711</v>
      </c>
      <c r="M191" s="71">
        <v>5.2252218675004656</v>
      </c>
      <c r="N191" s="71">
        <v>7.6799925175730941</v>
      </c>
      <c r="O191" s="71">
        <v>7.063395475895871</v>
      </c>
      <c r="P191" s="71">
        <v>8.2739812265043486</v>
      </c>
      <c r="Q191" s="71">
        <v>0.36076370360009402</v>
      </c>
      <c r="R191" s="71">
        <v>0</v>
      </c>
      <c r="S191" s="71">
        <v>0.56287596699633746</v>
      </c>
      <c r="T191" s="72"/>
      <c r="U191" s="71">
        <v>924162.00000000012</v>
      </c>
      <c r="V191" s="71">
        <v>288</v>
      </c>
      <c r="W191" s="71">
        <v>58</v>
      </c>
      <c r="X191" s="71">
        <v>1156</v>
      </c>
      <c r="Y191" s="71">
        <v>1955</v>
      </c>
      <c r="Z191" s="71">
        <v>4304</v>
      </c>
      <c r="AA191" s="71">
        <v>1731</v>
      </c>
      <c r="AB191" s="71">
        <v>5692</v>
      </c>
      <c r="AC191" s="71">
        <v>0</v>
      </c>
      <c r="AD191" s="71">
        <v>0.56287596699633746</v>
      </c>
      <c r="AE191" s="72"/>
      <c r="AF191" s="71">
        <v>8632861.8755584676</v>
      </c>
      <c r="AG191" s="71">
        <v>453903.16798329732</v>
      </c>
      <c r="AH191" s="71">
        <v>550154.62751963676</v>
      </c>
      <c r="AI191" s="71">
        <v>7098945.6173143238</v>
      </c>
      <c r="AJ191" s="71">
        <v>9720780.6895389277</v>
      </c>
      <c r="AK191" s="71">
        <v>0</v>
      </c>
      <c r="AL191" s="71">
        <v>0</v>
      </c>
      <c r="AM191" s="71">
        <v>783510.12217070535</v>
      </c>
      <c r="AN191" s="71">
        <v>0</v>
      </c>
      <c r="AO191" s="71">
        <v>0</v>
      </c>
      <c r="AP191" s="71">
        <v>27240156.100085359</v>
      </c>
      <c r="AQ191" s="72"/>
      <c r="AR191" s="71">
        <v>122</v>
      </c>
      <c r="AS191" s="71">
        <v>53</v>
      </c>
      <c r="AT191" s="71">
        <v>2</v>
      </c>
      <c r="AU191" s="71">
        <v>0</v>
      </c>
      <c r="AV191" s="71">
        <v>0</v>
      </c>
      <c r="AW191" s="71">
        <v>0</v>
      </c>
      <c r="AX191" s="71"/>
      <c r="AY191" s="72"/>
      <c r="AZ191" s="71">
        <v>626.90000000000009</v>
      </c>
      <c r="BA191" s="71">
        <v>9363</v>
      </c>
      <c r="BB191" s="71">
        <v>3450</v>
      </c>
      <c r="BC191" s="71">
        <v>0</v>
      </c>
      <c r="BD191" s="71">
        <v>0</v>
      </c>
      <c r="BE191" s="71">
        <v>0</v>
      </c>
      <c r="BF191" s="71"/>
      <c r="BG191" s="72"/>
      <c r="BH191" s="71">
        <v>0</v>
      </c>
      <c r="BI191" s="71">
        <v>0</v>
      </c>
      <c r="BJ191" s="71">
        <v>5.7759999999999998</v>
      </c>
      <c r="BK191" s="71">
        <v>0</v>
      </c>
      <c r="BL191" s="71">
        <v>0</v>
      </c>
      <c r="BM191" s="71">
        <v>0</v>
      </c>
      <c r="BN191" s="72"/>
      <c r="BO191" s="71">
        <v>0</v>
      </c>
      <c r="BP191" s="71">
        <v>0</v>
      </c>
      <c r="BQ191" s="71">
        <v>1</v>
      </c>
      <c r="BR191" s="71">
        <v>0</v>
      </c>
      <c r="BS191" s="71">
        <v>0</v>
      </c>
      <c r="BT191" s="71">
        <v>0</v>
      </c>
      <c r="BU191"/>
      <c r="BV191" s="70">
        <v>5.7759999999999998</v>
      </c>
      <c r="BW191" s="70">
        <v>0</v>
      </c>
      <c r="BX191" s="70">
        <v>0</v>
      </c>
      <c r="BY191" s="70">
        <v>0</v>
      </c>
      <c r="BZ191" s="70">
        <v>0</v>
      </c>
      <c r="CA191" s="70">
        <v>0</v>
      </c>
      <c r="CB191" s="70">
        <v>0</v>
      </c>
      <c r="CC191" s="70">
        <v>0</v>
      </c>
      <c r="CD191" s="70">
        <v>0</v>
      </c>
    </row>
    <row r="192" spans="1:82">
      <c r="A192" s="70" t="s">
        <v>2008</v>
      </c>
      <c r="B192" s="70">
        <v>220</v>
      </c>
      <c r="C192" s="70">
        <v>16</v>
      </c>
      <c r="D192" s="70">
        <v>13</v>
      </c>
      <c r="E192" s="70">
        <v>2019</v>
      </c>
      <c r="F192" s="70" t="s">
        <v>158</v>
      </c>
      <c r="G192" s="70" t="s">
        <v>1992</v>
      </c>
      <c r="H192" s="70" t="s">
        <v>1993</v>
      </c>
      <c r="I192" s="148"/>
      <c r="J192" s="71">
        <v>7.2075522871868776</v>
      </c>
      <c r="K192" s="71">
        <v>0.62482597816064389</v>
      </c>
      <c r="L192" s="71">
        <v>2.8165031586665328</v>
      </c>
      <c r="M192" s="71">
        <v>5.2312328507504677</v>
      </c>
      <c r="N192" s="71">
        <v>7.5810096690779174</v>
      </c>
      <c r="O192" s="71">
        <v>6.8714688697751978</v>
      </c>
      <c r="P192" s="71">
        <v>8.1726378982133614</v>
      </c>
      <c r="Q192" s="71">
        <v>0.34724340537394399</v>
      </c>
      <c r="R192" s="71">
        <v>0</v>
      </c>
      <c r="S192" s="71">
        <v>0.69225178699110412</v>
      </c>
      <c r="T192" s="72"/>
      <c r="U192" s="71">
        <v>885223</v>
      </c>
      <c r="V192" s="71">
        <v>288</v>
      </c>
      <c r="W192" s="71">
        <v>58</v>
      </c>
      <c r="X192" s="71">
        <v>1156</v>
      </c>
      <c r="Y192" s="71">
        <v>1982</v>
      </c>
      <c r="Z192" s="71">
        <v>4302</v>
      </c>
      <c r="AA192" s="71">
        <v>1697</v>
      </c>
      <c r="AB192" s="71">
        <v>5627</v>
      </c>
      <c r="AC192" s="71">
        <v>0</v>
      </c>
      <c r="AD192" s="71">
        <v>0.69225178699110412</v>
      </c>
      <c r="AE192" s="72"/>
      <c r="AF192" s="71">
        <v>8734106.9352360368</v>
      </c>
      <c r="AG192" s="71">
        <v>439512.29344936821</v>
      </c>
      <c r="AH192" s="71">
        <v>577529.9874441229</v>
      </c>
      <c r="AI192" s="71">
        <v>7584079.2802272737</v>
      </c>
      <c r="AJ192" s="71">
        <v>10249940.30060064</v>
      </c>
      <c r="AK192" s="71">
        <v>0</v>
      </c>
      <c r="AL192" s="71">
        <v>0</v>
      </c>
      <c r="AM192" s="71">
        <v>766355.03996667941</v>
      </c>
      <c r="AN192" s="71">
        <v>0</v>
      </c>
      <c r="AO192" s="71">
        <v>0</v>
      </c>
      <c r="AP192" s="71">
        <v>28351523.836924121</v>
      </c>
      <c r="AQ192" s="72"/>
      <c r="AR192" s="71">
        <v>125</v>
      </c>
      <c r="AS192" s="71">
        <v>60</v>
      </c>
      <c r="AT192" s="71">
        <v>2</v>
      </c>
      <c r="AU192" s="71">
        <v>0</v>
      </c>
      <c r="AV192" s="71">
        <v>0</v>
      </c>
      <c r="AW192" s="71">
        <v>0</v>
      </c>
      <c r="AX192" s="71"/>
      <c r="AY192" s="72"/>
      <c r="AZ192" s="71">
        <v>646.69999999999993</v>
      </c>
      <c r="BA192" s="71">
        <v>9582.6</v>
      </c>
      <c r="BB192" s="71">
        <v>3450</v>
      </c>
      <c r="BC192" s="71">
        <v>0</v>
      </c>
      <c r="BD192" s="71">
        <v>0</v>
      </c>
      <c r="BE192" s="71">
        <v>0</v>
      </c>
      <c r="BF192" s="71"/>
      <c r="BG192" s="72"/>
      <c r="BH192" s="71">
        <v>0</v>
      </c>
      <c r="BI192" s="71">
        <v>0</v>
      </c>
      <c r="BJ192" s="71">
        <v>5.7140000000000004</v>
      </c>
      <c r="BK192" s="71">
        <v>0</v>
      </c>
      <c r="BL192" s="71">
        <v>0</v>
      </c>
      <c r="BM192" s="71">
        <v>0</v>
      </c>
      <c r="BN192" s="72"/>
      <c r="BO192" s="71">
        <v>0</v>
      </c>
      <c r="BP192" s="71">
        <v>0</v>
      </c>
      <c r="BQ192" s="71">
        <v>1</v>
      </c>
      <c r="BR192" s="71">
        <v>0</v>
      </c>
      <c r="BS192" s="71">
        <v>0</v>
      </c>
      <c r="BT192" s="71">
        <v>0</v>
      </c>
      <c r="BU192"/>
      <c r="BV192" s="70">
        <v>5.7140000000000004</v>
      </c>
      <c r="BW192" s="70">
        <v>0</v>
      </c>
      <c r="BX192" s="70">
        <v>0</v>
      </c>
      <c r="BY192" s="70">
        <v>0</v>
      </c>
      <c r="BZ192" s="70">
        <v>0</v>
      </c>
      <c r="CA192" s="70">
        <v>0</v>
      </c>
      <c r="CB192" s="70">
        <v>0</v>
      </c>
      <c r="CC192" s="70">
        <v>0</v>
      </c>
      <c r="CD192" s="70">
        <v>0</v>
      </c>
    </row>
    <row r="193" spans="1:82">
      <c r="A193" s="70" t="s">
        <v>2009</v>
      </c>
      <c r="B193" s="70">
        <v>221</v>
      </c>
      <c r="C193" s="70">
        <v>17</v>
      </c>
      <c r="D193" s="70">
        <v>13</v>
      </c>
      <c r="E193" s="70">
        <v>2020</v>
      </c>
      <c r="F193" s="70" t="s">
        <v>159</v>
      </c>
      <c r="G193" s="70" t="s">
        <v>1992</v>
      </c>
      <c r="H193" s="70" t="s">
        <v>1993</v>
      </c>
      <c r="I193" s="148"/>
      <c r="J193" s="71">
        <v>6.1615172271554961</v>
      </c>
      <c r="K193" s="71">
        <v>0.54703637016163364</v>
      </c>
      <c r="L193" s="71">
        <v>2.0646518422671289</v>
      </c>
      <c r="M193" s="71">
        <v>3.7991196286561464</v>
      </c>
      <c r="N193" s="71">
        <v>6.7680507195805255</v>
      </c>
      <c r="O193" s="71">
        <v>6.032973172265593</v>
      </c>
      <c r="P193" s="71">
        <v>7.7705956461426471</v>
      </c>
      <c r="Q193" s="71">
        <v>0.32516838954504301</v>
      </c>
      <c r="R193" s="71">
        <v>0</v>
      </c>
      <c r="S193" s="71">
        <v>0.77093728695622155</v>
      </c>
      <c r="T193" s="72"/>
      <c r="U193" s="71">
        <v>798898</v>
      </c>
      <c r="V193" s="71">
        <v>250</v>
      </c>
      <c r="W193" s="71">
        <v>52</v>
      </c>
      <c r="X193" s="71">
        <v>1005</v>
      </c>
      <c r="Y193" s="71">
        <v>1984</v>
      </c>
      <c r="Z193" s="71">
        <v>4311</v>
      </c>
      <c r="AA193" s="71">
        <v>1715</v>
      </c>
      <c r="AB193" s="71">
        <v>5515</v>
      </c>
      <c r="AC193" s="71">
        <v>0</v>
      </c>
      <c r="AD193" s="71">
        <v>0.77093728695622155</v>
      </c>
      <c r="AE193" s="72"/>
      <c r="AF193" s="71">
        <v>7485296.1696664607</v>
      </c>
      <c r="AG193" s="71">
        <v>374316.33709942031</v>
      </c>
      <c r="AH193" s="71">
        <v>426591.9449537847</v>
      </c>
      <c r="AI193" s="71">
        <v>5641230.2223388469</v>
      </c>
      <c r="AJ193" s="71">
        <v>10018311.23418173</v>
      </c>
      <c r="AK193" s="71"/>
      <c r="AL193" s="71"/>
      <c r="AM193" s="71">
        <v>719768.77292797226</v>
      </c>
      <c r="AN193" s="71"/>
      <c r="AO193" s="71"/>
      <c r="AP193" s="71">
        <v>24665514.681168217</v>
      </c>
      <c r="AQ193" s="72"/>
      <c r="AR193" s="71">
        <v>128</v>
      </c>
      <c r="AS193" s="71">
        <v>64</v>
      </c>
      <c r="AT193" s="71">
        <v>2</v>
      </c>
      <c r="AU193" s="71">
        <v>0</v>
      </c>
      <c r="AV193" s="71">
        <v>0</v>
      </c>
      <c r="AW193" s="71">
        <v>0</v>
      </c>
      <c r="AX193" s="71"/>
      <c r="AY193" s="72"/>
      <c r="AZ193" s="71">
        <v>669.59999999999991</v>
      </c>
      <c r="BA193" s="71">
        <v>9780.6</v>
      </c>
      <c r="BB193" s="71">
        <v>3450</v>
      </c>
      <c r="BC193" s="71">
        <v>0</v>
      </c>
      <c r="BD193" s="71">
        <v>0</v>
      </c>
      <c r="BE193" s="71">
        <v>0</v>
      </c>
      <c r="BF193" s="71"/>
      <c r="BG193" s="72"/>
      <c r="BH193" s="71">
        <v>0</v>
      </c>
      <c r="BI193" s="71">
        <v>0</v>
      </c>
      <c r="BJ193" s="71">
        <v>4.9530000000000003</v>
      </c>
      <c r="BK193" s="71">
        <v>0</v>
      </c>
      <c r="BL193" s="71">
        <v>0</v>
      </c>
      <c r="BM193" s="71">
        <v>0</v>
      </c>
      <c r="BN193" s="72"/>
      <c r="BO193" s="71">
        <v>0</v>
      </c>
      <c r="BP193" s="71">
        <v>0</v>
      </c>
      <c r="BQ193" s="71">
        <v>1</v>
      </c>
      <c r="BR193" s="71">
        <v>0</v>
      </c>
      <c r="BS193" s="71">
        <v>0</v>
      </c>
      <c r="BT193" s="71">
        <v>0</v>
      </c>
      <c r="BU193"/>
      <c r="BV193" s="70">
        <v>4.9530000000000003</v>
      </c>
      <c r="BW193" s="70">
        <v>0</v>
      </c>
      <c r="BX193" s="70">
        <v>0</v>
      </c>
      <c r="BY193" s="70">
        <v>0</v>
      </c>
      <c r="BZ193" s="70">
        <v>0</v>
      </c>
      <c r="CA193" s="70">
        <v>0</v>
      </c>
      <c r="CB193" s="70">
        <v>0</v>
      </c>
      <c r="CC193" s="70">
        <v>0</v>
      </c>
      <c r="CD193" s="70">
        <v>0</v>
      </c>
    </row>
    <row r="194" spans="1:82">
      <c r="A194" s="70" t="s">
        <v>2010</v>
      </c>
      <c r="B194" s="70">
        <v>221</v>
      </c>
      <c r="C194" s="70">
        <v>18</v>
      </c>
      <c r="D194" s="70">
        <v>13</v>
      </c>
      <c r="E194" s="70">
        <v>2021</v>
      </c>
      <c r="F194" s="70" t="s">
        <v>160</v>
      </c>
      <c r="G194" s="70" t="s">
        <v>1992</v>
      </c>
      <c r="H194" s="70" t="s">
        <v>1993</v>
      </c>
      <c r="I194" s="148"/>
      <c r="J194" s="71">
        <v>7.4767955631164318</v>
      </c>
      <c r="K194" s="71">
        <v>0.59909313618396387</v>
      </c>
      <c r="L194" s="71">
        <v>1.700248620038737</v>
      </c>
      <c r="M194" s="71">
        <v>4.1672774112919182</v>
      </c>
      <c r="N194" s="71">
        <v>7.5152685660351848</v>
      </c>
      <c r="O194" s="71">
        <v>5.8130232488181894</v>
      </c>
      <c r="P194" s="71">
        <v>7.9921690308000679</v>
      </c>
      <c r="Q194" s="71">
        <v>0.31546554126834703</v>
      </c>
      <c r="R194" s="71">
        <v>0</v>
      </c>
      <c r="S194" s="71">
        <v>0.59269481961770643</v>
      </c>
      <c r="T194" s="72"/>
      <c r="U194" s="71">
        <v>1005494</v>
      </c>
      <c r="V194" s="71">
        <v>250</v>
      </c>
      <c r="W194" s="71">
        <v>52</v>
      </c>
      <c r="X194" s="71">
        <v>1005</v>
      </c>
      <c r="Y194" s="71">
        <v>1977</v>
      </c>
      <c r="Z194" s="71">
        <v>4277</v>
      </c>
      <c r="AA194" s="71">
        <v>1720</v>
      </c>
      <c r="AB194" s="71">
        <v>5403</v>
      </c>
      <c r="AC194" s="71">
        <v>0</v>
      </c>
      <c r="AD194" s="71">
        <v>0.59269481961770643</v>
      </c>
      <c r="AE194" s="72"/>
      <c r="AF194" s="71">
        <v>9195818.5874720532</v>
      </c>
      <c r="AG194" s="71">
        <v>400820.38272116979</v>
      </c>
      <c r="AH194" s="71">
        <v>340636.82275583677</v>
      </c>
      <c r="AI194" s="71">
        <v>6248613.2931416454</v>
      </c>
      <c r="AJ194" s="71">
        <v>10312227.22307051</v>
      </c>
      <c r="AK194" s="71">
        <v>0</v>
      </c>
      <c r="AL194" s="71">
        <v>0</v>
      </c>
      <c r="AM194" s="71">
        <v>709218.78582555917</v>
      </c>
      <c r="AN194" s="71">
        <v>0</v>
      </c>
      <c r="AO194" s="71">
        <v>0</v>
      </c>
      <c r="AP194" s="71">
        <v>27207335.094986774</v>
      </c>
      <c r="AQ194" s="72"/>
      <c r="AR194" s="71">
        <v>131</v>
      </c>
      <c r="AS194" s="71">
        <v>68</v>
      </c>
      <c r="AT194" s="71">
        <v>2</v>
      </c>
      <c r="AU194" s="71">
        <v>0</v>
      </c>
      <c r="AV194" s="71">
        <v>0</v>
      </c>
      <c r="AW194" s="71">
        <v>0</v>
      </c>
      <c r="AX194" s="71"/>
      <c r="AY194" s="72"/>
      <c r="AZ194" s="71">
        <v>681.39999999999986</v>
      </c>
      <c r="BA194" s="71">
        <v>9977.6999999999989</v>
      </c>
      <c r="BB194" s="71">
        <v>3450</v>
      </c>
      <c r="BC194" s="71">
        <v>0</v>
      </c>
      <c r="BD194" s="71">
        <v>0</v>
      </c>
      <c r="BE194" s="71">
        <v>0</v>
      </c>
      <c r="BF194" s="71"/>
      <c r="BG194" s="72"/>
      <c r="BH194" s="71">
        <v>0</v>
      </c>
      <c r="BI194" s="71">
        <v>0</v>
      </c>
      <c r="BJ194" s="71">
        <v>5.0199999999999996</v>
      </c>
      <c r="BK194" s="71">
        <v>0</v>
      </c>
      <c r="BL194" s="71">
        <v>0</v>
      </c>
      <c r="BM194" s="71">
        <v>0</v>
      </c>
      <c r="BN194" s="72"/>
      <c r="BO194" s="71">
        <v>0</v>
      </c>
      <c r="BP194" s="71">
        <v>0</v>
      </c>
      <c r="BQ194" s="71">
        <v>1</v>
      </c>
      <c r="BR194" s="71">
        <v>0</v>
      </c>
      <c r="BS194" s="71">
        <v>0</v>
      </c>
      <c r="BT194" s="71">
        <v>0</v>
      </c>
      <c r="BU194"/>
      <c r="BV194" s="70">
        <v>5.0199999999999996</v>
      </c>
      <c r="BW194" s="70">
        <v>0</v>
      </c>
      <c r="BX194" s="70">
        <v>0</v>
      </c>
      <c r="BY194" s="70">
        <v>0</v>
      </c>
      <c r="BZ194" s="70">
        <v>0</v>
      </c>
      <c r="CA194" s="70">
        <v>0</v>
      </c>
      <c r="CB194" s="70">
        <v>0</v>
      </c>
      <c r="CC194" s="70">
        <v>0</v>
      </c>
      <c r="CD194" s="70">
        <v>0</v>
      </c>
    </row>
    <row r="195" spans="1:82">
      <c r="A195" s="70" t="s">
        <v>2011</v>
      </c>
      <c r="B195" s="70">
        <v>221</v>
      </c>
      <c r="C195" s="70">
        <v>19</v>
      </c>
      <c r="D195" s="70">
        <v>13</v>
      </c>
      <c r="E195" s="70">
        <v>2022</v>
      </c>
      <c r="F195" s="70" t="s">
        <v>161</v>
      </c>
      <c r="G195" s="70" t="s">
        <v>1992</v>
      </c>
      <c r="H195" s="70" t="s">
        <v>1993</v>
      </c>
      <c r="I195" s="148"/>
      <c r="J195" s="71">
        <v>5.6266583126257439</v>
      </c>
      <c r="K195" s="71">
        <v>0.53678022185372187</v>
      </c>
      <c r="L195" s="71">
        <v>1.557497515145351</v>
      </c>
      <c r="M195" s="71">
        <v>4.1472628680554591</v>
      </c>
      <c r="N195" s="71">
        <v>7.2708013802730251</v>
      </c>
      <c r="O195" s="71">
        <v>6.0567653920773772</v>
      </c>
      <c r="P195" s="71">
        <v>7.8996235019378966</v>
      </c>
      <c r="Q195" s="71">
        <v>0.31224564465757493</v>
      </c>
      <c r="R195" s="71">
        <v>0</v>
      </c>
      <c r="S195" s="71">
        <v>0.58777677129441785</v>
      </c>
      <c r="T195" s="72"/>
      <c r="U195" s="71">
        <v>913945</v>
      </c>
      <c r="V195" s="71">
        <v>250</v>
      </c>
      <c r="W195" s="71">
        <v>52</v>
      </c>
      <c r="X195" s="71">
        <v>1005</v>
      </c>
      <c r="Y195" s="71">
        <v>1982</v>
      </c>
      <c r="Z195" s="71">
        <v>4234</v>
      </c>
      <c r="AA195" s="71">
        <v>1726</v>
      </c>
      <c r="AB195" s="71">
        <v>5304</v>
      </c>
      <c r="AC195" s="71">
        <v>0</v>
      </c>
      <c r="AD195" s="71">
        <v>0.58777677129441785</v>
      </c>
      <c r="AE195" s="72"/>
      <c r="AF195" s="71">
        <v>6432507.7151683122</v>
      </c>
      <c r="AG195" s="71">
        <v>389795.44497581839</v>
      </c>
      <c r="AH195" s="71">
        <v>356538.58461888769</v>
      </c>
      <c r="AI195" s="71">
        <v>5961554.8661914067</v>
      </c>
      <c r="AJ195" s="71">
        <v>10423617.960958693</v>
      </c>
      <c r="AK195" s="71">
        <v>0</v>
      </c>
      <c r="AL195" s="71">
        <v>0</v>
      </c>
      <c r="AM195" s="71">
        <v>684891.16953534086</v>
      </c>
      <c r="AN195" s="71">
        <v>0</v>
      </c>
      <c r="AO195" s="71">
        <v>0</v>
      </c>
      <c r="AP195" s="71">
        <v>24248905.741448462</v>
      </c>
      <c r="AQ195" s="72"/>
      <c r="AR195" s="71">
        <v>137</v>
      </c>
      <c r="AS195" s="71">
        <v>70</v>
      </c>
      <c r="AT195" s="71">
        <v>2</v>
      </c>
      <c r="AU195" s="71">
        <v>0</v>
      </c>
      <c r="AV195" s="71">
        <v>0</v>
      </c>
      <c r="AW195" s="71">
        <v>0</v>
      </c>
      <c r="AX195" s="71"/>
      <c r="AY195" s="72"/>
      <c r="AZ195" s="71">
        <v>715.69999999999982</v>
      </c>
      <c r="BA195" s="71">
        <v>10054.699999999999</v>
      </c>
      <c r="BB195" s="71">
        <v>3450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2012</v>
      </c>
      <c r="B196" s="70">
        <v>221</v>
      </c>
      <c r="C196" s="70">
        <v>20</v>
      </c>
      <c r="D196" s="70">
        <v>13</v>
      </c>
      <c r="E196" s="70">
        <v>2023</v>
      </c>
      <c r="F196" s="70" t="s">
        <v>1539</v>
      </c>
      <c r="G196" s="70" t="s">
        <v>1992</v>
      </c>
      <c r="H196" s="70" t="s">
        <v>1993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138</v>
      </c>
      <c r="AS196" s="71">
        <v>70</v>
      </c>
      <c r="AT196" s="71">
        <v>2</v>
      </c>
      <c r="AU196" s="71">
        <v>0</v>
      </c>
      <c r="AV196" s="71">
        <v>0</v>
      </c>
      <c r="AW196" s="71">
        <v>0</v>
      </c>
      <c r="AX196" s="71"/>
      <c r="AY196" s="72"/>
      <c r="AZ196" s="71">
        <v>719.29999999999973</v>
      </c>
      <c r="BA196" s="71">
        <v>10054.699999999999</v>
      </c>
      <c r="BB196" s="71">
        <v>3450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2013</v>
      </c>
      <c r="B197" s="70">
        <v>221</v>
      </c>
      <c r="C197" s="70">
        <v>21</v>
      </c>
      <c r="D197" s="70">
        <v>13</v>
      </c>
      <c r="E197" s="70">
        <v>2024</v>
      </c>
      <c r="F197" s="70" t="s">
        <v>1554</v>
      </c>
      <c r="G197" s="1064" t="s">
        <v>1992</v>
      </c>
      <c r="H197" s="70" t="s">
        <v>1993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2014</v>
      </c>
      <c r="B198" s="70">
        <v>86</v>
      </c>
      <c r="C198" s="70">
        <v>1</v>
      </c>
      <c r="D198" s="70">
        <v>6</v>
      </c>
      <c r="E198" s="70">
        <v>1990</v>
      </c>
      <c r="F198" s="70" t="s">
        <v>787</v>
      </c>
      <c r="G198" s="1064" t="s">
        <v>2015</v>
      </c>
      <c r="H198" s="70" t="s">
        <v>2016</v>
      </c>
      <c r="I198" s="148"/>
      <c r="J198" s="71">
        <v>7.2594571702112356</v>
      </c>
      <c r="K198" s="71">
        <v>1.648070793622932</v>
      </c>
      <c r="L198" s="71">
        <v>3.1882911385440851</v>
      </c>
      <c r="M198" s="71">
        <v>3.3346617247319288</v>
      </c>
      <c r="N198" s="71">
        <v>5.5022781024128697</v>
      </c>
      <c r="O198" s="71">
        <v>4.3908306704578068</v>
      </c>
      <c r="P198" s="71">
        <v>7.0013275591459241</v>
      </c>
      <c r="Q198" s="71">
        <v>0.46783170419233699</v>
      </c>
      <c r="R198" s="71">
        <v>0</v>
      </c>
      <c r="S198" s="71">
        <v>0.46089055221861758</v>
      </c>
      <c r="T198" s="72"/>
      <c r="U198" s="71">
        <v>754863</v>
      </c>
      <c r="V198" s="71">
        <v>507</v>
      </c>
      <c r="W198" s="71">
        <v>36</v>
      </c>
      <c r="X198" s="71">
        <v>1150</v>
      </c>
      <c r="Y198" s="71">
        <v>1885</v>
      </c>
      <c r="Z198" s="71">
        <v>1806</v>
      </c>
      <c r="AA198" s="71">
        <v>1700</v>
      </c>
      <c r="AB198" s="71">
        <v>7596</v>
      </c>
      <c r="AC198" s="71">
        <v>0</v>
      </c>
      <c r="AD198" s="71">
        <v>0.46089055221861758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2017</v>
      </c>
      <c r="B199" s="70">
        <v>87</v>
      </c>
      <c r="C199" s="70">
        <v>2</v>
      </c>
      <c r="D199" s="70">
        <v>6</v>
      </c>
      <c r="E199" s="70">
        <v>2005</v>
      </c>
      <c r="F199" s="70" t="s">
        <v>789</v>
      </c>
      <c r="G199" s="70" t="s">
        <v>2015</v>
      </c>
      <c r="H199" s="70" t="s">
        <v>2016</v>
      </c>
      <c r="I199" s="148"/>
      <c r="J199" s="71">
        <v>39.340093520134147</v>
      </c>
      <c r="K199" s="71">
        <v>0.999723867061035</v>
      </c>
      <c r="L199" s="71">
        <v>3.7691189010377522</v>
      </c>
      <c r="M199" s="71">
        <v>5.9634409434779609</v>
      </c>
      <c r="N199" s="71">
        <v>9.2948617070477617</v>
      </c>
      <c r="O199" s="71">
        <v>6.9017526956876178</v>
      </c>
      <c r="P199" s="71">
        <v>8.2268934991439853</v>
      </c>
      <c r="Q199" s="71">
        <v>0.41033821749042099</v>
      </c>
      <c r="R199" s="71">
        <v>0</v>
      </c>
      <c r="S199" s="71">
        <v>0.57672268579522068</v>
      </c>
      <c r="T199" s="72"/>
      <c r="U199" s="71">
        <v>4258005</v>
      </c>
      <c r="V199" s="71">
        <v>381</v>
      </c>
      <c r="W199" s="71">
        <v>45</v>
      </c>
      <c r="X199" s="71">
        <v>965</v>
      </c>
      <c r="Y199" s="71">
        <v>2051</v>
      </c>
      <c r="Z199" s="71">
        <v>3285</v>
      </c>
      <c r="AA199" s="71">
        <v>1636</v>
      </c>
      <c r="AB199" s="71">
        <v>6965</v>
      </c>
      <c r="AC199" s="71">
        <v>0</v>
      </c>
      <c r="AD199" s="71">
        <v>0.57672268579522068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2018</v>
      </c>
      <c r="B200" s="70">
        <v>88</v>
      </c>
      <c r="C200" s="70">
        <v>3</v>
      </c>
      <c r="D200" s="70">
        <v>6</v>
      </c>
      <c r="E200" s="70">
        <v>2006</v>
      </c>
      <c r="F200" s="70" t="s">
        <v>790</v>
      </c>
      <c r="G200" s="70" t="s">
        <v>2015</v>
      </c>
      <c r="H200" s="70" t="s">
        <v>2016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2019</v>
      </c>
      <c r="B201" s="70">
        <v>89</v>
      </c>
      <c r="C201" s="70">
        <v>4</v>
      </c>
      <c r="D201" s="70">
        <v>6</v>
      </c>
      <c r="E201" s="70">
        <v>2007</v>
      </c>
      <c r="F201" s="70" t="s">
        <v>791</v>
      </c>
      <c r="G201" s="70" t="s">
        <v>2015</v>
      </c>
      <c r="H201" s="70" t="s">
        <v>2016</v>
      </c>
      <c r="I201" s="148"/>
      <c r="J201" s="71">
        <v>39.091855190255998</v>
      </c>
      <c r="K201" s="71">
        <v>0.85843706540349907</v>
      </c>
      <c r="L201" s="71">
        <v>3.140869707201329</v>
      </c>
      <c r="M201" s="71">
        <v>4.7313927916324516</v>
      </c>
      <c r="N201" s="71">
        <v>9.5378942149443802</v>
      </c>
      <c r="O201" s="71">
        <v>6.7604263367623441</v>
      </c>
      <c r="P201" s="71">
        <v>8.0989112368750273</v>
      </c>
      <c r="Q201" s="71">
        <v>0.42105634193392799</v>
      </c>
      <c r="R201" s="71">
        <v>0</v>
      </c>
      <c r="S201" s="71">
        <v>0.66330657624235445</v>
      </c>
      <c r="T201" s="72"/>
      <c r="U201" s="71">
        <v>4992486</v>
      </c>
      <c r="V201" s="71">
        <v>342</v>
      </c>
      <c r="W201" s="71">
        <v>47</v>
      </c>
      <c r="X201" s="71">
        <v>1031</v>
      </c>
      <c r="Y201" s="71">
        <v>2064</v>
      </c>
      <c r="Z201" s="71">
        <v>3345</v>
      </c>
      <c r="AA201" s="71">
        <v>1586</v>
      </c>
      <c r="AB201" s="71">
        <v>6769</v>
      </c>
      <c r="AC201" s="71">
        <v>0</v>
      </c>
      <c r="AD201" s="71">
        <v>0.66330657624235445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2020</v>
      </c>
      <c r="B202" s="70">
        <v>90</v>
      </c>
      <c r="C202" s="70">
        <v>5</v>
      </c>
      <c r="D202" s="70">
        <v>6</v>
      </c>
      <c r="E202" s="70">
        <v>2008</v>
      </c>
      <c r="F202" s="70" t="s">
        <v>792</v>
      </c>
      <c r="G202" s="70" t="s">
        <v>2015</v>
      </c>
      <c r="H202" s="70" t="s">
        <v>2016</v>
      </c>
      <c r="I202" s="148"/>
      <c r="J202" s="71">
        <v>34.714477929736447</v>
      </c>
      <c r="K202" s="71">
        <v>0.68009167850876906</v>
      </c>
      <c r="L202" s="71">
        <v>3.0683857654157518</v>
      </c>
      <c r="M202" s="71">
        <v>5.3020344411058016</v>
      </c>
      <c r="N202" s="71">
        <v>9.1273233555418685</v>
      </c>
      <c r="O202" s="71">
        <v>6.6405342575738162</v>
      </c>
      <c r="P202" s="71">
        <v>7.9825670109928968</v>
      </c>
      <c r="Q202" s="71">
        <v>0.409714346374769</v>
      </c>
      <c r="R202" s="71">
        <v>0</v>
      </c>
      <c r="S202" s="71">
        <v>0.72915663698841326</v>
      </c>
      <c r="T202" s="72"/>
      <c r="U202" s="71">
        <v>4620088</v>
      </c>
      <c r="V202" s="71">
        <v>342</v>
      </c>
      <c r="W202" s="71">
        <v>47</v>
      </c>
      <c r="X202" s="71">
        <v>1031</v>
      </c>
      <c r="Y202" s="71">
        <v>2070</v>
      </c>
      <c r="Z202" s="71">
        <v>3401</v>
      </c>
      <c r="AA202" s="71">
        <v>1565</v>
      </c>
      <c r="AB202" s="71">
        <v>6695</v>
      </c>
      <c r="AC202" s="71">
        <v>0</v>
      </c>
      <c r="AD202" s="71">
        <v>0.72915663698841326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2021</v>
      </c>
      <c r="B203" s="70">
        <v>91</v>
      </c>
      <c r="C203" s="70">
        <v>6</v>
      </c>
      <c r="D203" s="70">
        <v>6</v>
      </c>
      <c r="E203" s="70">
        <v>2009</v>
      </c>
      <c r="F203" s="70" t="s">
        <v>176</v>
      </c>
      <c r="G203" s="70" t="s">
        <v>2015</v>
      </c>
      <c r="H203" s="70" t="s">
        <v>2016</v>
      </c>
      <c r="I203" s="148"/>
      <c r="J203" s="71">
        <v>23.414107991833649</v>
      </c>
      <c r="K203" s="71">
        <v>0.69601640109406471</v>
      </c>
      <c r="L203" s="71">
        <v>4.4068150083239299</v>
      </c>
      <c r="M203" s="71">
        <v>6.2189151284275397</v>
      </c>
      <c r="N203" s="71">
        <v>8.4200755212290161</v>
      </c>
      <c r="O203" s="71">
        <v>6.7850331983237142</v>
      </c>
      <c r="P203" s="71">
        <v>7.7656981009063344</v>
      </c>
      <c r="Q203" s="71">
        <v>0.38715275684614398</v>
      </c>
      <c r="R203" s="71">
        <v>0</v>
      </c>
      <c r="S203" s="71">
        <v>0.54598672699427486</v>
      </c>
      <c r="T203" s="72"/>
      <c r="U203" s="71">
        <v>2697455</v>
      </c>
      <c r="V203" s="71">
        <v>357</v>
      </c>
      <c r="W203" s="71">
        <v>93</v>
      </c>
      <c r="X203" s="71">
        <v>1198</v>
      </c>
      <c r="Y203" s="71">
        <v>2086</v>
      </c>
      <c r="Z203" s="71">
        <v>3430</v>
      </c>
      <c r="AA203" s="71">
        <v>1563</v>
      </c>
      <c r="AB203" s="71">
        <v>6641</v>
      </c>
      <c r="AC203" s="71">
        <v>0</v>
      </c>
      <c r="AD203" s="71">
        <v>0.54598672699427486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2022</v>
      </c>
      <c r="B204" s="70">
        <v>92</v>
      </c>
      <c r="C204" s="70">
        <v>7</v>
      </c>
      <c r="D204" s="70">
        <v>6</v>
      </c>
      <c r="E204" s="70">
        <v>2010</v>
      </c>
      <c r="F204" s="70" t="s">
        <v>177</v>
      </c>
      <c r="G204" s="70" t="s">
        <v>2015</v>
      </c>
      <c r="H204" s="70" t="s">
        <v>2016</v>
      </c>
      <c r="I204" s="148"/>
      <c r="J204" s="71">
        <v>38.573621051685983</v>
      </c>
      <c r="K204" s="71">
        <v>0.70941931057023733</v>
      </c>
      <c r="L204" s="71">
        <v>4.1720954168000342</v>
      </c>
      <c r="M204" s="71">
        <v>6.0651220708339508</v>
      </c>
      <c r="N204" s="71">
        <v>8.4791975620334554</v>
      </c>
      <c r="O204" s="71">
        <v>6.8166581556568602</v>
      </c>
      <c r="P204" s="71">
        <v>7.9187421979284549</v>
      </c>
      <c r="Q204" s="71">
        <v>0.39843438965060302</v>
      </c>
      <c r="R204" s="71">
        <v>0</v>
      </c>
      <c r="S204" s="71">
        <v>0.53869162115870051</v>
      </c>
      <c r="T204" s="72"/>
      <c r="U204" s="71">
        <v>4754118</v>
      </c>
      <c r="V204" s="71">
        <v>357</v>
      </c>
      <c r="W204" s="71">
        <v>93</v>
      </c>
      <c r="X204" s="71">
        <v>1198</v>
      </c>
      <c r="Y204" s="71">
        <v>2097</v>
      </c>
      <c r="Z204" s="71">
        <v>3462</v>
      </c>
      <c r="AA204" s="71">
        <v>1554</v>
      </c>
      <c r="AB204" s="71">
        <v>6549</v>
      </c>
      <c r="AC204" s="71">
        <v>0</v>
      </c>
      <c r="AD204" s="71">
        <v>0.53869162115870051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2023</v>
      </c>
      <c r="B205" s="70">
        <v>93</v>
      </c>
      <c r="C205" s="70">
        <v>8</v>
      </c>
      <c r="D205" s="70">
        <v>6</v>
      </c>
      <c r="E205" s="70">
        <v>2011</v>
      </c>
      <c r="F205" s="70" t="s">
        <v>178</v>
      </c>
      <c r="G205" s="70" t="s">
        <v>2015</v>
      </c>
      <c r="H205" s="70" t="s">
        <v>2016</v>
      </c>
      <c r="I205" s="148"/>
      <c r="J205" s="71">
        <v>48.830483706949813</v>
      </c>
      <c r="K205" s="71">
        <v>0.95293761561178791</v>
      </c>
      <c r="L205" s="71">
        <v>3.894858719770744</v>
      </c>
      <c r="M205" s="71">
        <v>7.0586087060131906</v>
      </c>
      <c r="N205" s="71">
        <v>9.8207495988148708</v>
      </c>
      <c r="O205" s="71">
        <v>6.7430188690083019</v>
      </c>
      <c r="P205" s="71">
        <v>7.6998002406286004</v>
      </c>
      <c r="Q205" s="71">
        <v>0.45194014921547598</v>
      </c>
      <c r="R205" s="71">
        <v>0</v>
      </c>
      <c r="S205" s="71">
        <v>0.58735648853223166</v>
      </c>
      <c r="T205" s="72"/>
      <c r="U205" s="71">
        <v>4962718</v>
      </c>
      <c r="V205" s="71">
        <v>357</v>
      </c>
      <c r="W205" s="71">
        <v>93</v>
      </c>
      <c r="X205" s="71">
        <v>1198</v>
      </c>
      <c r="Y205" s="71">
        <v>2075</v>
      </c>
      <c r="Z205" s="71">
        <v>3499</v>
      </c>
      <c r="AA205" s="71">
        <v>1556</v>
      </c>
      <c r="AB205" s="71">
        <v>6440</v>
      </c>
      <c r="AC205" s="71">
        <v>0</v>
      </c>
      <c r="AD205" s="71">
        <v>0.58735648853223166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3.5009999999999999</v>
      </c>
      <c r="BK205" s="71">
        <v>0</v>
      </c>
      <c r="BL205" s="71">
        <v>0</v>
      </c>
      <c r="BM205" s="71">
        <v>0</v>
      </c>
      <c r="BN205" s="72"/>
      <c r="BO205" s="71">
        <v>0</v>
      </c>
      <c r="BP205" s="71">
        <v>0</v>
      </c>
      <c r="BQ205" s="71">
        <v>1</v>
      </c>
      <c r="BR205" s="71">
        <v>0</v>
      </c>
      <c r="BS205" s="71">
        <v>0</v>
      </c>
      <c r="BT205" s="71">
        <v>0</v>
      </c>
      <c r="BU205"/>
      <c r="BV205" s="70">
        <v>3.5009999999999999</v>
      </c>
      <c r="BW205" s="70">
        <v>0</v>
      </c>
      <c r="BX205" s="70">
        <v>0</v>
      </c>
      <c r="BY205" s="70">
        <v>0</v>
      </c>
      <c r="BZ205" s="70">
        <v>0</v>
      </c>
      <c r="CA205" s="70">
        <v>0</v>
      </c>
      <c r="CB205" s="70">
        <v>0</v>
      </c>
      <c r="CC205" s="70">
        <v>0</v>
      </c>
      <c r="CD205" s="70">
        <v>0</v>
      </c>
    </row>
    <row r="206" spans="1:82">
      <c r="A206" s="70" t="s">
        <v>2024</v>
      </c>
      <c r="B206" s="70">
        <v>94</v>
      </c>
      <c r="C206" s="70">
        <v>9</v>
      </c>
      <c r="D206" s="70">
        <v>6</v>
      </c>
      <c r="E206" s="70">
        <v>2012</v>
      </c>
      <c r="F206" s="70" t="s">
        <v>179</v>
      </c>
      <c r="G206" s="70" t="s">
        <v>2015</v>
      </c>
      <c r="H206" s="70" t="s">
        <v>2016</v>
      </c>
      <c r="I206" s="148"/>
      <c r="J206" s="71">
        <v>45.937029706111993</v>
      </c>
      <c r="K206" s="71">
        <v>0.89458938834149937</v>
      </c>
      <c r="L206" s="71">
        <v>3.9064911973486112</v>
      </c>
      <c r="M206" s="71">
        <v>7.9417880071626907</v>
      </c>
      <c r="N206" s="71">
        <v>10.558265468225891</v>
      </c>
      <c r="O206" s="71">
        <v>6.7779072986036129</v>
      </c>
      <c r="P206" s="71">
        <v>7.3006898182948508</v>
      </c>
      <c r="Q206" s="71">
        <v>0.48400923888290398</v>
      </c>
      <c r="R206" s="71">
        <v>0</v>
      </c>
      <c r="S206" s="71">
        <v>0.55818309690539059</v>
      </c>
      <c r="T206" s="72"/>
      <c r="U206" s="71">
        <v>4281596</v>
      </c>
      <c r="V206" s="71">
        <v>357</v>
      </c>
      <c r="W206" s="71">
        <v>93</v>
      </c>
      <c r="X206" s="71">
        <v>1198</v>
      </c>
      <c r="Y206" s="71">
        <v>2098</v>
      </c>
      <c r="Z206" s="71">
        <v>3545</v>
      </c>
      <c r="AA206" s="71">
        <v>1467</v>
      </c>
      <c r="AB206" s="71">
        <v>6348</v>
      </c>
      <c r="AC206" s="71">
        <v>0</v>
      </c>
      <c r="AD206" s="71">
        <v>0.55818309690539059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4.0010000000000003</v>
      </c>
      <c r="BK206" s="71">
        <v>0</v>
      </c>
      <c r="BL206" s="71">
        <v>0</v>
      </c>
      <c r="BM206" s="71">
        <v>0</v>
      </c>
      <c r="BN206" s="72"/>
      <c r="BO206" s="71">
        <v>0</v>
      </c>
      <c r="BP206" s="71">
        <v>0</v>
      </c>
      <c r="BQ206" s="71">
        <v>1</v>
      </c>
      <c r="BR206" s="71">
        <v>0</v>
      </c>
      <c r="BS206" s="71">
        <v>0</v>
      </c>
      <c r="BT206" s="71">
        <v>0</v>
      </c>
      <c r="BU206"/>
      <c r="BV206" s="70">
        <v>4.0010000000000003</v>
      </c>
      <c r="BW206" s="70">
        <v>0</v>
      </c>
      <c r="BX206" s="70">
        <v>0</v>
      </c>
      <c r="BY206" s="70">
        <v>0</v>
      </c>
      <c r="BZ206" s="70">
        <v>0</v>
      </c>
      <c r="CA206" s="70">
        <v>0</v>
      </c>
      <c r="CB206" s="70">
        <v>0</v>
      </c>
      <c r="CC206" s="70">
        <v>0</v>
      </c>
      <c r="CD206" s="70">
        <v>0</v>
      </c>
    </row>
    <row r="207" spans="1:82">
      <c r="A207" s="70" t="s">
        <v>2025</v>
      </c>
      <c r="B207" s="70">
        <v>95</v>
      </c>
      <c r="C207" s="70">
        <v>10</v>
      </c>
      <c r="D207" s="70">
        <v>6</v>
      </c>
      <c r="E207" s="70">
        <v>2013</v>
      </c>
      <c r="F207" s="70" t="s">
        <v>180</v>
      </c>
      <c r="G207" s="70" t="s">
        <v>2015</v>
      </c>
      <c r="H207" s="70" t="s">
        <v>2016</v>
      </c>
      <c r="I207" s="148"/>
      <c r="J207" s="71">
        <v>47.555261131318403</v>
      </c>
      <c r="K207" s="71">
        <v>0.75948350216524596</v>
      </c>
      <c r="L207" s="71">
        <v>2.833952981502045</v>
      </c>
      <c r="M207" s="71">
        <v>6.8542641217869411</v>
      </c>
      <c r="N207" s="71">
        <v>10.34041838651958</v>
      </c>
      <c r="O207" s="71">
        <v>6.7115101720422681</v>
      </c>
      <c r="P207" s="71">
        <v>7.6628882531071651</v>
      </c>
      <c r="Q207" s="71">
        <v>0.48919234837856101</v>
      </c>
      <c r="R207" s="71">
        <v>0</v>
      </c>
      <c r="S207" s="71">
        <v>0.51841340063932739</v>
      </c>
      <c r="T207" s="72"/>
      <c r="U207" s="71">
        <v>4873186</v>
      </c>
      <c r="V207" s="71">
        <v>357</v>
      </c>
      <c r="W207" s="71">
        <v>93</v>
      </c>
      <c r="X207" s="71">
        <v>1198</v>
      </c>
      <c r="Y207" s="71">
        <v>2089</v>
      </c>
      <c r="Z207" s="71">
        <v>3667</v>
      </c>
      <c r="AA207" s="71">
        <v>1534</v>
      </c>
      <c r="AB207" s="71">
        <v>6324</v>
      </c>
      <c r="AC207" s="71">
        <v>0</v>
      </c>
      <c r="AD207" s="71">
        <v>0.51841340063932739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4.5540000000000003</v>
      </c>
      <c r="BK207" s="71">
        <v>0</v>
      </c>
      <c r="BL207" s="71">
        <v>0</v>
      </c>
      <c r="BM207" s="71">
        <v>0</v>
      </c>
      <c r="BN207" s="72"/>
      <c r="BO207" s="71">
        <v>0</v>
      </c>
      <c r="BP207" s="71">
        <v>0</v>
      </c>
      <c r="BQ207" s="71">
        <v>1</v>
      </c>
      <c r="BR207" s="71">
        <v>0</v>
      </c>
      <c r="BS207" s="71">
        <v>0</v>
      </c>
      <c r="BT207" s="71">
        <v>0</v>
      </c>
      <c r="BU207"/>
      <c r="BV207" s="70">
        <v>4.5540000000000003</v>
      </c>
      <c r="BW207" s="70">
        <v>0</v>
      </c>
      <c r="BX207" s="70">
        <v>0</v>
      </c>
      <c r="BY207" s="70">
        <v>0</v>
      </c>
      <c r="BZ207" s="70">
        <v>0</v>
      </c>
      <c r="CA207" s="70">
        <v>0</v>
      </c>
      <c r="CB207" s="70">
        <v>0</v>
      </c>
      <c r="CC207" s="70">
        <v>0</v>
      </c>
      <c r="CD207" s="70">
        <v>0</v>
      </c>
    </row>
    <row r="208" spans="1:82">
      <c r="A208" s="70" t="s">
        <v>2026</v>
      </c>
      <c r="B208" s="70">
        <v>96</v>
      </c>
      <c r="C208" s="70">
        <v>11</v>
      </c>
      <c r="D208" s="70">
        <v>6</v>
      </c>
      <c r="E208" s="70">
        <v>2014</v>
      </c>
      <c r="F208" s="70" t="s">
        <v>181</v>
      </c>
      <c r="G208" s="70" t="s">
        <v>2015</v>
      </c>
      <c r="H208" s="70" t="s">
        <v>2016</v>
      </c>
      <c r="I208" s="148"/>
      <c r="J208" s="71">
        <v>52.358931964705043</v>
      </c>
      <c r="K208" s="71">
        <v>0.73486135577462608</v>
      </c>
      <c r="L208" s="71">
        <v>4.1764585801988749</v>
      </c>
      <c r="M208" s="71">
        <v>6.800027169491826</v>
      </c>
      <c r="N208" s="71">
        <v>10.094567921724529</v>
      </c>
      <c r="O208" s="71">
        <v>6.4540317002433882</v>
      </c>
      <c r="P208" s="71">
        <v>7.6926761177839502</v>
      </c>
      <c r="Q208" s="71">
        <v>0.46259713576558897</v>
      </c>
      <c r="R208" s="71">
        <v>0</v>
      </c>
      <c r="S208" s="71">
        <v>0.61590366327770762</v>
      </c>
      <c r="T208" s="72"/>
      <c r="U208" s="71">
        <v>5770626</v>
      </c>
      <c r="V208" s="71">
        <v>318</v>
      </c>
      <c r="W208" s="71">
        <v>91</v>
      </c>
      <c r="X208" s="71">
        <v>1063</v>
      </c>
      <c r="Y208" s="71">
        <v>2088</v>
      </c>
      <c r="Z208" s="71">
        <v>3714</v>
      </c>
      <c r="AA208" s="71">
        <v>1532</v>
      </c>
      <c r="AB208" s="71">
        <v>6233</v>
      </c>
      <c r="AC208" s="71">
        <v>0</v>
      </c>
      <c r="AD208" s="71">
        <v>0.61590366327770762</v>
      </c>
      <c r="AE208" s="72"/>
      <c r="AF208" s="71"/>
      <c r="AG208" s="71"/>
      <c r="AH208" s="71"/>
      <c r="AI208" s="71"/>
      <c r="AJ208" s="71"/>
      <c r="AK208" s="71"/>
      <c r="AL208" s="71"/>
      <c r="AM208" s="71"/>
      <c r="AN208" s="71"/>
      <c r="AO208" s="71"/>
      <c r="AP208" s="71"/>
      <c r="AQ208" s="72"/>
      <c r="AR208" s="71">
        <v>94</v>
      </c>
      <c r="AS208" s="71">
        <v>35</v>
      </c>
      <c r="AT208" s="71">
        <v>0</v>
      </c>
      <c r="AU208" s="71">
        <v>0</v>
      </c>
      <c r="AV208" s="71">
        <v>0</v>
      </c>
      <c r="AW208" s="71">
        <v>0</v>
      </c>
      <c r="AX208" s="71"/>
      <c r="AY208" s="72"/>
      <c r="AZ208" s="71">
        <v>444.1</v>
      </c>
      <c r="BA208" s="71">
        <v>959.7</v>
      </c>
      <c r="BB208" s="71">
        <v>0</v>
      </c>
      <c r="BC208" s="71">
        <v>0</v>
      </c>
      <c r="BD208" s="71">
        <v>0</v>
      </c>
      <c r="BE208" s="71">
        <v>0</v>
      </c>
      <c r="BF208" s="71"/>
      <c r="BG208" s="72"/>
      <c r="BH208" s="71">
        <v>0</v>
      </c>
      <c r="BI208" s="71">
        <v>0</v>
      </c>
      <c r="BJ208" s="71">
        <v>4.4640000000000004</v>
      </c>
      <c r="BK208" s="71">
        <v>0</v>
      </c>
      <c r="BL208" s="71">
        <v>0</v>
      </c>
      <c r="BM208" s="71">
        <v>0</v>
      </c>
      <c r="BN208" s="72"/>
      <c r="BO208" s="71">
        <v>0</v>
      </c>
      <c r="BP208" s="71">
        <v>0</v>
      </c>
      <c r="BQ208" s="71">
        <v>1</v>
      </c>
      <c r="BR208" s="71">
        <v>0</v>
      </c>
      <c r="BS208" s="71">
        <v>0</v>
      </c>
      <c r="BT208" s="71">
        <v>0</v>
      </c>
      <c r="BU208"/>
      <c r="BV208" s="70">
        <v>4.4640000000000004</v>
      </c>
      <c r="BW208" s="70">
        <v>0</v>
      </c>
      <c r="BX208" s="70">
        <v>0</v>
      </c>
      <c r="BY208" s="70">
        <v>0</v>
      </c>
      <c r="BZ208" s="70">
        <v>0</v>
      </c>
      <c r="CA208" s="70">
        <v>0</v>
      </c>
      <c r="CB208" s="70">
        <v>0</v>
      </c>
      <c r="CC208" s="70">
        <v>0</v>
      </c>
      <c r="CD208" s="70">
        <v>0</v>
      </c>
    </row>
    <row r="209" spans="1:82">
      <c r="A209" s="70" t="s">
        <v>2027</v>
      </c>
      <c r="B209" s="70">
        <v>97</v>
      </c>
      <c r="C209" s="70">
        <v>12</v>
      </c>
      <c r="D209" s="70">
        <v>6</v>
      </c>
      <c r="E209" s="70">
        <v>2015</v>
      </c>
      <c r="F209" s="70" t="s">
        <v>182</v>
      </c>
      <c r="G209" s="70" t="s">
        <v>2015</v>
      </c>
      <c r="H209" s="70" t="s">
        <v>2016</v>
      </c>
      <c r="I209" s="148"/>
      <c r="J209" s="71">
        <v>51.722393963419492</v>
      </c>
      <c r="K209" s="71">
        <v>0.74265654385179014</v>
      </c>
      <c r="L209" s="71">
        <v>4.2483259816995318</v>
      </c>
      <c r="M209" s="71">
        <v>6.6898577093815819</v>
      </c>
      <c r="N209" s="71">
        <v>9.1073182462998599</v>
      </c>
      <c r="O209" s="71">
        <v>6.4648008162201895</v>
      </c>
      <c r="P209" s="71">
        <v>7.6585514118316826</v>
      </c>
      <c r="Q209" s="71">
        <v>0.448202921964581</v>
      </c>
      <c r="R209" s="71">
        <v>0</v>
      </c>
      <c r="S209" s="71">
        <v>0.62092097980778094</v>
      </c>
      <c r="T209" s="72"/>
      <c r="U209" s="71">
        <v>6311649</v>
      </c>
      <c r="V209" s="71">
        <v>318</v>
      </c>
      <c r="W209" s="71">
        <v>91</v>
      </c>
      <c r="X209" s="71">
        <v>1063</v>
      </c>
      <c r="Y209" s="71">
        <v>2101</v>
      </c>
      <c r="Z209" s="71">
        <v>3756</v>
      </c>
      <c r="AA209" s="71">
        <v>1524</v>
      </c>
      <c r="AB209" s="71">
        <v>6169</v>
      </c>
      <c r="AC209" s="71">
        <v>0</v>
      </c>
      <c r="AD209" s="71">
        <v>0.62092097980778094</v>
      </c>
      <c r="AE209" s="72"/>
      <c r="AF209" s="71">
        <v>55016603.306602642</v>
      </c>
      <c r="AG209" s="71">
        <v>546116.83429983724</v>
      </c>
      <c r="AH209" s="71">
        <v>738927.32403218141</v>
      </c>
      <c r="AI209" s="71">
        <v>7490025.7822179813</v>
      </c>
      <c r="AJ209" s="71">
        <v>12120370.53634532</v>
      </c>
      <c r="AK209" s="71">
        <v>0</v>
      </c>
      <c r="AL209" s="71">
        <v>0</v>
      </c>
      <c r="AM209" s="71">
        <v>845435.57201828959</v>
      </c>
      <c r="AN209" s="71">
        <v>0</v>
      </c>
      <c r="AO209" s="71">
        <v>0</v>
      </c>
      <c r="AP209" s="71">
        <v>76757479.355516255</v>
      </c>
      <c r="AQ209" s="72"/>
      <c r="AR209" s="71">
        <v>110</v>
      </c>
      <c r="AS209" s="71">
        <v>41</v>
      </c>
      <c r="AT209" s="71">
        <v>0</v>
      </c>
      <c r="AU209" s="71">
        <v>0</v>
      </c>
      <c r="AV209" s="71">
        <v>0</v>
      </c>
      <c r="AW209" s="71">
        <v>0</v>
      </c>
      <c r="AX209" s="71"/>
      <c r="AY209" s="72"/>
      <c r="AZ209" s="71">
        <v>525.5</v>
      </c>
      <c r="BA209" s="71">
        <v>1100.5</v>
      </c>
      <c r="BB209" s="71">
        <v>0</v>
      </c>
      <c r="BC209" s="71">
        <v>0</v>
      </c>
      <c r="BD209" s="71">
        <v>0</v>
      </c>
      <c r="BE209" s="71">
        <v>0</v>
      </c>
      <c r="BF209" s="71"/>
      <c r="BG209" s="72"/>
      <c r="BH209" s="71">
        <v>0</v>
      </c>
      <c r="BI209" s="71">
        <v>0</v>
      </c>
      <c r="BJ209" s="71">
        <v>4.3460000000000001</v>
      </c>
      <c r="BK209" s="71">
        <v>0</v>
      </c>
      <c r="BL209" s="71">
        <v>0</v>
      </c>
      <c r="BM209" s="71">
        <v>0</v>
      </c>
      <c r="BN209" s="72"/>
      <c r="BO209" s="71">
        <v>0</v>
      </c>
      <c r="BP209" s="71">
        <v>0</v>
      </c>
      <c r="BQ209" s="71">
        <v>1</v>
      </c>
      <c r="BR209" s="71">
        <v>0</v>
      </c>
      <c r="BS209" s="71">
        <v>0</v>
      </c>
      <c r="BT209" s="71">
        <v>0</v>
      </c>
      <c r="BU209"/>
      <c r="BV209" s="70">
        <v>4.3460000000000001</v>
      </c>
      <c r="BW209" s="70">
        <v>0</v>
      </c>
      <c r="BX209" s="70">
        <v>0</v>
      </c>
      <c r="BY209" s="70">
        <v>0</v>
      </c>
      <c r="BZ209" s="70">
        <v>0</v>
      </c>
      <c r="CA209" s="70">
        <v>0</v>
      </c>
      <c r="CB209" s="70">
        <v>0</v>
      </c>
      <c r="CC209" s="70">
        <v>0</v>
      </c>
      <c r="CD209" s="70">
        <v>0</v>
      </c>
    </row>
    <row r="210" spans="1:82">
      <c r="A210" s="70" t="s">
        <v>2028</v>
      </c>
      <c r="B210" s="70">
        <v>98</v>
      </c>
      <c r="C210" s="70">
        <v>13</v>
      </c>
      <c r="D210" s="70">
        <v>6</v>
      </c>
      <c r="E210" s="70">
        <v>2016</v>
      </c>
      <c r="F210" s="70" t="s">
        <v>155</v>
      </c>
      <c r="G210" s="70" t="s">
        <v>2015</v>
      </c>
      <c r="H210" s="70" t="s">
        <v>2016</v>
      </c>
      <c r="I210" s="148"/>
      <c r="J210" s="71">
        <v>46.221668158685098</v>
      </c>
      <c r="K210" s="71">
        <v>0.76287747328551958</v>
      </c>
      <c r="L210" s="71">
        <v>4.6578370779965077</v>
      </c>
      <c r="M210" s="71">
        <v>4.8874389178992272</v>
      </c>
      <c r="N210" s="71">
        <v>8.4049446919570219</v>
      </c>
      <c r="O210" s="71">
        <v>6.4322035053297233</v>
      </c>
      <c r="P210" s="71">
        <v>7.3609637301019877</v>
      </c>
      <c r="Q210" s="71">
        <v>0.42654681619403739</v>
      </c>
      <c r="R210" s="71">
        <v>0</v>
      </c>
      <c r="S210" s="71">
        <v>0.76412638912969644</v>
      </c>
      <c r="T210" s="72"/>
      <c r="U210" s="71">
        <v>5558119</v>
      </c>
      <c r="V210" s="71">
        <v>318</v>
      </c>
      <c r="W210" s="71">
        <v>91</v>
      </c>
      <c r="X210" s="71">
        <v>1063</v>
      </c>
      <c r="Y210" s="71">
        <v>2084</v>
      </c>
      <c r="Z210" s="71">
        <v>3783</v>
      </c>
      <c r="AA210" s="71">
        <v>1515</v>
      </c>
      <c r="AB210" s="71">
        <v>6039</v>
      </c>
      <c r="AC210" s="71">
        <v>0</v>
      </c>
      <c r="AD210" s="71">
        <v>0.76412638912969644</v>
      </c>
      <c r="AE210" s="72"/>
      <c r="AF210" s="71">
        <v>51329977.494713061</v>
      </c>
      <c r="AG210" s="71">
        <v>538321.64013846323</v>
      </c>
      <c r="AH210" s="71">
        <v>650115.8631968291</v>
      </c>
      <c r="AI210" s="71">
        <v>6671520.3795884605</v>
      </c>
      <c r="AJ210" s="71">
        <v>10714672.739454029</v>
      </c>
      <c r="AK210" s="71">
        <v>0</v>
      </c>
      <c r="AL210" s="71">
        <v>0</v>
      </c>
      <c r="AM210" s="71">
        <v>828262.59658514953</v>
      </c>
      <c r="AN210" s="71">
        <v>0</v>
      </c>
      <c r="AO210" s="71">
        <v>0</v>
      </c>
      <c r="AP210" s="71">
        <v>70732870.713675991</v>
      </c>
      <c r="AQ210" s="72"/>
      <c r="AR210" s="71">
        <v>118</v>
      </c>
      <c r="AS210" s="71">
        <v>46</v>
      </c>
      <c r="AT210" s="71">
        <v>0</v>
      </c>
      <c r="AU210" s="71">
        <v>0</v>
      </c>
      <c r="AV210" s="71">
        <v>0</v>
      </c>
      <c r="AW210" s="71">
        <v>0</v>
      </c>
      <c r="AX210" s="71"/>
      <c r="AY210" s="72"/>
      <c r="AZ210" s="71">
        <v>563.5</v>
      </c>
      <c r="BA210" s="71">
        <v>1311</v>
      </c>
      <c r="BB210" s="71">
        <v>0</v>
      </c>
      <c r="BC210" s="71">
        <v>0</v>
      </c>
      <c r="BD210" s="71">
        <v>0</v>
      </c>
      <c r="BE210" s="71">
        <v>0</v>
      </c>
      <c r="BF210" s="71"/>
      <c r="BG210" s="72"/>
      <c r="BH210" s="71">
        <v>0</v>
      </c>
      <c r="BI210" s="71">
        <v>0</v>
      </c>
      <c r="BJ210" s="71">
        <v>4.3819999999999997</v>
      </c>
      <c r="BK210" s="71">
        <v>0</v>
      </c>
      <c r="BL210" s="71">
        <v>0</v>
      </c>
      <c r="BM210" s="71">
        <v>0</v>
      </c>
      <c r="BN210" s="72"/>
      <c r="BO210" s="71">
        <v>0</v>
      </c>
      <c r="BP210" s="71">
        <v>0</v>
      </c>
      <c r="BQ210" s="71">
        <v>1</v>
      </c>
      <c r="BR210" s="71">
        <v>0</v>
      </c>
      <c r="BS210" s="71">
        <v>0</v>
      </c>
      <c r="BT210" s="71">
        <v>0</v>
      </c>
      <c r="BU210"/>
      <c r="BV210" s="70">
        <v>4.3819999999999997</v>
      </c>
      <c r="BW210" s="70">
        <v>0</v>
      </c>
      <c r="BX210" s="70">
        <v>0</v>
      </c>
      <c r="BY210" s="70">
        <v>0</v>
      </c>
      <c r="BZ210" s="70">
        <v>0</v>
      </c>
      <c r="CA210" s="70">
        <v>0</v>
      </c>
      <c r="CB210" s="70">
        <v>0</v>
      </c>
      <c r="CC210" s="70">
        <v>0</v>
      </c>
      <c r="CD210" s="70">
        <v>0</v>
      </c>
    </row>
    <row r="211" spans="1:82">
      <c r="A211" s="70" t="s">
        <v>2029</v>
      </c>
      <c r="B211" s="70">
        <v>99</v>
      </c>
      <c r="C211" s="70">
        <v>14</v>
      </c>
      <c r="D211" s="70">
        <v>6</v>
      </c>
      <c r="E211" s="70">
        <v>2017</v>
      </c>
      <c r="F211" s="70" t="s">
        <v>156</v>
      </c>
      <c r="G211" s="70" t="s">
        <v>2015</v>
      </c>
      <c r="H211" s="70" t="s">
        <v>2016</v>
      </c>
      <c r="I211" s="148"/>
      <c r="J211" s="71">
        <v>54.497836055604822</v>
      </c>
      <c r="K211" s="71">
        <v>0.78413150424695488</v>
      </c>
      <c r="L211" s="71">
        <v>4.825664235516431</v>
      </c>
      <c r="M211" s="71">
        <v>4.5300813875850237</v>
      </c>
      <c r="N211" s="71">
        <v>8.8377822808638946</v>
      </c>
      <c r="O211" s="71">
        <v>6.3473158343188949</v>
      </c>
      <c r="P211" s="71">
        <v>7.1839801744058756</v>
      </c>
      <c r="Q211" s="71">
        <v>0.404147331101534</v>
      </c>
      <c r="R211" s="71">
        <v>0</v>
      </c>
      <c r="S211" s="71">
        <v>0.66265811913369999</v>
      </c>
      <c r="T211" s="72"/>
      <c r="U211" s="71">
        <v>6928221.0000000009</v>
      </c>
      <c r="V211" s="71">
        <v>318</v>
      </c>
      <c r="W211" s="71">
        <v>91</v>
      </c>
      <c r="X211" s="71">
        <v>1063</v>
      </c>
      <c r="Y211" s="71">
        <v>2065</v>
      </c>
      <c r="Z211" s="71">
        <v>3795</v>
      </c>
      <c r="AA211" s="71">
        <v>1488</v>
      </c>
      <c r="AB211" s="71">
        <v>5917</v>
      </c>
      <c r="AC211" s="71">
        <v>0</v>
      </c>
      <c r="AD211" s="71">
        <v>0.66265811913369999</v>
      </c>
      <c r="AE211" s="72"/>
      <c r="AF211" s="71">
        <v>61851092.823190413</v>
      </c>
      <c r="AG211" s="71">
        <v>563901.3876638083</v>
      </c>
      <c r="AH211" s="71">
        <v>910393.8660154813</v>
      </c>
      <c r="AI211" s="71">
        <v>6544398.6491570733</v>
      </c>
      <c r="AJ211" s="71">
        <v>11681601.850732381</v>
      </c>
      <c r="AK211" s="71">
        <v>0</v>
      </c>
      <c r="AL211" s="71">
        <v>0</v>
      </c>
      <c r="AM211" s="71">
        <v>812799.84183201392</v>
      </c>
      <c r="AN211" s="71">
        <v>0</v>
      </c>
      <c r="AO211" s="71">
        <v>0</v>
      </c>
      <c r="AP211" s="71">
        <v>82364188.418591172</v>
      </c>
      <c r="AQ211" s="72"/>
      <c r="AR211" s="71">
        <v>125</v>
      </c>
      <c r="AS211" s="71">
        <v>52</v>
      </c>
      <c r="AT211" s="71">
        <v>0</v>
      </c>
      <c r="AU211" s="71">
        <v>0</v>
      </c>
      <c r="AV211" s="71">
        <v>0</v>
      </c>
      <c r="AW211" s="71">
        <v>0</v>
      </c>
      <c r="AX211" s="71"/>
      <c r="AY211" s="72"/>
      <c r="AZ211" s="71">
        <v>614.20000000000005</v>
      </c>
      <c r="BA211" s="71">
        <v>2757.2</v>
      </c>
      <c r="BB211" s="71">
        <v>0</v>
      </c>
      <c r="BC211" s="71">
        <v>0</v>
      </c>
      <c r="BD211" s="71">
        <v>0</v>
      </c>
      <c r="BE211" s="71">
        <v>0</v>
      </c>
      <c r="BF211" s="71"/>
      <c r="BG211" s="72"/>
      <c r="BH211" s="71">
        <v>0</v>
      </c>
      <c r="BI211" s="71">
        <v>0</v>
      </c>
      <c r="BJ211" s="71">
        <v>3.593</v>
      </c>
      <c r="BK211" s="71">
        <v>0</v>
      </c>
      <c r="BL211" s="71">
        <v>0</v>
      </c>
      <c r="BM211" s="71">
        <v>0</v>
      </c>
      <c r="BN211" s="72"/>
      <c r="BO211" s="71">
        <v>0</v>
      </c>
      <c r="BP211" s="71">
        <v>0</v>
      </c>
      <c r="BQ211" s="71">
        <v>1</v>
      </c>
      <c r="BR211" s="71">
        <v>0</v>
      </c>
      <c r="BS211" s="71">
        <v>0</v>
      </c>
      <c r="BT211" s="71">
        <v>0</v>
      </c>
      <c r="BU211"/>
      <c r="BV211" s="70">
        <v>3.593</v>
      </c>
      <c r="BW211" s="70">
        <v>0</v>
      </c>
      <c r="BX211" s="70">
        <v>0</v>
      </c>
      <c r="BY211" s="70">
        <v>0</v>
      </c>
      <c r="BZ211" s="70">
        <v>0</v>
      </c>
      <c r="CA211" s="70">
        <v>0</v>
      </c>
      <c r="CB211" s="70">
        <v>0</v>
      </c>
      <c r="CC211" s="70">
        <v>0</v>
      </c>
      <c r="CD211" s="70">
        <v>0</v>
      </c>
    </row>
    <row r="212" spans="1:82">
      <c r="A212" s="70" t="s">
        <v>2030</v>
      </c>
      <c r="B212" s="70">
        <v>100</v>
      </c>
      <c r="C212" s="70">
        <v>15</v>
      </c>
      <c r="D212" s="70">
        <v>6</v>
      </c>
      <c r="E212" s="70">
        <v>2018</v>
      </c>
      <c r="F212" s="70" t="s">
        <v>183</v>
      </c>
      <c r="G212" s="70" t="s">
        <v>2015</v>
      </c>
      <c r="H212" s="70" t="s">
        <v>2016</v>
      </c>
      <c r="I212" s="148"/>
      <c r="J212" s="71">
        <v>62.829164153221768</v>
      </c>
      <c r="K212" s="71">
        <v>0.74531050256446962</v>
      </c>
      <c r="L212" s="71">
        <v>4.3758825517583837</v>
      </c>
      <c r="M212" s="71">
        <v>4.8048536722776767</v>
      </c>
      <c r="N212" s="71">
        <v>8.1278283983932127</v>
      </c>
      <c r="O212" s="71">
        <v>6.1689831770196522</v>
      </c>
      <c r="P212" s="71">
        <v>7.0312110827197554</v>
      </c>
      <c r="Q212" s="71">
        <v>0.36805249943881702</v>
      </c>
      <c r="R212" s="71">
        <v>0</v>
      </c>
      <c r="S212" s="71">
        <v>0.56676796815935315</v>
      </c>
      <c r="T212" s="72"/>
      <c r="U212" s="71">
        <v>7703025</v>
      </c>
      <c r="V212" s="71">
        <v>318</v>
      </c>
      <c r="W212" s="71">
        <v>91</v>
      </c>
      <c r="X212" s="71">
        <v>1063</v>
      </c>
      <c r="Y212" s="71">
        <v>2069</v>
      </c>
      <c r="Z212" s="71">
        <v>3759</v>
      </c>
      <c r="AA212" s="71">
        <v>1471</v>
      </c>
      <c r="AB212" s="71">
        <v>5807</v>
      </c>
      <c r="AC212" s="71">
        <v>0</v>
      </c>
      <c r="AD212" s="71">
        <v>0.56676796815935315</v>
      </c>
      <c r="AE212" s="72"/>
      <c r="AF212" s="71">
        <v>71956162.284289718</v>
      </c>
      <c r="AG212" s="71">
        <v>501184.74798155739</v>
      </c>
      <c r="AH212" s="71">
        <v>863173.63972908503</v>
      </c>
      <c r="AI212" s="71">
        <v>6527836.6705926713</v>
      </c>
      <c r="AJ212" s="71">
        <v>10287619.051997971</v>
      </c>
      <c r="AK212" s="71">
        <v>0</v>
      </c>
      <c r="AL212" s="71">
        <v>0</v>
      </c>
      <c r="AM212" s="71">
        <v>799339.99990254489</v>
      </c>
      <c r="AN212" s="71">
        <v>0</v>
      </c>
      <c r="AO212" s="71">
        <v>0</v>
      </c>
      <c r="AP212" s="71">
        <v>90935316.39449355</v>
      </c>
      <c r="AQ212" s="72"/>
      <c r="AR212" s="71">
        <v>141</v>
      </c>
      <c r="AS212" s="71">
        <v>53</v>
      </c>
      <c r="AT212" s="71">
        <v>0</v>
      </c>
      <c r="AU212" s="71">
        <v>0</v>
      </c>
      <c r="AV212" s="71">
        <v>0</v>
      </c>
      <c r="AW212" s="71">
        <v>0</v>
      </c>
      <c r="AX212" s="71"/>
      <c r="AY212" s="72"/>
      <c r="AZ212" s="71">
        <v>698.8</v>
      </c>
      <c r="BA212" s="71">
        <v>2768</v>
      </c>
      <c r="BB212" s="71">
        <v>0</v>
      </c>
      <c r="BC212" s="71">
        <v>0</v>
      </c>
      <c r="BD212" s="71">
        <v>0</v>
      </c>
      <c r="BE212" s="71">
        <v>0</v>
      </c>
      <c r="BF212" s="71"/>
      <c r="BG212" s="72"/>
      <c r="BH212" s="71">
        <v>0</v>
      </c>
      <c r="BI212" s="71">
        <v>0</v>
      </c>
      <c r="BJ212" s="71">
        <v>6.3150000000000004</v>
      </c>
      <c r="BK212" s="71">
        <v>0</v>
      </c>
      <c r="BL212" s="71">
        <v>0</v>
      </c>
      <c r="BM212" s="71">
        <v>0</v>
      </c>
      <c r="BN212" s="72"/>
      <c r="BO212" s="71">
        <v>0</v>
      </c>
      <c r="BP212" s="71">
        <v>0</v>
      </c>
      <c r="BQ212" s="71">
        <v>2</v>
      </c>
      <c r="BR212" s="71">
        <v>0</v>
      </c>
      <c r="BS212" s="71">
        <v>0</v>
      </c>
      <c r="BT212" s="71">
        <v>0</v>
      </c>
      <c r="BU212"/>
      <c r="BV212" s="70">
        <v>2.629</v>
      </c>
      <c r="BW212" s="70">
        <v>0</v>
      </c>
      <c r="BX212" s="70">
        <v>0</v>
      </c>
      <c r="BY212" s="70">
        <v>0</v>
      </c>
      <c r="BZ212" s="70">
        <v>0</v>
      </c>
      <c r="CA212" s="70">
        <v>3.6859999999999999</v>
      </c>
      <c r="CB212" s="70">
        <v>0</v>
      </c>
      <c r="CC212" s="70">
        <v>0</v>
      </c>
      <c r="CD212" s="70">
        <v>0</v>
      </c>
    </row>
    <row r="213" spans="1:82">
      <c r="A213" s="70" t="s">
        <v>2031</v>
      </c>
      <c r="B213" s="70">
        <v>101</v>
      </c>
      <c r="C213" s="70">
        <v>16</v>
      </c>
      <c r="D213" s="70">
        <v>6</v>
      </c>
      <c r="E213" s="70">
        <v>2019</v>
      </c>
      <c r="F213" s="70" t="s">
        <v>158</v>
      </c>
      <c r="G213" s="70" t="s">
        <v>2015</v>
      </c>
      <c r="H213" s="70" t="s">
        <v>2016</v>
      </c>
      <c r="I213" s="148"/>
      <c r="J213" s="71">
        <v>55.153758297817213</v>
      </c>
      <c r="K213" s="71">
        <v>0.68991201755237763</v>
      </c>
      <c r="L213" s="71">
        <v>4.418996335149215</v>
      </c>
      <c r="M213" s="71">
        <v>4.8103810729651792</v>
      </c>
      <c r="N213" s="71">
        <v>8.0208765267691184</v>
      </c>
      <c r="O213" s="71">
        <v>6.0153304889756845</v>
      </c>
      <c r="P213" s="71">
        <v>6.9782865730767014</v>
      </c>
      <c r="Q213" s="71">
        <v>0.35292074557198899</v>
      </c>
      <c r="R213" s="71">
        <v>0</v>
      </c>
      <c r="S213" s="71">
        <v>0.7194684594852172</v>
      </c>
      <c r="T213" s="72"/>
      <c r="U213" s="71">
        <v>6773919</v>
      </c>
      <c r="V213" s="71">
        <v>318</v>
      </c>
      <c r="W213" s="71">
        <v>91</v>
      </c>
      <c r="X213" s="71">
        <v>1063</v>
      </c>
      <c r="Y213" s="71">
        <v>2097</v>
      </c>
      <c r="Z213" s="71">
        <v>3766</v>
      </c>
      <c r="AA213" s="71">
        <v>1449</v>
      </c>
      <c r="AB213" s="71">
        <v>5719</v>
      </c>
      <c r="AC213" s="71">
        <v>0</v>
      </c>
      <c r="AD213" s="71">
        <v>0.7194684594852172</v>
      </c>
      <c r="AE213" s="72"/>
      <c r="AF213" s="71">
        <v>66835286.607586071</v>
      </c>
      <c r="AG213" s="71">
        <v>485294.82401701069</v>
      </c>
      <c r="AH213" s="71">
        <v>906124.63547267567</v>
      </c>
      <c r="AI213" s="71">
        <v>6973941.4142574314</v>
      </c>
      <c r="AJ213" s="71">
        <v>10844664.384641539</v>
      </c>
      <c r="AK213" s="71">
        <v>0</v>
      </c>
      <c r="AL213" s="71">
        <v>0</v>
      </c>
      <c r="AM213" s="71">
        <v>778884.74739105022</v>
      </c>
      <c r="AN213" s="71">
        <v>0</v>
      </c>
      <c r="AO213" s="71">
        <v>0</v>
      </c>
      <c r="AP213" s="71">
        <v>86824196.613365784</v>
      </c>
      <c r="AQ213" s="72"/>
      <c r="AR213" s="71">
        <v>146</v>
      </c>
      <c r="AS213" s="71">
        <v>60</v>
      </c>
      <c r="AT213" s="71">
        <v>0</v>
      </c>
      <c r="AU213" s="71">
        <v>0</v>
      </c>
      <c r="AV213" s="71">
        <v>0</v>
      </c>
      <c r="AW213" s="71">
        <v>1</v>
      </c>
      <c r="AX213" s="71"/>
      <c r="AY213" s="72"/>
      <c r="AZ213" s="71">
        <v>723.89999999999986</v>
      </c>
      <c r="BA213" s="71">
        <v>3085.5</v>
      </c>
      <c r="BB213" s="71">
        <v>0</v>
      </c>
      <c r="BC213" s="71">
        <v>0</v>
      </c>
      <c r="BD213" s="71">
        <v>0</v>
      </c>
      <c r="BE213" s="71">
        <v>45</v>
      </c>
      <c r="BF213" s="71"/>
      <c r="BG213" s="72"/>
      <c r="BH213" s="71">
        <v>0</v>
      </c>
      <c r="BI213" s="71">
        <v>0</v>
      </c>
      <c r="BJ213" s="71">
        <v>6.7119999999999997</v>
      </c>
      <c r="BK213" s="71">
        <v>0</v>
      </c>
      <c r="BL213" s="71">
        <v>0</v>
      </c>
      <c r="BM213" s="71">
        <v>0</v>
      </c>
      <c r="BN213" s="72"/>
      <c r="BO213" s="71">
        <v>0</v>
      </c>
      <c r="BP213" s="71">
        <v>0</v>
      </c>
      <c r="BQ213" s="71">
        <v>2</v>
      </c>
      <c r="BR213" s="71">
        <v>0</v>
      </c>
      <c r="BS213" s="71">
        <v>0</v>
      </c>
      <c r="BT213" s="71">
        <v>0</v>
      </c>
      <c r="BU213"/>
      <c r="BV213" s="70">
        <v>2.258</v>
      </c>
      <c r="BW213" s="70">
        <v>0</v>
      </c>
      <c r="BX213" s="70">
        <v>0</v>
      </c>
      <c r="BY213" s="70">
        <v>0</v>
      </c>
      <c r="BZ213" s="70">
        <v>0</v>
      </c>
      <c r="CA213" s="70">
        <v>4.4539999999999997</v>
      </c>
      <c r="CB213" s="70">
        <v>0</v>
      </c>
      <c r="CC213" s="70">
        <v>0</v>
      </c>
      <c r="CD213" s="70">
        <v>0</v>
      </c>
    </row>
    <row r="214" spans="1:82">
      <c r="A214" s="70" t="s">
        <v>2032</v>
      </c>
      <c r="B214" s="70">
        <v>102</v>
      </c>
      <c r="C214" s="70">
        <v>17</v>
      </c>
      <c r="D214" s="70">
        <v>6</v>
      </c>
      <c r="E214" s="70">
        <v>2020</v>
      </c>
      <c r="F214" s="70" t="s">
        <v>159</v>
      </c>
      <c r="G214" s="70" t="s">
        <v>2015</v>
      </c>
      <c r="H214" s="70" t="s">
        <v>2016</v>
      </c>
      <c r="I214" s="148"/>
      <c r="J214" s="71">
        <v>48.194784971055668</v>
      </c>
      <c r="K214" s="71">
        <v>0.56672967948745245</v>
      </c>
      <c r="L214" s="71">
        <v>3.5734358808469544</v>
      </c>
      <c r="M214" s="71">
        <v>3.3530538414109472</v>
      </c>
      <c r="N214" s="71">
        <v>7.1432954671379125</v>
      </c>
      <c r="O214" s="71">
        <v>5.2296962989460738</v>
      </c>
      <c r="P214" s="71">
        <v>6.5608294435070285</v>
      </c>
      <c r="Q214" s="71">
        <v>0.33012109031055198</v>
      </c>
      <c r="R214" s="71">
        <v>0</v>
      </c>
      <c r="S214" s="71">
        <v>0.75576912049952982</v>
      </c>
      <c r="T214" s="72"/>
      <c r="U214" s="71">
        <v>6248902</v>
      </c>
      <c r="V214" s="71">
        <v>259</v>
      </c>
      <c r="W214" s="71">
        <v>90</v>
      </c>
      <c r="X214" s="71">
        <v>887</v>
      </c>
      <c r="Y214" s="71">
        <v>2094</v>
      </c>
      <c r="Z214" s="71">
        <v>3737</v>
      </c>
      <c r="AA214" s="71">
        <v>1448</v>
      </c>
      <c r="AB214" s="71">
        <v>5599</v>
      </c>
      <c r="AC214" s="71">
        <v>0</v>
      </c>
      <c r="AD214" s="71">
        <v>0.75576912049952982</v>
      </c>
      <c r="AE214" s="72"/>
      <c r="AF214" s="71">
        <v>58549254.354399547</v>
      </c>
      <c r="AG214" s="71">
        <v>387791.72523499944</v>
      </c>
      <c r="AH214" s="71">
        <v>738332.21242001199</v>
      </c>
      <c r="AI214" s="71">
        <v>4978876.8230990628</v>
      </c>
      <c r="AJ214" s="71">
        <v>10573761.95785108</v>
      </c>
      <c r="AK214" s="71"/>
      <c r="AL214" s="71"/>
      <c r="AM214" s="71">
        <v>730731.70618743729</v>
      </c>
      <c r="AN214" s="71"/>
      <c r="AO214" s="71"/>
      <c r="AP214" s="71">
        <v>75958748.779192135</v>
      </c>
      <c r="AQ214" s="72"/>
      <c r="AR214" s="71">
        <v>150</v>
      </c>
      <c r="AS214" s="71">
        <v>64</v>
      </c>
      <c r="AT214" s="71">
        <v>0</v>
      </c>
      <c r="AU214" s="71">
        <v>0</v>
      </c>
      <c r="AV214" s="71">
        <v>0</v>
      </c>
      <c r="AW214" s="71">
        <v>1</v>
      </c>
      <c r="AX214" s="71"/>
      <c r="AY214" s="72"/>
      <c r="AZ214" s="71">
        <v>749.69999999999993</v>
      </c>
      <c r="BA214" s="71">
        <v>3283.5</v>
      </c>
      <c r="BB214" s="71">
        <v>0</v>
      </c>
      <c r="BC214" s="71">
        <v>0</v>
      </c>
      <c r="BD214" s="71">
        <v>0</v>
      </c>
      <c r="BE214" s="71">
        <v>45</v>
      </c>
      <c r="BF214" s="71"/>
      <c r="BG214" s="72"/>
      <c r="BH214" s="71">
        <v>0</v>
      </c>
      <c r="BI214" s="71">
        <v>0</v>
      </c>
      <c r="BJ214" s="71">
        <v>9.1609999999999996</v>
      </c>
      <c r="BK214" s="71">
        <v>0</v>
      </c>
      <c r="BL214" s="71">
        <v>0</v>
      </c>
      <c r="BM214" s="71">
        <v>0</v>
      </c>
      <c r="BN214" s="72"/>
      <c r="BO214" s="71">
        <v>0</v>
      </c>
      <c r="BP214" s="71">
        <v>0</v>
      </c>
      <c r="BQ214" s="71">
        <v>1</v>
      </c>
      <c r="BR214" s="71">
        <v>0</v>
      </c>
      <c r="BS214" s="71">
        <v>0</v>
      </c>
      <c r="BT214" s="71">
        <v>0</v>
      </c>
      <c r="BU214"/>
      <c r="BV214" s="70">
        <v>4.165</v>
      </c>
      <c r="BW214" s="70">
        <v>0</v>
      </c>
      <c r="BX214" s="70">
        <v>0</v>
      </c>
      <c r="BY214" s="70">
        <v>0</v>
      </c>
      <c r="BZ214" s="70">
        <v>0</v>
      </c>
      <c r="CA214" s="70">
        <v>4.9960000000000004</v>
      </c>
      <c r="CB214" s="70">
        <v>0</v>
      </c>
      <c r="CC214" s="70">
        <v>0</v>
      </c>
      <c r="CD214" s="70">
        <v>0</v>
      </c>
    </row>
    <row r="215" spans="1:82">
      <c r="A215" s="70" t="s">
        <v>2033</v>
      </c>
      <c r="B215" s="70">
        <v>102</v>
      </c>
      <c r="C215" s="70">
        <v>18</v>
      </c>
      <c r="D215" s="70">
        <v>6</v>
      </c>
      <c r="E215" s="70">
        <v>2021</v>
      </c>
      <c r="F215" s="70" t="s">
        <v>160</v>
      </c>
      <c r="G215" s="70" t="s">
        <v>2015</v>
      </c>
      <c r="H215" s="70" t="s">
        <v>2016</v>
      </c>
      <c r="I215" s="148"/>
      <c r="J215" s="71">
        <v>61.875102120469272</v>
      </c>
      <c r="K215" s="71">
        <v>0.62066048908658655</v>
      </c>
      <c r="L215" s="71">
        <v>2.9427379962208913</v>
      </c>
      <c r="M215" s="71">
        <v>3.677985138125305</v>
      </c>
      <c r="N215" s="71">
        <v>7.9334170446714376</v>
      </c>
      <c r="O215" s="71">
        <v>5.0451115968232685</v>
      </c>
      <c r="P215" s="71">
        <v>6.7329377474588936</v>
      </c>
      <c r="Q215" s="71">
        <v>0.32001973564534703</v>
      </c>
      <c r="R215" s="71">
        <v>0</v>
      </c>
      <c r="S215" s="71">
        <v>0.62673096144062368</v>
      </c>
      <c r="T215" s="72"/>
      <c r="U215" s="71">
        <v>8321084</v>
      </c>
      <c r="V215" s="71">
        <v>259</v>
      </c>
      <c r="W215" s="71">
        <v>90</v>
      </c>
      <c r="X215" s="71">
        <v>887</v>
      </c>
      <c r="Y215" s="71">
        <v>2087</v>
      </c>
      <c r="Z215" s="71">
        <v>3712</v>
      </c>
      <c r="AA215" s="71">
        <v>1449</v>
      </c>
      <c r="AB215" s="71">
        <v>5481</v>
      </c>
      <c r="AC215" s="71">
        <v>0</v>
      </c>
      <c r="AD215" s="71">
        <v>0.62673096144062368</v>
      </c>
      <c r="AE215" s="72"/>
      <c r="AF215" s="71">
        <v>76101079.583882466</v>
      </c>
      <c r="AG215" s="71">
        <v>415249.91649913177</v>
      </c>
      <c r="AH215" s="71">
        <v>589563.73169279424</v>
      </c>
      <c r="AI215" s="71">
        <v>5514945.2646931736</v>
      </c>
      <c r="AJ215" s="71">
        <v>10885998.085254511</v>
      </c>
      <c r="AK215" s="71">
        <v>0</v>
      </c>
      <c r="AL215" s="71">
        <v>0</v>
      </c>
      <c r="AM215" s="71">
        <v>719457.3690745678</v>
      </c>
      <c r="AN215" s="71">
        <v>0</v>
      </c>
      <c r="AO215" s="71">
        <v>0</v>
      </c>
      <c r="AP215" s="71">
        <v>94226293.951096639</v>
      </c>
      <c r="AQ215" s="72"/>
      <c r="AR215" s="71">
        <v>154</v>
      </c>
      <c r="AS215" s="71">
        <v>71</v>
      </c>
      <c r="AT215" s="71">
        <v>0</v>
      </c>
      <c r="AU215" s="71">
        <v>0</v>
      </c>
      <c r="AV215" s="71">
        <v>0</v>
      </c>
      <c r="AW215" s="71">
        <v>1</v>
      </c>
      <c r="AX215" s="71"/>
      <c r="AY215" s="72"/>
      <c r="AZ215" s="71">
        <v>769.59999999999991</v>
      </c>
      <c r="BA215" s="71">
        <v>3630</v>
      </c>
      <c r="BB215" s="71">
        <v>0</v>
      </c>
      <c r="BC215" s="71">
        <v>0</v>
      </c>
      <c r="BD215" s="71">
        <v>0</v>
      </c>
      <c r="BE215" s="71">
        <v>45</v>
      </c>
      <c r="BF215" s="71"/>
      <c r="BG215" s="72"/>
      <c r="BH215" s="71">
        <v>0</v>
      </c>
      <c r="BI215" s="71">
        <v>0</v>
      </c>
      <c r="BJ215" s="71">
        <v>11.106</v>
      </c>
      <c r="BK215" s="71">
        <v>0</v>
      </c>
      <c r="BL215" s="71">
        <v>0</v>
      </c>
      <c r="BM215" s="71">
        <v>0</v>
      </c>
      <c r="BN215" s="72"/>
      <c r="BO215" s="71">
        <v>0</v>
      </c>
      <c r="BP215" s="71">
        <v>0</v>
      </c>
      <c r="BQ215" s="71">
        <v>1</v>
      </c>
      <c r="BR215" s="71">
        <v>0</v>
      </c>
      <c r="BS215" s="71">
        <v>0</v>
      </c>
      <c r="BT215" s="71">
        <v>0</v>
      </c>
      <c r="BU215"/>
      <c r="BV215" s="70">
        <v>4.0309999999999997</v>
      </c>
      <c r="BW215" s="70">
        <v>0</v>
      </c>
      <c r="BX215" s="70">
        <v>0</v>
      </c>
      <c r="BY215" s="70">
        <v>0</v>
      </c>
      <c r="BZ215" s="70">
        <v>0</v>
      </c>
      <c r="CA215" s="70">
        <v>7.0750000000000002</v>
      </c>
      <c r="CB215" s="70">
        <v>0</v>
      </c>
      <c r="CC215" s="70">
        <v>0</v>
      </c>
      <c r="CD215" s="70">
        <v>0</v>
      </c>
    </row>
    <row r="216" spans="1:82">
      <c r="A216" s="70" t="s">
        <v>2034</v>
      </c>
      <c r="B216" s="70">
        <v>102</v>
      </c>
      <c r="C216" s="70">
        <v>19</v>
      </c>
      <c r="D216" s="70">
        <v>6</v>
      </c>
      <c r="E216" s="70">
        <v>2022</v>
      </c>
      <c r="F216" s="70" t="s">
        <v>161</v>
      </c>
      <c r="G216" s="1064" t="s">
        <v>2015</v>
      </c>
      <c r="H216" s="70" t="s">
        <v>2016</v>
      </c>
      <c r="I216" s="148"/>
      <c r="J216" s="71">
        <v>57.935104684871831</v>
      </c>
      <c r="K216" s="71">
        <v>0.55610430984045589</v>
      </c>
      <c r="L216" s="71">
        <v>2.6956687762131075</v>
      </c>
      <c r="M216" s="71">
        <v>3.6603205611593945</v>
      </c>
      <c r="N216" s="71">
        <v>7.6449798569571064</v>
      </c>
      <c r="O216" s="71">
        <v>5.234224036280378</v>
      </c>
      <c r="P216" s="71">
        <v>6.773721195172703</v>
      </c>
      <c r="Q216" s="71">
        <v>0.31507139709791498</v>
      </c>
      <c r="R216" s="71">
        <v>0</v>
      </c>
      <c r="S216" s="71">
        <v>0.89111981799409457</v>
      </c>
      <c r="T216" s="72"/>
      <c r="U216" s="71">
        <v>9410470</v>
      </c>
      <c r="V216" s="71">
        <v>259</v>
      </c>
      <c r="W216" s="71">
        <v>90</v>
      </c>
      <c r="X216" s="71">
        <v>887</v>
      </c>
      <c r="Y216" s="71">
        <v>2084</v>
      </c>
      <c r="Z216" s="71">
        <v>3659</v>
      </c>
      <c r="AA216" s="71">
        <v>1480</v>
      </c>
      <c r="AB216" s="71">
        <v>5352</v>
      </c>
      <c r="AC216" s="71">
        <v>0</v>
      </c>
      <c r="AD216" s="71">
        <v>0.89111981799409457</v>
      </c>
      <c r="AE216" s="72"/>
      <c r="AF216" s="71">
        <v>66232564.189705014</v>
      </c>
      <c r="AG216" s="71">
        <v>403828.08099494787</v>
      </c>
      <c r="AH216" s="71">
        <v>617086.01184038259</v>
      </c>
      <c r="AI216" s="71">
        <v>5261591.2102604751</v>
      </c>
      <c r="AJ216" s="71">
        <v>10960050.368636688</v>
      </c>
      <c r="AK216" s="71">
        <v>0</v>
      </c>
      <c r="AL216" s="71">
        <v>0</v>
      </c>
      <c r="AM216" s="71">
        <v>691089.27966688247</v>
      </c>
      <c r="AN216" s="71">
        <v>0</v>
      </c>
      <c r="AO216" s="71">
        <v>0</v>
      </c>
      <c r="AP216" s="71">
        <v>84166209.1411044</v>
      </c>
      <c r="AQ216" s="72"/>
      <c r="AR216" s="71">
        <v>161</v>
      </c>
      <c r="AS216" s="71">
        <v>72</v>
      </c>
      <c r="AT216" s="71">
        <v>0</v>
      </c>
      <c r="AU216" s="71">
        <v>0</v>
      </c>
      <c r="AV216" s="71">
        <v>0</v>
      </c>
      <c r="AW216" s="71">
        <v>1</v>
      </c>
      <c r="AX216" s="71"/>
      <c r="AY216" s="72"/>
      <c r="AZ216" s="71">
        <v>821.99999999999989</v>
      </c>
      <c r="BA216" s="71">
        <v>3679.4999999999995</v>
      </c>
      <c r="BB216" s="71">
        <v>0</v>
      </c>
      <c r="BC216" s="71">
        <v>0</v>
      </c>
      <c r="BD216" s="71">
        <v>0</v>
      </c>
      <c r="BE216" s="71">
        <v>45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2035</v>
      </c>
      <c r="B217" s="70">
        <v>102</v>
      </c>
      <c r="C217" s="70">
        <v>20</v>
      </c>
      <c r="D217" s="70">
        <v>6</v>
      </c>
      <c r="E217" s="70">
        <v>2023</v>
      </c>
      <c r="F217" s="70" t="s">
        <v>1539</v>
      </c>
      <c r="G217" s="1064" t="s">
        <v>2015</v>
      </c>
      <c r="H217" s="70" t="s">
        <v>2016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164</v>
      </c>
      <c r="AS217" s="71">
        <v>72</v>
      </c>
      <c r="AT217" s="71">
        <v>0</v>
      </c>
      <c r="AU217" s="71">
        <v>0</v>
      </c>
      <c r="AV217" s="71">
        <v>0</v>
      </c>
      <c r="AW217" s="71">
        <v>1</v>
      </c>
      <c r="AX217" s="71"/>
      <c r="AY217" s="72"/>
      <c r="AZ217" s="71">
        <v>838.89999999999986</v>
      </c>
      <c r="BA217" s="71">
        <v>3679.4999999999995</v>
      </c>
      <c r="BB217" s="71">
        <v>0</v>
      </c>
      <c r="BC217" s="71">
        <v>0</v>
      </c>
      <c r="BD217" s="71">
        <v>0</v>
      </c>
      <c r="BE217" s="71">
        <v>45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2036</v>
      </c>
      <c r="B218" s="70">
        <v>102</v>
      </c>
      <c r="C218" s="70">
        <v>21</v>
      </c>
      <c r="D218" s="70">
        <v>6</v>
      </c>
      <c r="E218" s="70">
        <v>2024</v>
      </c>
      <c r="F218" s="70" t="s">
        <v>1554</v>
      </c>
      <c r="G218" s="70" t="s">
        <v>2015</v>
      </c>
      <c r="H218" s="70" t="s">
        <v>2016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2037</v>
      </c>
      <c r="B219" s="70">
        <v>307</v>
      </c>
      <c r="C219" s="70">
        <v>1</v>
      </c>
      <c r="D219" s="70">
        <v>19</v>
      </c>
      <c r="E219" s="70">
        <v>1990</v>
      </c>
      <c r="F219" s="70" t="s">
        <v>787</v>
      </c>
      <c r="G219" s="70" t="s">
        <v>2038</v>
      </c>
      <c r="H219" s="70" t="s">
        <v>2039</v>
      </c>
      <c r="I219" s="148"/>
      <c r="J219" s="71">
        <v>1.138127975947518</v>
      </c>
      <c r="K219" s="71">
        <v>1.645102611626716</v>
      </c>
      <c r="L219" s="71">
        <v>4.8901053339794807</v>
      </c>
      <c r="M219" s="71">
        <v>5.8327409116312134</v>
      </c>
      <c r="N219" s="71">
        <v>5.9927525563095498</v>
      </c>
      <c r="O219" s="71">
        <v>6.4233525090528936</v>
      </c>
      <c r="P219" s="71">
        <v>11.50688776485512</v>
      </c>
      <c r="Q219" s="71">
        <v>0.42361064526525699</v>
      </c>
      <c r="R219" s="71">
        <v>0</v>
      </c>
      <c r="S219" s="71">
        <v>0.44994747439434662</v>
      </c>
      <c r="T219" s="72"/>
      <c r="U219" s="71">
        <v>220417</v>
      </c>
      <c r="V219" s="71">
        <v>580</v>
      </c>
      <c r="W219" s="71">
        <v>67</v>
      </c>
      <c r="X219" s="71">
        <v>2319</v>
      </c>
      <c r="Y219" s="71">
        <v>2096</v>
      </c>
      <c r="Z219" s="71">
        <v>2642</v>
      </c>
      <c r="AA219" s="71">
        <v>2794</v>
      </c>
      <c r="AB219" s="71">
        <v>6878</v>
      </c>
      <c r="AC219" s="71">
        <v>0</v>
      </c>
      <c r="AD219" s="71">
        <v>0.44994747439434662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2040</v>
      </c>
      <c r="B220" s="70">
        <v>308</v>
      </c>
      <c r="C220" s="70">
        <v>2</v>
      </c>
      <c r="D220" s="70">
        <v>19</v>
      </c>
      <c r="E220" s="70">
        <v>2005</v>
      </c>
      <c r="F220" s="70" t="s">
        <v>789</v>
      </c>
      <c r="G220" s="70" t="s">
        <v>2038</v>
      </c>
      <c r="H220" s="70" t="s">
        <v>2039</v>
      </c>
      <c r="I220" s="148"/>
      <c r="J220" s="71">
        <v>1.7054000722160381</v>
      </c>
      <c r="K220" s="71">
        <v>1.225285249706537</v>
      </c>
      <c r="L220" s="71">
        <v>1.564276319690092</v>
      </c>
      <c r="M220" s="71">
        <v>10.505144880783879</v>
      </c>
      <c r="N220" s="71">
        <v>8.4850194876524316</v>
      </c>
      <c r="O220" s="71">
        <v>9.5637072361552633</v>
      </c>
      <c r="P220" s="71">
        <v>12.782862637422991</v>
      </c>
      <c r="Q220" s="71">
        <v>0.39466700918425401</v>
      </c>
      <c r="R220" s="71">
        <v>0</v>
      </c>
      <c r="S220" s="71">
        <v>2.045088322398096</v>
      </c>
      <c r="T220" s="72"/>
      <c r="U220" s="71">
        <v>302868</v>
      </c>
      <c r="V220" s="71">
        <v>544</v>
      </c>
      <c r="W220" s="71">
        <v>20</v>
      </c>
      <c r="X220" s="71">
        <v>2286</v>
      </c>
      <c r="Y220" s="71">
        <v>2481</v>
      </c>
      <c r="Z220" s="71">
        <v>4552</v>
      </c>
      <c r="AA220" s="71">
        <v>2542</v>
      </c>
      <c r="AB220" s="71">
        <v>6699</v>
      </c>
      <c r="AC220" s="71">
        <v>0</v>
      </c>
      <c r="AD220" s="71">
        <v>2.045088322398096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2041</v>
      </c>
      <c r="B221" s="70">
        <v>309</v>
      </c>
      <c r="C221" s="70">
        <v>3</v>
      </c>
      <c r="D221" s="70">
        <v>19</v>
      </c>
      <c r="E221" s="70">
        <v>2006</v>
      </c>
      <c r="F221" s="70" t="s">
        <v>790</v>
      </c>
      <c r="G221" s="70" t="s">
        <v>2038</v>
      </c>
      <c r="H221" s="70" t="s">
        <v>2039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2042</v>
      </c>
      <c r="B222" s="70">
        <v>310</v>
      </c>
      <c r="C222" s="70">
        <v>4</v>
      </c>
      <c r="D222" s="70">
        <v>19</v>
      </c>
      <c r="E222" s="70">
        <v>2007</v>
      </c>
      <c r="F222" s="70" t="s">
        <v>791</v>
      </c>
      <c r="G222" s="70" t="s">
        <v>2038</v>
      </c>
      <c r="H222" s="70" t="s">
        <v>2039</v>
      </c>
      <c r="I222" s="148"/>
      <c r="J222" s="71">
        <v>1.610448818706153</v>
      </c>
      <c r="K222" s="71">
        <v>1.180194082460855</v>
      </c>
      <c r="L222" s="71">
        <v>1.642218795175951</v>
      </c>
      <c r="M222" s="71">
        <v>11.65958716290125</v>
      </c>
      <c r="N222" s="71">
        <v>8.2978454324002193</v>
      </c>
      <c r="O222" s="71">
        <v>9.1594176855626142</v>
      </c>
      <c r="P222" s="71">
        <v>12.710082010455199</v>
      </c>
      <c r="Q222" s="71">
        <v>0.40426136301205501</v>
      </c>
      <c r="R222" s="71">
        <v>0</v>
      </c>
      <c r="S222" s="71">
        <v>1.9137285590493911</v>
      </c>
      <c r="T222" s="72"/>
      <c r="U222" s="71">
        <v>288471</v>
      </c>
      <c r="V222" s="71">
        <v>504</v>
      </c>
      <c r="W222" s="71">
        <v>39</v>
      </c>
      <c r="X222" s="71">
        <v>2719</v>
      </c>
      <c r="Y222" s="71">
        <v>2467</v>
      </c>
      <c r="Z222" s="71">
        <v>4532</v>
      </c>
      <c r="AA222" s="71">
        <v>2489</v>
      </c>
      <c r="AB222" s="71">
        <v>6499</v>
      </c>
      <c r="AC222" s="71">
        <v>0</v>
      </c>
      <c r="AD222" s="71">
        <v>1.9137285590493911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2043</v>
      </c>
      <c r="B223" s="70">
        <v>311</v>
      </c>
      <c r="C223" s="70">
        <v>5</v>
      </c>
      <c r="D223" s="70">
        <v>19</v>
      </c>
      <c r="E223" s="70">
        <v>2008</v>
      </c>
      <c r="F223" s="70" t="s">
        <v>792</v>
      </c>
      <c r="G223" s="70" t="s">
        <v>2038</v>
      </c>
      <c r="H223" s="70" t="s">
        <v>2039</v>
      </c>
      <c r="I223" s="148"/>
      <c r="J223" s="71">
        <v>1.884381810371619</v>
      </c>
      <c r="K223" s="71">
        <v>0.88169100883142459</v>
      </c>
      <c r="L223" s="71">
        <v>1.447317668174807</v>
      </c>
      <c r="M223" s="71">
        <v>12.36099546944501</v>
      </c>
      <c r="N223" s="71">
        <v>8.4878496061539259</v>
      </c>
      <c r="O223" s="71">
        <v>9.0577590181960996</v>
      </c>
      <c r="P223" s="71">
        <v>12.70579835423853</v>
      </c>
      <c r="Q223" s="71">
        <v>0.39019248282084101</v>
      </c>
      <c r="R223" s="71">
        <v>0</v>
      </c>
      <c r="S223" s="71">
        <v>1.703812412301736</v>
      </c>
      <c r="T223" s="72"/>
      <c r="U223" s="71">
        <v>353964</v>
      </c>
      <c r="V223" s="71">
        <v>504</v>
      </c>
      <c r="W223" s="71">
        <v>39</v>
      </c>
      <c r="X223" s="71">
        <v>2719</v>
      </c>
      <c r="Y223" s="71">
        <v>2442</v>
      </c>
      <c r="Z223" s="71">
        <v>4639</v>
      </c>
      <c r="AA223" s="71">
        <v>2491</v>
      </c>
      <c r="AB223" s="71">
        <v>6376</v>
      </c>
      <c r="AC223" s="71">
        <v>0</v>
      </c>
      <c r="AD223" s="71">
        <v>1.703812412301736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2044</v>
      </c>
      <c r="B224" s="70">
        <v>312</v>
      </c>
      <c r="C224" s="70">
        <v>6</v>
      </c>
      <c r="D224" s="70">
        <v>19</v>
      </c>
      <c r="E224" s="70">
        <v>2009</v>
      </c>
      <c r="F224" s="70" t="s">
        <v>176</v>
      </c>
      <c r="G224" s="70" t="s">
        <v>2038</v>
      </c>
      <c r="H224" s="70" t="s">
        <v>2039</v>
      </c>
      <c r="I224" s="148"/>
      <c r="J224" s="71">
        <v>0.80903358496035938</v>
      </c>
      <c r="K224" s="71">
        <v>0.85063469404893755</v>
      </c>
      <c r="L224" s="71">
        <v>2.5633111019781611</v>
      </c>
      <c r="M224" s="71">
        <v>12.211398069175029</v>
      </c>
      <c r="N224" s="71">
        <v>7.5854002914515171</v>
      </c>
      <c r="O224" s="71">
        <v>9.1291335889982328</v>
      </c>
      <c r="P224" s="71">
        <v>12.431079109704189</v>
      </c>
      <c r="Q224" s="71">
        <v>0.36960525198080901</v>
      </c>
      <c r="R224" s="71">
        <v>0</v>
      </c>
      <c r="S224" s="71">
        <v>1.4603079815736271</v>
      </c>
      <c r="T224" s="72"/>
      <c r="U224" s="71">
        <v>136868</v>
      </c>
      <c r="V224" s="71">
        <v>514</v>
      </c>
      <c r="W224" s="71">
        <v>100</v>
      </c>
      <c r="X224" s="71">
        <v>2874</v>
      </c>
      <c r="Y224" s="71">
        <v>2461</v>
      </c>
      <c r="Z224" s="71">
        <v>4615</v>
      </c>
      <c r="AA224" s="71">
        <v>2502</v>
      </c>
      <c r="AB224" s="71">
        <v>6340</v>
      </c>
      <c r="AC224" s="71">
        <v>0</v>
      </c>
      <c r="AD224" s="71">
        <v>1.4603079815736271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2045</v>
      </c>
      <c r="B225" s="70">
        <v>313</v>
      </c>
      <c r="C225" s="70">
        <v>7</v>
      </c>
      <c r="D225" s="70">
        <v>19</v>
      </c>
      <c r="E225" s="70">
        <v>2010</v>
      </c>
      <c r="F225" s="70" t="s">
        <v>177</v>
      </c>
      <c r="G225" s="70" t="s">
        <v>2038</v>
      </c>
      <c r="H225" s="70" t="s">
        <v>2039</v>
      </c>
      <c r="I225" s="148"/>
      <c r="J225" s="71">
        <v>0.84302444772771379</v>
      </c>
      <c r="K225" s="71">
        <v>0.90707694625496227</v>
      </c>
      <c r="L225" s="71">
        <v>2.4634588531550659</v>
      </c>
      <c r="M225" s="71">
        <v>12.64152135333471</v>
      </c>
      <c r="N225" s="71">
        <v>8.0951935242412141</v>
      </c>
      <c r="O225" s="71">
        <v>9.0613116211244567</v>
      </c>
      <c r="P225" s="71">
        <v>12.499790612302769</v>
      </c>
      <c r="Q225" s="71">
        <v>0.38146031808051301</v>
      </c>
      <c r="R225" s="71">
        <v>0</v>
      </c>
      <c r="S225" s="71">
        <v>1.446678573959302</v>
      </c>
      <c r="T225" s="72"/>
      <c r="U225" s="71">
        <v>153367</v>
      </c>
      <c r="V225" s="71">
        <v>514</v>
      </c>
      <c r="W225" s="71">
        <v>100</v>
      </c>
      <c r="X225" s="71">
        <v>2874</v>
      </c>
      <c r="Y225" s="71">
        <v>2468</v>
      </c>
      <c r="Z225" s="71">
        <v>4602</v>
      </c>
      <c r="AA225" s="71">
        <v>2453</v>
      </c>
      <c r="AB225" s="71">
        <v>6270</v>
      </c>
      <c r="AC225" s="71">
        <v>0</v>
      </c>
      <c r="AD225" s="71">
        <v>1.446678573959302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2046</v>
      </c>
      <c r="B226" s="70">
        <v>314</v>
      </c>
      <c r="C226" s="70">
        <v>8</v>
      </c>
      <c r="D226" s="70">
        <v>19</v>
      </c>
      <c r="E226" s="70">
        <v>2011</v>
      </c>
      <c r="F226" s="70" t="s">
        <v>178</v>
      </c>
      <c r="G226" s="70" t="s">
        <v>2038</v>
      </c>
      <c r="H226" s="70" t="s">
        <v>2039</v>
      </c>
      <c r="I226" s="148"/>
      <c r="J226" s="71">
        <v>0.73726853426494532</v>
      </c>
      <c r="K226" s="71">
        <v>1.185559289947983</v>
      </c>
      <c r="L226" s="71">
        <v>3.879078365898895</v>
      </c>
      <c r="M226" s="71">
        <v>14.92035443585177</v>
      </c>
      <c r="N226" s="71">
        <v>8.5734856722209383</v>
      </c>
      <c r="O226" s="71">
        <v>8.84744201989629</v>
      </c>
      <c r="P226" s="71">
        <v>12.004958472856677</v>
      </c>
      <c r="Q226" s="71">
        <v>0.436220491851459</v>
      </c>
      <c r="R226" s="71">
        <v>0</v>
      </c>
      <c r="S226" s="71">
        <v>2.03837173154764</v>
      </c>
      <c r="T226" s="72"/>
      <c r="U226" s="71">
        <v>119081</v>
      </c>
      <c r="V226" s="71">
        <v>514</v>
      </c>
      <c r="W226" s="71">
        <v>100</v>
      </c>
      <c r="X226" s="71">
        <v>2874</v>
      </c>
      <c r="Y226" s="71">
        <v>2463</v>
      </c>
      <c r="Z226" s="71">
        <v>4591</v>
      </c>
      <c r="AA226" s="71">
        <v>2426</v>
      </c>
      <c r="AB226" s="71">
        <v>6216</v>
      </c>
      <c r="AC226" s="71">
        <v>0</v>
      </c>
      <c r="AD226" s="71">
        <v>2.03837173154764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2047</v>
      </c>
      <c r="B227" s="70">
        <v>315</v>
      </c>
      <c r="C227" s="70">
        <v>9</v>
      </c>
      <c r="D227" s="70">
        <v>19</v>
      </c>
      <c r="E227" s="70">
        <v>2012</v>
      </c>
      <c r="F227" s="70" t="s">
        <v>179</v>
      </c>
      <c r="G227" s="70" t="s">
        <v>2038</v>
      </c>
      <c r="H227" s="70" t="s">
        <v>2039</v>
      </c>
      <c r="I227" s="148"/>
      <c r="J227" s="71">
        <v>0.82204389696484748</v>
      </c>
      <c r="K227" s="71">
        <v>1.1280233116502241</v>
      </c>
      <c r="L227" s="71">
        <v>3.8403584827896151</v>
      </c>
      <c r="M227" s="71">
        <v>15.20906854907841</v>
      </c>
      <c r="N227" s="71">
        <v>10.05849538799399</v>
      </c>
      <c r="O227" s="71">
        <v>8.6382468759072299</v>
      </c>
      <c r="P227" s="71">
        <v>12.04837767559089</v>
      </c>
      <c r="Q227" s="71">
        <v>0.47058995311677398</v>
      </c>
      <c r="R227" s="71">
        <v>0</v>
      </c>
      <c r="S227" s="71">
        <v>1.390916291450129</v>
      </c>
      <c r="T227" s="72"/>
      <c r="U227" s="71">
        <v>125592</v>
      </c>
      <c r="V227" s="71">
        <v>514</v>
      </c>
      <c r="W227" s="71">
        <v>100</v>
      </c>
      <c r="X227" s="71">
        <v>2874</v>
      </c>
      <c r="Y227" s="71">
        <v>2462</v>
      </c>
      <c r="Z227" s="71">
        <v>4518</v>
      </c>
      <c r="AA227" s="71">
        <v>2421</v>
      </c>
      <c r="AB227" s="71">
        <v>6172</v>
      </c>
      <c r="AC227" s="71">
        <v>0</v>
      </c>
      <c r="AD227" s="71">
        <v>1.390916291450129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2048</v>
      </c>
      <c r="B228" s="70">
        <v>316</v>
      </c>
      <c r="C228" s="70">
        <v>10</v>
      </c>
      <c r="D228" s="70">
        <v>19</v>
      </c>
      <c r="E228" s="70">
        <v>2013</v>
      </c>
      <c r="F228" s="70" t="s">
        <v>180</v>
      </c>
      <c r="G228" s="70" t="s">
        <v>2038</v>
      </c>
      <c r="H228" s="70" t="s">
        <v>2039</v>
      </c>
      <c r="I228" s="148"/>
      <c r="J228" s="71">
        <v>0.76538466599339983</v>
      </c>
      <c r="K228" s="71">
        <v>0.97146954130097529</v>
      </c>
      <c r="L228" s="71">
        <v>3.7117673586958908</v>
      </c>
      <c r="M228" s="71">
        <v>14.45760188588091</v>
      </c>
      <c r="N228" s="71">
        <v>8.3013362880053236</v>
      </c>
      <c r="O228" s="71">
        <v>8.3806940490268733</v>
      </c>
      <c r="P228" s="71">
        <v>12.163711144925649</v>
      </c>
      <c r="Q228" s="71">
        <v>0.47132336791122298</v>
      </c>
      <c r="R228" s="71">
        <v>0</v>
      </c>
      <c r="S228" s="71">
        <v>1.5061090505818759</v>
      </c>
      <c r="T228" s="72"/>
      <c r="U228" s="71">
        <v>112583</v>
      </c>
      <c r="V228" s="71">
        <v>514</v>
      </c>
      <c r="W228" s="71">
        <v>100</v>
      </c>
      <c r="X228" s="71">
        <v>2874</v>
      </c>
      <c r="Y228" s="71">
        <v>2461</v>
      </c>
      <c r="Z228" s="71">
        <v>4579</v>
      </c>
      <c r="AA228" s="71">
        <v>2435</v>
      </c>
      <c r="AB228" s="71">
        <v>6093</v>
      </c>
      <c r="AC228" s="71">
        <v>0</v>
      </c>
      <c r="AD228" s="71">
        <v>1.5061090505818759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2049</v>
      </c>
      <c r="B229" s="70">
        <v>317</v>
      </c>
      <c r="C229" s="70">
        <v>11</v>
      </c>
      <c r="D229" s="70">
        <v>19</v>
      </c>
      <c r="E229" s="70">
        <v>2014</v>
      </c>
      <c r="F229" s="70" t="s">
        <v>181</v>
      </c>
      <c r="G229" s="70" t="s">
        <v>2038</v>
      </c>
      <c r="H229" s="70" t="s">
        <v>2039</v>
      </c>
      <c r="I229" s="148"/>
      <c r="J229" s="71">
        <v>0.62366987471292568</v>
      </c>
      <c r="K229" s="71">
        <v>0.96879784586532425</v>
      </c>
      <c r="L229" s="71">
        <v>2.0014028259244001</v>
      </c>
      <c r="M229" s="71">
        <v>13.52600867223391</v>
      </c>
      <c r="N229" s="71">
        <v>8.5410601065523721</v>
      </c>
      <c r="O229" s="71">
        <v>7.9137480783275151</v>
      </c>
      <c r="P229" s="71">
        <v>12.242000244880725</v>
      </c>
      <c r="Q229" s="71">
        <v>0.44278108647160302</v>
      </c>
      <c r="R229" s="71">
        <v>0</v>
      </c>
      <c r="S229" s="71">
        <v>2.094411373568803</v>
      </c>
      <c r="T229" s="72"/>
      <c r="U229" s="71">
        <v>109827</v>
      </c>
      <c r="V229" s="71">
        <v>456</v>
      </c>
      <c r="W229" s="71">
        <v>85</v>
      </c>
      <c r="X229" s="71">
        <v>2773</v>
      </c>
      <c r="Y229" s="71">
        <v>2449</v>
      </c>
      <c r="Z229" s="71">
        <v>4554</v>
      </c>
      <c r="AA229" s="71">
        <v>2438</v>
      </c>
      <c r="AB229" s="71">
        <v>5966</v>
      </c>
      <c r="AC229" s="71">
        <v>0</v>
      </c>
      <c r="AD229" s="71">
        <v>2.094411373568803</v>
      </c>
      <c r="AE229" s="72"/>
      <c r="AF229" s="71"/>
      <c r="AG229" s="71"/>
      <c r="AH229" s="71"/>
      <c r="AI229" s="71"/>
      <c r="AJ229" s="71"/>
      <c r="AK229" s="71"/>
      <c r="AL229" s="71"/>
      <c r="AM229" s="71"/>
      <c r="AN229" s="71"/>
      <c r="AO229" s="71"/>
      <c r="AP229" s="71"/>
      <c r="AQ229" s="72"/>
      <c r="AR229" s="71">
        <v>41</v>
      </c>
      <c r="AS229" s="71">
        <v>88</v>
      </c>
      <c r="AT229" s="71">
        <v>0</v>
      </c>
      <c r="AU229" s="71">
        <v>2</v>
      </c>
      <c r="AV229" s="71">
        <v>0</v>
      </c>
      <c r="AW229" s="71">
        <v>0</v>
      </c>
      <c r="AX229" s="71"/>
      <c r="AY229" s="72"/>
      <c r="AZ229" s="71">
        <v>203.5</v>
      </c>
      <c r="BA229" s="71">
        <v>6193.3</v>
      </c>
      <c r="BB229" s="71">
        <v>0</v>
      </c>
      <c r="BC229" s="71">
        <v>1261</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2050</v>
      </c>
      <c r="B230" s="70">
        <v>318</v>
      </c>
      <c r="C230" s="70">
        <v>12</v>
      </c>
      <c r="D230" s="70">
        <v>19</v>
      </c>
      <c r="E230" s="70">
        <v>2015</v>
      </c>
      <c r="F230" s="70" t="s">
        <v>182</v>
      </c>
      <c r="G230" s="70" t="s">
        <v>2038</v>
      </c>
      <c r="H230" s="70" t="s">
        <v>2039</v>
      </c>
      <c r="I230" s="148"/>
      <c r="J230" s="71">
        <v>1.053687414777033</v>
      </c>
      <c r="K230" s="71">
        <v>0.97269005773631745</v>
      </c>
      <c r="L230" s="71">
        <v>2.1519863605499978</v>
      </c>
      <c r="M230" s="71">
        <v>13.447191197394609</v>
      </c>
      <c r="N230" s="71">
        <v>7.8471820438424631</v>
      </c>
      <c r="O230" s="71">
        <v>7.8090525301360492</v>
      </c>
      <c r="P230" s="71">
        <v>12.156191512612102</v>
      </c>
      <c r="Q230" s="71">
        <v>0.42517158361756002</v>
      </c>
      <c r="R230" s="71">
        <v>0</v>
      </c>
      <c r="S230" s="71">
        <v>1.6083199727073609</v>
      </c>
      <c r="T230" s="72"/>
      <c r="U230" s="71">
        <v>213216</v>
      </c>
      <c r="V230" s="71">
        <v>456</v>
      </c>
      <c r="W230" s="71">
        <v>85</v>
      </c>
      <c r="X230" s="71">
        <v>2773</v>
      </c>
      <c r="Y230" s="71">
        <v>2442</v>
      </c>
      <c r="Z230" s="71">
        <v>4537</v>
      </c>
      <c r="AA230" s="71">
        <v>2419</v>
      </c>
      <c r="AB230" s="71">
        <v>5852</v>
      </c>
      <c r="AC230" s="71">
        <v>0</v>
      </c>
      <c r="AD230" s="71">
        <v>1.6083199727073609</v>
      </c>
      <c r="AE230" s="72"/>
      <c r="AF230" s="71">
        <v>1454409.0238291591</v>
      </c>
      <c r="AG230" s="71">
        <v>759099.65358067676</v>
      </c>
      <c r="AH230" s="71">
        <v>454391.40918622568</v>
      </c>
      <c r="AI230" s="71">
        <v>17672261.633273911</v>
      </c>
      <c r="AJ230" s="71">
        <v>10973512.923514411</v>
      </c>
      <c r="AK230" s="71">
        <v>0</v>
      </c>
      <c r="AL230" s="71">
        <v>0</v>
      </c>
      <c r="AM230" s="71">
        <v>801992.05178327602</v>
      </c>
      <c r="AN230" s="71">
        <v>0</v>
      </c>
      <c r="AO230" s="71">
        <v>0</v>
      </c>
      <c r="AP230" s="71">
        <v>32115666.695167657</v>
      </c>
      <c r="AQ230" s="72"/>
      <c r="AR230" s="71">
        <v>61</v>
      </c>
      <c r="AS230" s="71">
        <v>157</v>
      </c>
      <c r="AT230" s="71">
        <v>0</v>
      </c>
      <c r="AU230" s="71">
        <v>2</v>
      </c>
      <c r="AV230" s="71">
        <v>0</v>
      </c>
      <c r="AW230" s="71">
        <v>0</v>
      </c>
      <c r="AX230" s="71"/>
      <c r="AY230" s="72"/>
      <c r="AZ230" s="71">
        <v>321.5</v>
      </c>
      <c r="BA230" s="71">
        <v>10716.8</v>
      </c>
      <c r="BB230" s="71">
        <v>0</v>
      </c>
      <c r="BC230" s="71">
        <v>1261</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2051</v>
      </c>
      <c r="B231" s="70">
        <v>319</v>
      </c>
      <c r="C231" s="70">
        <v>13</v>
      </c>
      <c r="D231" s="70">
        <v>19</v>
      </c>
      <c r="E231" s="70">
        <v>2016</v>
      </c>
      <c r="F231" s="70" t="s">
        <v>155</v>
      </c>
      <c r="G231" s="70" t="s">
        <v>2038</v>
      </c>
      <c r="H231" s="70" t="s">
        <v>2039</v>
      </c>
      <c r="I231" s="148"/>
      <c r="J231" s="71">
        <v>0.64874325411668332</v>
      </c>
      <c r="K231" s="71">
        <v>0.97134285994607561</v>
      </c>
      <c r="L231" s="71">
        <v>2.3246042378766467</v>
      </c>
      <c r="M231" s="71">
        <v>11.261789689192293</v>
      </c>
      <c r="N231" s="71">
        <v>7.778040519960105</v>
      </c>
      <c r="O231" s="71">
        <v>7.7907365745230752</v>
      </c>
      <c r="P231" s="71">
        <v>12.307142658975799</v>
      </c>
      <c r="Q231" s="71">
        <v>0.40782932881344125</v>
      </c>
      <c r="R231" s="71">
        <v>0</v>
      </c>
      <c r="S231" s="71">
        <v>1.5353786254875128</v>
      </c>
      <c r="T231" s="72"/>
      <c r="U231" s="71">
        <v>127801</v>
      </c>
      <c r="V231" s="71">
        <v>456</v>
      </c>
      <c r="W231" s="71">
        <v>85</v>
      </c>
      <c r="X231" s="71">
        <v>2773</v>
      </c>
      <c r="Y231" s="71">
        <v>2452</v>
      </c>
      <c r="Z231" s="71">
        <v>4582</v>
      </c>
      <c r="AA231" s="71">
        <v>2533</v>
      </c>
      <c r="AB231" s="71">
        <v>5774</v>
      </c>
      <c r="AC231" s="71">
        <v>0</v>
      </c>
      <c r="AD231" s="71">
        <v>1.535378625487513</v>
      </c>
      <c r="AE231" s="72"/>
      <c r="AF231" s="71">
        <v>890186.04828217695</v>
      </c>
      <c r="AG231" s="71">
        <v>729934.27158112254</v>
      </c>
      <c r="AH231" s="71">
        <v>377335.13826506189</v>
      </c>
      <c r="AI231" s="71">
        <v>17449192.775592651</v>
      </c>
      <c r="AJ231" s="71">
        <v>10636609.569330771</v>
      </c>
      <c r="AK231" s="71">
        <v>0</v>
      </c>
      <c r="AL231" s="71">
        <v>0</v>
      </c>
      <c r="AM231" s="71">
        <v>791917.24336523493</v>
      </c>
      <c r="AN231" s="71">
        <v>0</v>
      </c>
      <c r="AO231" s="71">
        <v>0</v>
      </c>
      <c r="AP231" s="71">
        <v>30875175.04641702</v>
      </c>
      <c r="AQ231" s="72"/>
      <c r="AR231" s="71">
        <v>76</v>
      </c>
      <c r="AS231" s="71">
        <v>174</v>
      </c>
      <c r="AT231" s="71">
        <v>0</v>
      </c>
      <c r="AU231" s="71">
        <v>2</v>
      </c>
      <c r="AV231" s="71">
        <v>0</v>
      </c>
      <c r="AW231" s="71">
        <v>0</v>
      </c>
      <c r="AX231" s="71"/>
      <c r="AY231" s="72"/>
      <c r="AZ231" s="71">
        <v>408.3</v>
      </c>
      <c r="BA231" s="71">
        <v>11458.5</v>
      </c>
      <c r="BB231" s="71">
        <v>0</v>
      </c>
      <c r="BC231" s="71">
        <v>1261</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2052</v>
      </c>
      <c r="B232" s="70">
        <v>320</v>
      </c>
      <c r="C232" s="70">
        <v>14</v>
      </c>
      <c r="D232" s="70">
        <v>19</v>
      </c>
      <c r="E232" s="70">
        <v>2017</v>
      </c>
      <c r="F232" s="70" t="s">
        <v>156</v>
      </c>
      <c r="G232" s="70" t="s">
        <v>2038</v>
      </c>
      <c r="H232" s="70" t="s">
        <v>2039</v>
      </c>
      <c r="I232" s="148"/>
      <c r="J232" s="71">
        <v>0.46944497786923378</v>
      </c>
      <c r="K232" s="71">
        <v>0.97915496441936756</v>
      </c>
      <c r="L232" s="71">
        <v>2.0508124841977389</v>
      </c>
      <c r="M232" s="71">
        <v>10.633865630360395</v>
      </c>
      <c r="N232" s="71">
        <v>7.5794605634995023</v>
      </c>
      <c r="O232" s="71">
        <v>7.7405474785844142</v>
      </c>
      <c r="P232" s="71">
        <v>12.200213642959442</v>
      </c>
      <c r="Q232" s="71">
        <v>0.39082829619114101</v>
      </c>
      <c r="R232" s="71">
        <v>0</v>
      </c>
      <c r="S232" s="71">
        <v>1.4055588543924</v>
      </c>
      <c r="T232" s="72"/>
      <c r="U232" s="71">
        <v>97289</v>
      </c>
      <c r="V232" s="71">
        <v>456</v>
      </c>
      <c r="W232" s="71">
        <v>85</v>
      </c>
      <c r="X232" s="71">
        <v>2773</v>
      </c>
      <c r="Y232" s="71">
        <v>2485</v>
      </c>
      <c r="Z232" s="71">
        <v>4628</v>
      </c>
      <c r="AA232" s="71">
        <v>2527</v>
      </c>
      <c r="AB232" s="71">
        <v>5722</v>
      </c>
      <c r="AC232" s="71">
        <v>0</v>
      </c>
      <c r="AD232" s="71">
        <v>1.4055588543924</v>
      </c>
      <c r="AE232" s="72"/>
      <c r="AF232" s="71">
        <v>672710.52497926913</v>
      </c>
      <c r="AG232" s="71">
        <v>740203.6200115293</v>
      </c>
      <c r="AH232" s="71">
        <v>439008.80852775421</v>
      </c>
      <c r="AI232" s="71">
        <v>17150728.575219899</v>
      </c>
      <c r="AJ232" s="71">
        <v>10913826.23133453</v>
      </c>
      <c r="AK232" s="71">
        <v>0</v>
      </c>
      <c r="AL232" s="71">
        <v>0</v>
      </c>
      <c r="AM232" s="71">
        <v>786013.29980780522</v>
      </c>
      <c r="AN232" s="71">
        <v>0</v>
      </c>
      <c r="AO232" s="71">
        <v>0</v>
      </c>
      <c r="AP232" s="71">
        <v>30702491.059880789</v>
      </c>
      <c r="AQ232" s="72"/>
      <c r="AR232" s="71">
        <v>82</v>
      </c>
      <c r="AS232" s="71">
        <v>186</v>
      </c>
      <c r="AT232" s="71">
        <v>0</v>
      </c>
      <c r="AU232" s="71">
        <v>2</v>
      </c>
      <c r="AV232" s="71">
        <v>0</v>
      </c>
      <c r="AW232" s="71">
        <v>0</v>
      </c>
      <c r="AX232" s="71"/>
      <c r="AY232" s="72"/>
      <c r="AZ232" s="71">
        <v>434.4</v>
      </c>
      <c r="BA232" s="71">
        <v>12042.600000000009</v>
      </c>
      <c r="BB232" s="71">
        <v>0</v>
      </c>
      <c r="BC232" s="71">
        <v>1261</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2053</v>
      </c>
      <c r="B233" s="70">
        <v>321</v>
      </c>
      <c r="C233" s="70">
        <v>15</v>
      </c>
      <c r="D233" s="70">
        <v>19</v>
      </c>
      <c r="E233" s="70">
        <v>2018</v>
      </c>
      <c r="F233" s="70" t="s">
        <v>183</v>
      </c>
      <c r="G233" s="70" t="s">
        <v>2038</v>
      </c>
      <c r="H233" s="70" t="s">
        <v>2039</v>
      </c>
      <c r="I233" s="148"/>
      <c r="J233" s="71">
        <v>0.48228756000790157</v>
      </c>
      <c r="K233" s="71">
        <v>0.92025444451245308</v>
      </c>
      <c r="L233" s="71">
        <v>1.8481184711356466</v>
      </c>
      <c r="M233" s="71">
        <v>10.486300582503064</v>
      </c>
      <c r="N233" s="71">
        <v>7.8265303198823704</v>
      </c>
      <c r="O233" s="71">
        <v>7.6377886953576644</v>
      </c>
      <c r="P233" s="71">
        <v>11.863674987974463</v>
      </c>
      <c r="Q233" s="71">
        <v>0.35461576276221402</v>
      </c>
      <c r="R233" s="71">
        <v>0</v>
      </c>
      <c r="S233" s="71">
        <v>1.8056655957870271</v>
      </c>
      <c r="T233" s="72"/>
      <c r="U233" s="71">
        <v>98765</v>
      </c>
      <c r="V233" s="71">
        <v>456</v>
      </c>
      <c r="W233" s="71">
        <v>85</v>
      </c>
      <c r="X233" s="71">
        <v>2773</v>
      </c>
      <c r="Y233" s="71">
        <v>2470</v>
      </c>
      <c r="Z233" s="71">
        <v>4654</v>
      </c>
      <c r="AA233" s="71">
        <v>2482</v>
      </c>
      <c r="AB233" s="71">
        <v>5595</v>
      </c>
      <c r="AC233" s="71">
        <v>0</v>
      </c>
      <c r="AD233" s="71">
        <v>1.8056655957870269</v>
      </c>
      <c r="AE233" s="72"/>
      <c r="AF233" s="71">
        <v>695965.71868764726</v>
      </c>
      <c r="AG233" s="71">
        <v>654536.64343873831</v>
      </c>
      <c r="AH233" s="71">
        <v>415384.39930653822</v>
      </c>
      <c r="AI233" s="71">
        <v>16438828.32354009</v>
      </c>
      <c r="AJ233" s="71">
        <v>10607877.73801315</v>
      </c>
      <c r="AK233" s="71">
        <v>0</v>
      </c>
      <c r="AL233" s="71">
        <v>0</v>
      </c>
      <c r="AM233" s="71">
        <v>770157.96443167538</v>
      </c>
      <c r="AN233" s="71">
        <v>0</v>
      </c>
      <c r="AO233" s="71">
        <v>0</v>
      </c>
      <c r="AP233" s="71">
        <v>29582750.78741784</v>
      </c>
      <c r="AQ233" s="72"/>
      <c r="AR233" s="71">
        <v>86</v>
      </c>
      <c r="AS233" s="71">
        <v>203</v>
      </c>
      <c r="AT233" s="71">
        <v>0</v>
      </c>
      <c r="AU233" s="71">
        <v>2</v>
      </c>
      <c r="AV233" s="71">
        <v>0</v>
      </c>
      <c r="AW233" s="71">
        <v>0</v>
      </c>
      <c r="AX233" s="71"/>
      <c r="AY233" s="72"/>
      <c r="AZ233" s="71">
        <v>456.4</v>
      </c>
      <c r="BA233" s="71">
        <v>12787</v>
      </c>
      <c r="BB233" s="71">
        <v>0</v>
      </c>
      <c r="BC233" s="71">
        <v>1261</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2054</v>
      </c>
      <c r="B234" s="70">
        <v>322</v>
      </c>
      <c r="C234" s="70">
        <v>16</v>
      </c>
      <c r="D234" s="70">
        <v>19</v>
      </c>
      <c r="E234" s="70">
        <v>2019</v>
      </c>
      <c r="F234" s="70" t="s">
        <v>158</v>
      </c>
      <c r="G234" s="70" t="s">
        <v>2038</v>
      </c>
      <c r="H234" s="70" t="s">
        <v>2039</v>
      </c>
      <c r="I234" s="148"/>
      <c r="J234" s="71">
        <v>0.57129963757139535</v>
      </c>
      <c r="K234" s="71">
        <v>0.84306460274621908</v>
      </c>
      <c r="L234" s="71">
        <v>1.8629018568725526</v>
      </c>
      <c r="M234" s="71">
        <v>9.9125738075795251</v>
      </c>
      <c r="N234" s="71">
        <v>6.8568538975605255</v>
      </c>
      <c r="O234" s="71">
        <v>7.2292580438406659</v>
      </c>
      <c r="P234" s="71">
        <v>11.485999638915068</v>
      </c>
      <c r="Q234" s="71">
        <v>0.34002330968729899</v>
      </c>
      <c r="R234" s="71">
        <v>0</v>
      </c>
      <c r="S234" s="71">
        <v>1.6095364152246785</v>
      </c>
      <c r="T234" s="72"/>
      <c r="U234" s="71">
        <v>122152</v>
      </c>
      <c r="V234" s="71">
        <v>456</v>
      </c>
      <c r="W234" s="71">
        <v>85</v>
      </c>
      <c r="X234" s="71">
        <v>2773</v>
      </c>
      <c r="Y234" s="71">
        <v>2472</v>
      </c>
      <c r="Z234" s="71">
        <v>4526</v>
      </c>
      <c r="AA234" s="71">
        <v>2385</v>
      </c>
      <c r="AB234" s="71">
        <v>5510</v>
      </c>
      <c r="AC234" s="71">
        <v>0</v>
      </c>
      <c r="AD234" s="71">
        <v>1.6095364152246781</v>
      </c>
      <c r="AE234" s="72"/>
      <c r="AF234" s="71">
        <v>842589.93037416029</v>
      </c>
      <c r="AG234" s="71">
        <v>632874.92699617601</v>
      </c>
      <c r="AH234" s="71">
        <v>438726.01651855052</v>
      </c>
      <c r="AI234" s="71">
        <v>16135571.780691599</v>
      </c>
      <c r="AJ234" s="71">
        <v>9600902.0382367</v>
      </c>
      <c r="AK234" s="71">
        <v>0</v>
      </c>
      <c r="AL234" s="71">
        <v>0</v>
      </c>
      <c r="AM234" s="71">
        <v>750420.52074220788</v>
      </c>
      <c r="AN234" s="71">
        <v>0</v>
      </c>
      <c r="AO234" s="71">
        <v>0</v>
      </c>
      <c r="AP234" s="71">
        <v>28401085.213559393</v>
      </c>
      <c r="AQ234" s="72"/>
      <c r="AR234" s="71">
        <v>98</v>
      </c>
      <c r="AS234" s="71">
        <v>222</v>
      </c>
      <c r="AT234" s="71">
        <v>0</v>
      </c>
      <c r="AU234" s="71">
        <v>2</v>
      </c>
      <c r="AV234" s="71">
        <v>0</v>
      </c>
      <c r="AW234" s="71">
        <v>0</v>
      </c>
      <c r="AX234" s="71"/>
      <c r="AY234" s="72"/>
      <c r="AZ234" s="71">
        <v>514.09999999999991</v>
      </c>
      <c r="BA234" s="71">
        <v>14155.3</v>
      </c>
      <c r="BB234" s="71">
        <v>0</v>
      </c>
      <c r="BC234" s="71">
        <v>1261</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2055</v>
      </c>
      <c r="B235" s="70">
        <v>323</v>
      </c>
      <c r="C235" s="70">
        <v>17</v>
      </c>
      <c r="D235" s="70">
        <v>19</v>
      </c>
      <c r="E235" s="70">
        <v>2020</v>
      </c>
      <c r="F235" s="70" t="s">
        <v>159</v>
      </c>
      <c r="G235" s="1064" t="s">
        <v>2038</v>
      </c>
      <c r="H235" s="70" t="s">
        <v>2039</v>
      </c>
      <c r="I235" s="148"/>
      <c r="J235" s="71">
        <v>0.92449655316283008</v>
      </c>
      <c r="K235" s="71">
        <v>0.86772548107108505</v>
      </c>
      <c r="L235" s="71">
        <v>3.3050050069862849</v>
      </c>
      <c r="M235" s="71">
        <v>8.1086557938232371</v>
      </c>
      <c r="N235" s="71">
        <v>6.5129414233232685</v>
      </c>
      <c r="O235" s="71">
        <v>6.4206172383100304</v>
      </c>
      <c r="P235" s="71">
        <v>10.946798298006202</v>
      </c>
      <c r="Q235" s="71">
        <v>0.31986192443914002</v>
      </c>
      <c r="R235" s="71">
        <v>0</v>
      </c>
      <c r="S235" s="71">
        <v>1.165601789244207</v>
      </c>
      <c r="T235" s="72"/>
      <c r="U235" s="71">
        <v>177782</v>
      </c>
      <c r="V235" s="71">
        <v>405</v>
      </c>
      <c r="W235" s="71">
        <v>185</v>
      </c>
      <c r="X235" s="71">
        <v>2374</v>
      </c>
      <c r="Y235" s="71">
        <v>2491</v>
      </c>
      <c r="Z235" s="71">
        <v>4588</v>
      </c>
      <c r="AA235" s="71">
        <v>2416</v>
      </c>
      <c r="AB235" s="71">
        <v>5425</v>
      </c>
      <c r="AC235" s="71">
        <v>0</v>
      </c>
      <c r="AD235" s="71">
        <v>1.165601789244207</v>
      </c>
      <c r="AE235" s="72"/>
      <c r="AF235" s="71">
        <v>1383554.3007430041</v>
      </c>
      <c r="AG235" s="71">
        <v>612831.12122005725</v>
      </c>
      <c r="AH235" s="71">
        <v>830918.74571608764</v>
      </c>
      <c r="AI235" s="71">
        <v>13432836.383974899</v>
      </c>
      <c r="AJ235" s="71">
        <v>9938212.4925718494</v>
      </c>
      <c r="AK235" s="71"/>
      <c r="AL235" s="71"/>
      <c r="AM235" s="71">
        <v>708022.77300711686</v>
      </c>
      <c r="AN235" s="71"/>
      <c r="AO235" s="71"/>
      <c r="AP235" s="71">
        <v>26906375.817233015</v>
      </c>
      <c r="AQ235" s="72"/>
      <c r="AR235" s="71">
        <v>104</v>
      </c>
      <c r="AS235" s="71">
        <v>242</v>
      </c>
      <c r="AT235" s="71">
        <v>0</v>
      </c>
      <c r="AU235" s="71">
        <v>2</v>
      </c>
      <c r="AV235" s="71">
        <v>0</v>
      </c>
      <c r="AW235" s="71">
        <v>0</v>
      </c>
      <c r="AX235" s="71"/>
      <c r="AY235" s="72"/>
      <c r="AZ235" s="71">
        <v>552.29999999999995</v>
      </c>
      <c r="BA235" s="71">
        <v>16987.099999999999</v>
      </c>
      <c r="BB235" s="71">
        <v>0</v>
      </c>
      <c r="BC235" s="71">
        <v>1261</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2056</v>
      </c>
      <c r="B236" s="70">
        <v>323</v>
      </c>
      <c r="C236" s="70">
        <v>18</v>
      </c>
      <c r="D236" s="70">
        <v>19</v>
      </c>
      <c r="E236" s="70">
        <v>2021</v>
      </c>
      <c r="F236" s="70" t="s">
        <v>160</v>
      </c>
      <c r="G236" s="1064" t="s">
        <v>2038</v>
      </c>
      <c r="H236" s="70" t="s">
        <v>2039</v>
      </c>
      <c r="I236" s="148"/>
      <c r="J236" s="71">
        <v>0.94967205688929301</v>
      </c>
      <c r="K236" s="71">
        <v>0.95242854636302943</v>
      </c>
      <c r="L236" s="71">
        <v>3.2369640631813881</v>
      </c>
      <c r="M236" s="71">
        <v>9.0265875456211226</v>
      </c>
      <c r="N236" s="71">
        <v>7.2378111976379369</v>
      </c>
      <c r="O236" s="71">
        <v>6.2071725923200081</v>
      </c>
      <c r="P236" s="71">
        <v>11.207623082726608</v>
      </c>
      <c r="Q236" s="71">
        <v>0.31429779912039801</v>
      </c>
      <c r="R236" s="71">
        <v>0</v>
      </c>
      <c r="S236" s="71">
        <v>1.35851643498762</v>
      </c>
      <c r="T236" s="72"/>
      <c r="U236" s="71">
        <v>193960</v>
      </c>
      <c r="V236" s="71">
        <v>405</v>
      </c>
      <c r="W236" s="71">
        <v>185</v>
      </c>
      <c r="X236" s="71">
        <v>2374</v>
      </c>
      <c r="Y236" s="71">
        <v>2533</v>
      </c>
      <c r="Z236" s="71">
        <v>4567</v>
      </c>
      <c r="AA236" s="71">
        <v>2412</v>
      </c>
      <c r="AB236" s="71">
        <v>5383</v>
      </c>
      <c r="AC236" s="71">
        <v>0</v>
      </c>
      <c r="AD236" s="71">
        <v>1.35851643498762</v>
      </c>
      <c r="AE236" s="72"/>
      <c r="AF236" s="71">
        <v>1397315.9337149898</v>
      </c>
      <c r="AG236" s="71">
        <v>662283.43090116838</v>
      </c>
      <c r="AH236" s="71">
        <v>776703.49458674749</v>
      </c>
      <c r="AI236" s="71">
        <v>14787599.191690803</v>
      </c>
      <c r="AJ236" s="71">
        <v>10692106.358623929</v>
      </c>
      <c r="AK236" s="71">
        <v>0</v>
      </c>
      <c r="AL236" s="71">
        <v>0</v>
      </c>
      <c r="AM236" s="71">
        <v>706593.50806940312</v>
      </c>
      <c r="AN236" s="71">
        <v>0</v>
      </c>
      <c r="AO236" s="71">
        <v>0</v>
      </c>
      <c r="AP236" s="71">
        <v>29022601.917587042</v>
      </c>
      <c r="AQ236" s="72"/>
      <c r="AR236" s="71">
        <v>114</v>
      </c>
      <c r="AS236" s="71">
        <v>247</v>
      </c>
      <c r="AT236" s="71">
        <v>0</v>
      </c>
      <c r="AU236" s="71">
        <v>3</v>
      </c>
      <c r="AV236" s="71">
        <v>0</v>
      </c>
      <c r="AW236" s="71">
        <v>0</v>
      </c>
      <c r="AX236" s="71"/>
      <c r="AY236" s="72"/>
      <c r="AZ236" s="71">
        <v>613.6</v>
      </c>
      <c r="BA236" s="71">
        <v>17234.599999999999</v>
      </c>
      <c r="BB236" s="71">
        <v>0</v>
      </c>
      <c r="BC236" s="71">
        <v>12961</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2057</v>
      </c>
      <c r="B237" s="70">
        <v>323</v>
      </c>
      <c r="C237" s="70">
        <v>19</v>
      </c>
      <c r="D237" s="70">
        <v>19</v>
      </c>
      <c r="E237" s="70">
        <v>2022</v>
      </c>
      <c r="F237" s="70" t="s">
        <v>161</v>
      </c>
      <c r="G237" s="70" t="s">
        <v>2038</v>
      </c>
      <c r="H237" s="70" t="s">
        <v>2039</v>
      </c>
      <c r="I237" s="148"/>
      <c r="J237" s="71">
        <v>0.78178661381825099</v>
      </c>
      <c r="K237" s="71">
        <v>0.84215430260170421</v>
      </c>
      <c r="L237" s="71">
        <v>3.12861511202156</v>
      </c>
      <c r="M237" s="71">
        <v>8.6786035791020701</v>
      </c>
      <c r="N237" s="71">
        <v>7.8232715222449656</v>
      </c>
      <c r="O237" s="71">
        <v>6.5545817256727776</v>
      </c>
      <c r="P237" s="71">
        <v>11.231562035779604</v>
      </c>
      <c r="Q237" s="71">
        <v>0.31354078119273077</v>
      </c>
      <c r="R237" s="71">
        <v>0</v>
      </c>
      <c r="S237" s="71">
        <v>1.6436541707406229</v>
      </c>
      <c r="T237" s="72"/>
      <c r="U237" s="71">
        <v>187463</v>
      </c>
      <c r="V237" s="71">
        <v>405</v>
      </c>
      <c r="W237" s="71">
        <v>185</v>
      </c>
      <c r="X237" s="71">
        <v>2374</v>
      </c>
      <c r="Y237" s="71">
        <v>2545</v>
      </c>
      <c r="Z237" s="71">
        <v>4582</v>
      </c>
      <c r="AA237" s="71">
        <v>2454</v>
      </c>
      <c r="AB237" s="71">
        <v>5326</v>
      </c>
      <c r="AC237" s="71">
        <v>0</v>
      </c>
      <c r="AD237" s="71">
        <v>1.6436541707406229</v>
      </c>
      <c r="AE237" s="72"/>
      <c r="AF237" s="71">
        <v>1132475.1200013035</v>
      </c>
      <c r="AG237" s="71">
        <v>630452.11208643008</v>
      </c>
      <c r="AH237" s="71">
        <v>878730.74059841153</v>
      </c>
      <c r="AI237" s="71">
        <v>13880123.930907631</v>
      </c>
      <c r="AJ237" s="71">
        <v>12378457.130134255</v>
      </c>
      <c r="AK237" s="71">
        <v>0</v>
      </c>
      <c r="AL237" s="71">
        <v>0</v>
      </c>
      <c r="AM237" s="71">
        <v>687731.9700122975</v>
      </c>
      <c r="AN237" s="71">
        <v>0</v>
      </c>
      <c r="AO237" s="71">
        <v>0</v>
      </c>
      <c r="AP237" s="71">
        <v>29587971.003740329</v>
      </c>
      <c r="AQ237" s="72"/>
      <c r="AR237" s="71">
        <v>120</v>
      </c>
      <c r="AS237" s="71">
        <v>253</v>
      </c>
      <c r="AT237" s="71">
        <v>0</v>
      </c>
      <c r="AU237" s="71">
        <v>3</v>
      </c>
      <c r="AV237" s="71">
        <v>0</v>
      </c>
      <c r="AW237" s="71">
        <v>1</v>
      </c>
      <c r="AX237" s="71"/>
      <c r="AY237" s="72"/>
      <c r="AZ237" s="71">
        <v>678.09999999999991</v>
      </c>
      <c r="BA237" s="71">
        <v>17981.599999999999</v>
      </c>
      <c r="BB237" s="71">
        <v>0</v>
      </c>
      <c r="BC237" s="71">
        <v>12961</v>
      </c>
      <c r="BD237" s="71">
        <v>0</v>
      </c>
      <c r="BE237" s="71">
        <v>320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2058</v>
      </c>
      <c r="B238" s="70">
        <v>323</v>
      </c>
      <c r="C238" s="70">
        <v>20</v>
      </c>
      <c r="D238" s="70">
        <v>19</v>
      </c>
      <c r="E238" s="70">
        <v>2023</v>
      </c>
      <c r="F238" s="70" t="s">
        <v>1539</v>
      </c>
      <c r="G238" s="70" t="s">
        <v>2038</v>
      </c>
      <c r="H238" s="70" t="s">
        <v>2039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v>
      </c>
      <c r="AS238" s="71">
        <v>253</v>
      </c>
      <c r="AT238" s="71">
        <v>0</v>
      </c>
      <c r="AU238" s="71">
        <v>3</v>
      </c>
      <c r="AV238" s="71">
        <v>0</v>
      </c>
      <c r="AW238" s="71">
        <v>1</v>
      </c>
      <c r="AX238" s="71"/>
      <c r="AY238" s="72"/>
      <c r="AZ238" s="71">
        <v>703.09999999999991</v>
      </c>
      <c r="BA238" s="71">
        <v>17981.599999999999</v>
      </c>
      <c r="BB238" s="71">
        <v>0</v>
      </c>
      <c r="BC238" s="71">
        <v>12961</v>
      </c>
      <c r="BD238" s="71">
        <v>0</v>
      </c>
      <c r="BE238" s="71">
        <v>320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2059</v>
      </c>
      <c r="B239" s="70">
        <v>323</v>
      </c>
      <c r="C239" s="70">
        <v>21</v>
      </c>
      <c r="D239" s="70">
        <v>19</v>
      </c>
      <c r="E239" s="70">
        <v>2024</v>
      </c>
      <c r="F239" s="70" t="s">
        <v>1554</v>
      </c>
      <c r="G239" s="70" t="s">
        <v>2038</v>
      </c>
      <c r="H239" s="70" t="s">
        <v>2039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2060</v>
      </c>
      <c r="B240" s="70">
        <v>103</v>
      </c>
      <c r="C240" s="70">
        <v>1</v>
      </c>
      <c r="D240" s="70">
        <v>7</v>
      </c>
      <c r="E240" s="70">
        <v>1990</v>
      </c>
      <c r="F240" s="70" t="s">
        <v>787</v>
      </c>
      <c r="G240" s="70" t="s">
        <v>2061</v>
      </c>
      <c r="H240" s="70" t="s">
        <v>2062</v>
      </c>
      <c r="I240" s="148"/>
      <c r="J240" s="71">
        <v>8.9265709168595126</v>
      </c>
      <c r="K240" s="71">
        <v>0.86694546370642456</v>
      </c>
      <c r="L240" s="71">
        <v>22.333840779444369</v>
      </c>
      <c r="M240" s="71">
        <v>3.084117659695182</v>
      </c>
      <c r="N240" s="71">
        <v>8.1319962215073271</v>
      </c>
      <c r="O240" s="71">
        <v>5.7693472762992108</v>
      </c>
      <c r="P240" s="71">
        <v>9.1799759584330971</v>
      </c>
      <c r="Q240" s="71">
        <v>0.49178991021271901</v>
      </c>
      <c r="R240" s="71">
        <v>0</v>
      </c>
      <c r="S240" s="71">
        <v>0.4488414548233926</v>
      </c>
      <c r="T240" s="72"/>
      <c r="U240" s="71">
        <v>664522</v>
      </c>
      <c r="V240" s="71">
        <v>253</v>
      </c>
      <c r="W240" s="71">
        <v>241</v>
      </c>
      <c r="X240" s="71">
        <v>1160</v>
      </c>
      <c r="Y240" s="71">
        <v>2110</v>
      </c>
      <c r="Z240" s="71">
        <v>2373</v>
      </c>
      <c r="AA240" s="71">
        <v>2229</v>
      </c>
      <c r="AB240" s="71">
        <v>7985</v>
      </c>
      <c r="AC240" s="71">
        <v>0</v>
      </c>
      <c r="AD240" s="71">
        <v>0.4488414548233926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2063</v>
      </c>
      <c r="B241" s="70">
        <v>104</v>
      </c>
      <c r="C241" s="70">
        <v>2</v>
      </c>
      <c r="D241" s="70">
        <v>7</v>
      </c>
      <c r="E241" s="70">
        <v>2005</v>
      </c>
      <c r="F241" s="70" t="s">
        <v>789</v>
      </c>
      <c r="G241" s="70" t="s">
        <v>2061</v>
      </c>
      <c r="H241" s="70" t="s">
        <v>2062</v>
      </c>
      <c r="I241" s="148"/>
      <c r="J241" s="71">
        <v>10.85394974245518</v>
      </c>
      <c r="K241" s="71">
        <v>0.9213433059980185</v>
      </c>
      <c r="L241" s="71">
        <v>13.94098638950504</v>
      </c>
      <c r="M241" s="71">
        <v>4.7701178249498</v>
      </c>
      <c r="N241" s="71">
        <v>12.605739976340651</v>
      </c>
      <c r="O241" s="71">
        <v>7.2021942894420556</v>
      </c>
      <c r="P241" s="71">
        <v>10.137785632196991</v>
      </c>
      <c r="Q241" s="71">
        <v>0.41793816437574299</v>
      </c>
      <c r="R241" s="71">
        <v>0</v>
      </c>
      <c r="S241" s="71">
        <v>0.65638274569151145</v>
      </c>
      <c r="T241" s="72"/>
      <c r="U241" s="71">
        <v>876517</v>
      </c>
      <c r="V241" s="71">
        <v>286</v>
      </c>
      <c r="W241" s="71">
        <v>139</v>
      </c>
      <c r="X241" s="71">
        <v>755</v>
      </c>
      <c r="Y241" s="71">
        <v>2189</v>
      </c>
      <c r="Z241" s="71">
        <v>3428</v>
      </c>
      <c r="AA241" s="71">
        <v>2016</v>
      </c>
      <c r="AB241" s="71">
        <v>7094</v>
      </c>
      <c r="AC241" s="71">
        <v>0</v>
      </c>
      <c r="AD241" s="71">
        <v>0.65638274569151145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2064</v>
      </c>
      <c r="B242" s="70">
        <v>105</v>
      </c>
      <c r="C242" s="70">
        <v>3</v>
      </c>
      <c r="D242" s="70">
        <v>7</v>
      </c>
      <c r="E242" s="70">
        <v>2006</v>
      </c>
      <c r="F242" s="70" t="s">
        <v>790</v>
      </c>
      <c r="G242" s="70" t="s">
        <v>2061</v>
      </c>
      <c r="H242" s="70" t="s">
        <v>2062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2065</v>
      </c>
      <c r="B243" s="70">
        <v>106</v>
      </c>
      <c r="C243" s="70">
        <v>4</v>
      </c>
      <c r="D243" s="70">
        <v>7</v>
      </c>
      <c r="E243" s="70">
        <v>2007</v>
      </c>
      <c r="F243" s="70" t="s">
        <v>791</v>
      </c>
      <c r="G243" s="70" t="s">
        <v>2061</v>
      </c>
      <c r="H243" s="70" t="s">
        <v>2062</v>
      </c>
      <c r="I243" s="148"/>
      <c r="J243" s="71">
        <v>9.5029832635158673</v>
      </c>
      <c r="K243" s="71">
        <v>0.78683948854768904</v>
      </c>
      <c r="L243" s="71">
        <v>12.074169936480841</v>
      </c>
      <c r="M243" s="71">
        <v>4.9646264056527736</v>
      </c>
      <c r="N243" s="71">
        <v>12.466629945654971</v>
      </c>
      <c r="O243" s="71">
        <v>6.8473316678477794</v>
      </c>
      <c r="P243" s="71">
        <v>10.161937806671689</v>
      </c>
      <c r="Q243" s="71">
        <v>0.42889399876413598</v>
      </c>
      <c r="R243" s="71">
        <v>0</v>
      </c>
      <c r="S243" s="71">
        <v>0.70517990931188146</v>
      </c>
      <c r="T243" s="72"/>
      <c r="U243" s="71">
        <v>861555</v>
      </c>
      <c r="V243" s="71">
        <v>260</v>
      </c>
      <c r="W243" s="71">
        <v>158</v>
      </c>
      <c r="X243" s="71">
        <v>1055</v>
      </c>
      <c r="Y243" s="71">
        <v>2172</v>
      </c>
      <c r="Z243" s="71">
        <v>3388</v>
      </c>
      <c r="AA243" s="71">
        <v>1990</v>
      </c>
      <c r="AB243" s="71">
        <v>6895</v>
      </c>
      <c r="AC243" s="71">
        <v>0</v>
      </c>
      <c r="AD243" s="71">
        <v>0.70517990931188146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2066</v>
      </c>
      <c r="B244" s="70">
        <v>107</v>
      </c>
      <c r="C244" s="70">
        <v>5</v>
      </c>
      <c r="D244" s="70">
        <v>7</v>
      </c>
      <c r="E244" s="70">
        <v>2008</v>
      </c>
      <c r="F244" s="70" t="s">
        <v>792</v>
      </c>
      <c r="G244" s="70" t="s">
        <v>2061</v>
      </c>
      <c r="H244" s="70" t="s">
        <v>2062</v>
      </c>
      <c r="I244" s="148"/>
      <c r="J244" s="71">
        <v>10.39268032900004</v>
      </c>
      <c r="K244" s="71">
        <v>0.57190865733140495</v>
      </c>
      <c r="L244" s="71">
        <v>10.63420739929572</v>
      </c>
      <c r="M244" s="71">
        <v>5.2068765421578389</v>
      </c>
      <c r="N244" s="71">
        <v>10.259410841550901</v>
      </c>
      <c r="O244" s="71">
        <v>6.5507181517671729</v>
      </c>
      <c r="P244" s="71">
        <v>10.027940411253701</v>
      </c>
      <c r="Q244" s="71">
        <v>0.415466870431413</v>
      </c>
      <c r="R244" s="71">
        <v>0</v>
      </c>
      <c r="S244" s="71">
        <v>0.58288050440816908</v>
      </c>
      <c r="T244" s="72"/>
      <c r="U244" s="71">
        <v>1017200</v>
      </c>
      <c r="V244" s="71">
        <v>260</v>
      </c>
      <c r="W244" s="71">
        <v>158</v>
      </c>
      <c r="X244" s="71">
        <v>1055</v>
      </c>
      <c r="Y244" s="71">
        <v>2171</v>
      </c>
      <c r="Z244" s="71">
        <v>3355</v>
      </c>
      <c r="AA244" s="71">
        <v>1966</v>
      </c>
      <c r="AB244" s="71">
        <v>6789</v>
      </c>
      <c r="AC244" s="71">
        <v>0</v>
      </c>
      <c r="AD244" s="71">
        <v>0.58288050440816908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2067</v>
      </c>
      <c r="B245" s="70">
        <v>108</v>
      </c>
      <c r="C245" s="70">
        <v>6</v>
      </c>
      <c r="D245" s="70">
        <v>7</v>
      </c>
      <c r="E245" s="70">
        <v>2009</v>
      </c>
      <c r="F245" s="70" t="s">
        <v>176</v>
      </c>
      <c r="G245" s="70" t="s">
        <v>2061</v>
      </c>
      <c r="H245" s="70" t="s">
        <v>2062</v>
      </c>
      <c r="I245" s="148"/>
      <c r="J245" s="71">
        <v>14.16807092909783</v>
      </c>
      <c r="K245" s="71">
        <v>0.5869280866960519</v>
      </c>
      <c r="L245" s="71">
        <v>16.661918673758571</v>
      </c>
      <c r="M245" s="71">
        <v>5.5821851228912633</v>
      </c>
      <c r="N245" s="71">
        <v>9.8085021743853495</v>
      </c>
      <c r="O245" s="71">
        <v>6.6248035513662149</v>
      </c>
      <c r="P245" s="71">
        <v>9.6040271459065529</v>
      </c>
      <c r="Q245" s="71">
        <v>0.39053400363082602</v>
      </c>
      <c r="R245" s="71">
        <v>0</v>
      </c>
      <c r="S245" s="71">
        <v>0.79356241448093634</v>
      </c>
      <c r="T245" s="72"/>
      <c r="U245" s="71">
        <v>1059196</v>
      </c>
      <c r="V245" s="71">
        <v>216</v>
      </c>
      <c r="W245" s="71">
        <v>339</v>
      </c>
      <c r="X245" s="71">
        <v>1136</v>
      </c>
      <c r="Y245" s="71">
        <v>2179</v>
      </c>
      <c r="Z245" s="71">
        <v>3349</v>
      </c>
      <c r="AA245" s="71">
        <v>1933</v>
      </c>
      <c r="AB245" s="71">
        <v>6699</v>
      </c>
      <c r="AC245" s="71">
        <v>0</v>
      </c>
      <c r="AD245" s="71">
        <v>0.79356241448093634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8.3740000000000006</v>
      </c>
      <c r="BM245" s="71">
        <v>0</v>
      </c>
      <c r="BN245" s="72"/>
      <c r="BO245" s="71">
        <v>0</v>
      </c>
      <c r="BP245" s="71">
        <v>0</v>
      </c>
      <c r="BQ245" s="71">
        <v>0</v>
      </c>
      <c r="BR245" s="71">
        <v>0</v>
      </c>
      <c r="BS245" s="71">
        <v>1</v>
      </c>
      <c r="BT245" s="71">
        <v>0</v>
      </c>
      <c r="BU245"/>
      <c r="BV245" s="70">
        <v>0</v>
      </c>
      <c r="BW245" s="70">
        <v>0.57399999999999995</v>
      </c>
      <c r="BX245" s="70">
        <v>7.8</v>
      </c>
      <c r="BY245" s="70">
        <v>0</v>
      </c>
      <c r="BZ245" s="70">
        <v>0</v>
      </c>
      <c r="CA245" s="70">
        <v>0</v>
      </c>
      <c r="CB245" s="70">
        <v>0</v>
      </c>
      <c r="CC245" s="70">
        <v>0</v>
      </c>
      <c r="CD245" s="70">
        <v>0</v>
      </c>
    </row>
    <row r="246" spans="1:82">
      <c r="A246" s="70" t="s">
        <v>2068</v>
      </c>
      <c r="B246" s="70">
        <v>109</v>
      </c>
      <c r="C246" s="70">
        <v>7</v>
      </c>
      <c r="D246" s="70">
        <v>7</v>
      </c>
      <c r="E246" s="70">
        <v>2010</v>
      </c>
      <c r="F246" s="70" t="s">
        <v>177</v>
      </c>
      <c r="G246" s="70" t="s">
        <v>2061</v>
      </c>
      <c r="H246" s="70" t="s">
        <v>2062</v>
      </c>
      <c r="I246" s="148"/>
      <c r="J246" s="71">
        <v>11.02422106580231</v>
      </c>
      <c r="K246" s="71">
        <v>0.55966112585658023</v>
      </c>
      <c r="L246" s="71">
        <v>15.453689265171359</v>
      </c>
      <c r="M246" s="71">
        <v>5.3308919293243244</v>
      </c>
      <c r="N246" s="71">
        <v>10.23069505984752</v>
      </c>
      <c r="O246" s="71">
        <v>6.5665958836266984</v>
      </c>
      <c r="P246" s="71">
        <v>9.7379127028579653</v>
      </c>
      <c r="Q246" s="71">
        <v>0.40214556658886602</v>
      </c>
      <c r="R246" s="71">
        <v>0</v>
      </c>
      <c r="S246" s="71">
        <v>0.60374231283724122</v>
      </c>
      <c r="T246" s="72"/>
      <c r="U246" s="71">
        <v>968574</v>
      </c>
      <c r="V246" s="71">
        <v>216</v>
      </c>
      <c r="W246" s="71">
        <v>339</v>
      </c>
      <c r="X246" s="71">
        <v>1136</v>
      </c>
      <c r="Y246" s="71">
        <v>2187</v>
      </c>
      <c r="Z246" s="71">
        <v>3335</v>
      </c>
      <c r="AA246" s="71">
        <v>1911</v>
      </c>
      <c r="AB246" s="71">
        <v>6610</v>
      </c>
      <c r="AC246" s="71">
        <v>0</v>
      </c>
      <c r="AD246" s="71">
        <v>0.60374231283724122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16.257999999999999</v>
      </c>
      <c r="BM246" s="71">
        <v>0</v>
      </c>
      <c r="BN246" s="72"/>
      <c r="BO246" s="71">
        <v>0</v>
      </c>
      <c r="BP246" s="71">
        <v>0</v>
      </c>
      <c r="BQ246" s="71">
        <v>0</v>
      </c>
      <c r="BR246" s="71">
        <v>0</v>
      </c>
      <c r="BS246" s="71">
        <v>1</v>
      </c>
      <c r="BT246" s="71">
        <v>0</v>
      </c>
      <c r="BU246"/>
      <c r="BV246" s="70">
        <v>0</v>
      </c>
      <c r="BW246" s="70">
        <v>0.19600000000000001</v>
      </c>
      <c r="BX246" s="70">
        <v>16.062000000000001</v>
      </c>
      <c r="BY246" s="70">
        <v>0</v>
      </c>
      <c r="BZ246" s="70">
        <v>0</v>
      </c>
      <c r="CA246" s="70">
        <v>0</v>
      </c>
      <c r="CB246" s="70">
        <v>0</v>
      </c>
      <c r="CC246" s="70">
        <v>0</v>
      </c>
      <c r="CD246" s="70">
        <v>0</v>
      </c>
    </row>
    <row r="247" spans="1:82">
      <c r="A247" s="70" t="s">
        <v>2069</v>
      </c>
      <c r="B247" s="70">
        <v>110</v>
      </c>
      <c r="C247" s="70">
        <v>8</v>
      </c>
      <c r="D247" s="70">
        <v>7</v>
      </c>
      <c r="E247" s="70">
        <v>2011</v>
      </c>
      <c r="F247" s="70" t="s">
        <v>178</v>
      </c>
      <c r="G247" s="70" t="s">
        <v>2061</v>
      </c>
      <c r="H247" s="70" t="s">
        <v>2062</v>
      </c>
      <c r="I247" s="148"/>
      <c r="J247" s="71">
        <v>9.7293209335379522</v>
      </c>
      <c r="K247" s="71">
        <v>0.68300070644316957</v>
      </c>
      <c r="L247" s="71">
        <v>16.92664081196353</v>
      </c>
      <c r="M247" s="71">
        <v>6.5659561645648994</v>
      </c>
      <c r="N247" s="71">
        <v>12.386543345489359</v>
      </c>
      <c r="O247" s="71">
        <v>6.3132694526639614</v>
      </c>
      <c r="P247" s="71">
        <v>8.966605421606058</v>
      </c>
      <c r="Q247" s="71">
        <v>0.457764843685178</v>
      </c>
      <c r="R247" s="71">
        <v>0</v>
      </c>
      <c r="S247" s="71">
        <v>0.59310597019569589</v>
      </c>
      <c r="T247" s="72"/>
      <c r="U247" s="71">
        <v>946662</v>
      </c>
      <c r="V247" s="71">
        <v>216</v>
      </c>
      <c r="W247" s="71">
        <v>339</v>
      </c>
      <c r="X247" s="71">
        <v>1136</v>
      </c>
      <c r="Y247" s="71">
        <v>2178</v>
      </c>
      <c r="Z247" s="71">
        <v>3276</v>
      </c>
      <c r="AA247" s="71">
        <v>1812</v>
      </c>
      <c r="AB247" s="71">
        <v>6523</v>
      </c>
      <c r="AC247" s="71">
        <v>0</v>
      </c>
      <c r="AD247" s="71">
        <v>0.59310597019569589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17.577000000000002</v>
      </c>
      <c r="BM247" s="71">
        <v>0</v>
      </c>
      <c r="BN247" s="72"/>
      <c r="BO247" s="71">
        <v>0</v>
      </c>
      <c r="BP247" s="71">
        <v>0</v>
      </c>
      <c r="BQ247" s="71">
        <v>0</v>
      </c>
      <c r="BR247" s="71">
        <v>0</v>
      </c>
      <c r="BS247" s="71">
        <v>1</v>
      </c>
      <c r="BT247" s="71">
        <v>0</v>
      </c>
      <c r="BU247"/>
      <c r="BV247" s="70">
        <v>0</v>
      </c>
      <c r="BW247" s="70">
        <v>0</v>
      </c>
      <c r="BX247" s="70">
        <v>17.577000000000002</v>
      </c>
      <c r="BY247" s="70">
        <v>0</v>
      </c>
      <c r="BZ247" s="70">
        <v>0</v>
      </c>
      <c r="CA247" s="70">
        <v>0</v>
      </c>
      <c r="CB247" s="70">
        <v>0</v>
      </c>
      <c r="CC247" s="70">
        <v>0</v>
      </c>
      <c r="CD247" s="70">
        <v>0</v>
      </c>
    </row>
    <row r="248" spans="1:82">
      <c r="A248" s="70" t="s">
        <v>2070</v>
      </c>
      <c r="B248" s="70">
        <v>111</v>
      </c>
      <c r="C248" s="70">
        <v>9</v>
      </c>
      <c r="D248" s="70">
        <v>7</v>
      </c>
      <c r="E248" s="70">
        <v>2012</v>
      </c>
      <c r="F248" s="70" t="s">
        <v>179</v>
      </c>
      <c r="G248" s="70" t="s">
        <v>2061</v>
      </c>
      <c r="H248" s="70" t="s">
        <v>2062</v>
      </c>
      <c r="I248" s="148"/>
      <c r="J248" s="71">
        <v>11.130709191653979</v>
      </c>
      <c r="K248" s="71">
        <v>0.65316196298671414</v>
      </c>
      <c r="L248" s="71">
        <v>16.55241051087522</v>
      </c>
      <c r="M248" s="71">
        <v>6.5465104787416104</v>
      </c>
      <c r="N248" s="71">
        <v>13.376853065485649</v>
      </c>
      <c r="O248" s="71">
        <v>6.2903568441201374</v>
      </c>
      <c r="P248" s="71">
        <v>8.5398662087211772</v>
      </c>
      <c r="Q248" s="71">
        <v>0.49071888176596901</v>
      </c>
      <c r="R248" s="71">
        <v>0</v>
      </c>
      <c r="S248" s="71">
        <v>0.7720727491414362</v>
      </c>
      <c r="T248" s="72"/>
      <c r="U248" s="71">
        <v>944961</v>
      </c>
      <c r="V248" s="71">
        <v>216</v>
      </c>
      <c r="W248" s="71">
        <v>339</v>
      </c>
      <c r="X248" s="71">
        <v>1136</v>
      </c>
      <c r="Y248" s="71">
        <v>2198</v>
      </c>
      <c r="Z248" s="71">
        <v>3290</v>
      </c>
      <c r="AA248" s="71">
        <v>1716</v>
      </c>
      <c r="AB248" s="71">
        <v>6436</v>
      </c>
      <c r="AC248" s="71">
        <v>0</v>
      </c>
      <c r="AD248" s="71">
        <v>0.7720727491414362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19.050999999999998</v>
      </c>
      <c r="BM248" s="71">
        <v>0</v>
      </c>
      <c r="BN248" s="72"/>
      <c r="BO248" s="71">
        <v>0</v>
      </c>
      <c r="BP248" s="71">
        <v>0</v>
      </c>
      <c r="BQ248" s="71">
        <v>0</v>
      </c>
      <c r="BR248" s="71">
        <v>0</v>
      </c>
      <c r="BS248" s="71">
        <v>1</v>
      </c>
      <c r="BT248" s="71">
        <v>0</v>
      </c>
      <c r="BU248"/>
      <c r="BV248" s="70">
        <v>0</v>
      </c>
      <c r="BW248" s="70">
        <v>0</v>
      </c>
      <c r="BX248" s="70">
        <v>19.050999999999998</v>
      </c>
      <c r="BY248" s="70">
        <v>0</v>
      </c>
      <c r="BZ248" s="70">
        <v>0</v>
      </c>
      <c r="CA248" s="70">
        <v>0</v>
      </c>
      <c r="CB248" s="70">
        <v>0</v>
      </c>
      <c r="CC248" s="70">
        <v>0</v>
      </c>
      <c r="CD248" s="70">
        <v>0</v>
      </c>
    </row>
    <row r="249" spans="1:82">
      <c r="A249" s="70" t="s">
        <v>2071</v>
      </c>
      <c r="B249" s="70">
        <v>112</v>
      </c>
      <c r="C249" s="70">
        <v>10</v>
      </c>
      <c r="D249" s="70">
        <v>7</v>
      </c>
      <c r="E249" s="70">
        <v>2013</v>
      </c>
      <c r="F249" s="70" t="s">
        <v>180</v>
      </c>
      <c r="G249" s="70" t="s">
        <v>2061</v>
      </c>
      <c r="H249" s="70" t="s">
        <v>2062</v>
      </c>
      <c r="I249" s="148"/>
      <c r="J249" s="71">
        <v>12.021384750663159</v>
      </c>
      <c r="K249" s="71">
        <v>0.63481364518639383</v>
      </c>
      <c r="L249" s="71">
        <v>13.4552507285941</v>
      </c>
      <c r="M249" s="71">
        <v>6.2809084969952638</v>
      </c>
      <c r="N249" s="71">
        <v>11.48550550389805</v>
      </c>
      <c r="O249" s="71">
        <v>6.2210043836301248</v>
      </c>
      <c r="P249" s="71">
        <v>9.3762980776285207</v>
      </c>
      <c r="Q249" s="71">
        <v>0.49182241476769301</v>
      </c>
      <c r="R249" s="71">
        <v>0</v>
      </c>
      <c r="S249" s="71">
        <v>0.80949251580481507</v>
      </c>
      <c r="T249" s="72"/>
      <c r="U249" s="71">
        <v>956814</v>
      </c>
      <c r="V249" s="71">
        <v>216</v>
      </c>
      <c r="W249" s="71">
        <v>339</v>
      </c>
      <c r="X249" s="71">
        <v>1136</v>
      </c>
      <c r="Y249" s="71">
        <v>2190</v>
      </c>
      <c r="Z249" s="71">
        <v>3399</v>
      </c>
      <c r="AA249" s="71">
        <v>1877</v>
      </c>
      <c r="AB249" s="71">
        <v>6358</v>
      </c>
      <c r="AC249" s="71">
        <v>0</v>
      </c>
      <c r="AD249" s="71">
        <v>0.80949251580481507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20.128</v>
      </c>
      <c r="BM249" s="71">
        <v>0</v>
      </c>
      <c r="BN249" s="72"/>
      <c r="BO249" s="71">
        <v>0</v>
      </c>
      <c r="BP249" s="71">
        <v>0</v>
      </c>
      <c r="BQ249" s="71">
        <v>0</v>
      </c>
      <c r="BR249" s="71">
        <v>0</v>
      </c>
      <c r="BS249" s="71">
        <v>1</v>
      </c>
      <c r="BT249" s="71">
        <v>0</v>
      </c>
      <c r="BU249"/>
      <c r="BV249" s="70">
        <v>0</v>
      </c>
      <c r="BW249" s="70">
        <v>0</v>
      </c>
      <c r="BX249" s="70">
        <v>20.128</v>
      </c>
      <c r="BY249" s="70">
        <v>0</v>
      </c>
      <c r="BZ249" s="70">
        <v>0</v>
      </c>
      <c r="CA249" s="70">
        <v>0</v>
      </c>
      <c r="CB249" s="70">
        <v>0</v>
      </c>
      <c r="CC249" s="70">
        <v>0</v>
      </c>
      <c r="CD249" s="70">
        <v>0</v>
      </c>
    </row>
    <row r="250" spans="1:82">
      <c r="A250" s="70" t="s">
        <v>2072</v>
      </c>
      <c r="B250" s="70">
        <v>113</v>
      </c>
      <c r="C250" s="70">
        <v>11</v>
      </c>
      <c r="D250" s="70">
        <v>7</v>
      </c>
      <c r="E250" s="70">
        <v>2014</v>
      </c>
      <c r="F250" s="70" t="s">
        <v>181</v>
      </c>
      <c r="G250" s="70" t="s">
        <v>2061</v>
      </c>
      <c r="H250" s="70" t="s">
        <v>2062</v>
      </c>
      <c r="I250" s="148"/>
      <c r="J250" s="71">
        <v>12.807114748324461</v>
      </c>
      <c r="K250" s="71">
        <v>0.56379486413765334</v>
      </c>
      <c r="L250" s="71">
        <v>8.8291245185695537</v>
      </c>
      <c r="M250" s="71">
        <v>7.6676610024127534</v>
      </c>
      <c r="N250" s="71">
        <v>10.06307004206954</v>
      </c>
      <c r="O250" s="71">
        <v>5.9587707862505592</v>
      </c>
      <c r="P250" s="71">
        <v>9.6208664762885423</v>
      </c>
      <c r="Q250" s="71">
        <v>0.46385883178805298</v>
      </c>
      <c r="R250" s="71">
        <v>0</v>
      </c>
      <c r="S250" s="71">
        <v>0.67077440157036505</v>
      </c>
      <c r="T250" s="72"/>
      <c r="U250" s="71">
        <v>1016555</v>
      </c>
      <c r="V250" s="71">
        <v>195</v>
      </c>
      <c r="W250" s="71">
        <v>191</v>
      </c>
      <c r="X250" s="71">
        <v>1418</v>
      </c>
      <c r="Y250" s="71">
        <v>2185</v>
      </c>
      <c r="Z250" s="71">
        <v>3429</v>
      </c>
      <c r="AA250" s="71">
        <v>1916</v>
      </c>
      <c r="AB250" s="71">
        <v>6250</v>
      </c>
      <c r="AC250" s="71">
        <v>0</v>
      </c>
      <c r="AD250" s="71">
        <v>0.67077440157036505</v>
      </c>
      <c r="AE250" s="72"/>
      <c r="AF250" s="71"/>
      <c r="AG250" s="71"/>
      <c r="AH250" s="71"/>
      <c r="AI250" s="71"/>
      <c r="AJ250" s="71"/>
      <c r="AK250" s="71"/>
      <c r="AL250" s="71"/>
      <c r="AM250" s="71"/>
      <c r="AN250" s="71"/>
      <c r="AO250" s="71"/>
      <c r="AP250" s="71"/>
      <c r="AQ250" s="72"/>
      <c r="AR250" s="71">
        <v>70</v>
      </c>
      <c r="AS250" s="71">
        <v>11</v>
      </c>
      <c r="AT250" s="71">
        <v>0</v>
      </c>
      <c r="AU250" s="71">
        <v>0</v>
      </c>
      <c r="AV250" s="71">
        <v>0</v>
      </c>
      <c r="AW250" s="71">
        <v>0</v>
      </c>
      <c r="AX250" s="71"/>
      <c r="AY250" s="72"/>
      <c r="AZ250" s="71">
        <v>299.2</v>
      </c>
      <c r="BA250" s="71">
        <v>243.7</v>
      </c>
      <c r="BB250" s="71">
        <v>0</v>
      </c>
      <c r="BC250" s="71">
        <v>0</v>
      </c>
      <c r="BD250" s="71">
        <v>0</v>
      </c>
      <c r="BE250" s="71">
        <v>0</v>
      </c>
      <c r="BF250" s="71"/>
      <c r="BG250" s="72"/>
      <c r="BH250" s="71">
        <v>0</v>
      </c>
      <c r="BI250" s="71">
        <v>0</v>
      </c>
      <c r="BJ250" s="71">
        <v>0</v>
      </c>
      <c r="BK250" s="71">
        <v>0</v>
      </c>
      <c r="BL250" s="71">
        <v>22.54</v>
      </c>
      <c r="BM250" s="71">
        <v>0</v>
      </c>
      <c r="BN250" s="72"/>
      <c r="BO250" s="71">
        <v>0</v>
      </c>
      <c r="BP250" s="71">
        <v>0</v>
      </c>
      <c r="BQ250" s="71">
        <v>0</v>
      </c>
      <c r="BR250" s="71">
        <v>0</v>
      </c>
      <c r="BS250" s="71">
        <v>1</v>
      </c>
      <c r="BT250" s="71">
        <v>0</v>
      </c>
      <c r="BU250"/>
      <c r="BV250" s="70">
        <v>0</v>
      </c>
      <c r="BW250" s="70">
        <v>0</v>
      </c>
      <c r="BX250" s="70">
        <v>22.54</v>
      </c>
      <c r="BY250" s="70">
        <v>0</v>
      </c>
      <c r="BZ250" s="70">
        <v>0</v>
      </c>
      <c r="CA250" s="70">
        <v>0</v>
      </c>
      <c r="CB250" s="70">
        <v>0</v>
      </c>
      <c r="CC250" s="70">
        <v>0</v>
      </c>
      <c r="CD250" s="70">
        <v>0</v>
      </c>
    </row>
    <row r="251" spans="1:82">
      <c r="A251" s="70" t="s">
        <v>2073</v>
      </c>
      <c r="B251" s="70">
        <v>114</v>
      </c>
      <c r="C251" s="70">
        <v>12</v>
      </c>
      <c r="D251" s="70">
        <v>7</v>
      </c>
      <c r="E251" s="70">
        <v>2015</v>
      </c>
      <c r="F251" s="70" t="s">
        <v>182</v>
      </c>
      <c r="G251" s="70" t="s">
        <v>2061</v>
      </c>
      <c r="H251" s="70" t="s">
        <v>2062</v>
      </c>
      <c r="I251" s="148"/>
      <c r="J251" s="71">
        <v>12.834449081024809</v>
      </c>
      <c r="K251" s="71">
        <v>0.5803113584159636</v>
      </c>
      <c r="L251" s="71">
        <v>7.730186781391601</v>
      </c>
      <c r="M251" s="71">
        <v>8.0920614166169784</v>
      </c>
      <c r="N251" s="71">
        <v>11.24412045449608</v>
      </c>
      <c r="O251" s="71">
        <v>5.931230993795201</v>
      </c>
      <c r="P251" s="71">
        <v>9.5681639685876139</v>
      </c>
      <c r="Q251" s="71">
        <v>0.44704045693760203</v>
      </c>
      <c r="R251" s="71">
        <v>0</v>
      </c>
      <c r="S251" s="71">
        <v>0.76399688254200637</v>
      </c>
      <c r="T251" s="72"/>
      <c r="U251" s="71">
        <v>1163259</v>
      </c>
      <c r="V251" s="71">
        <v>195</v>
      </c>
      <c r="W251" s="71">
        <v>191</v>
      </c>
      <c r="X251" s="71">
        <v>1418</v>
      </c>
      <c r="Y251" s="71">
        <v>2166</v>
      </c>
      <c r="Z251" s="71">
        <v>3446</v>
      </c>
      <c r="AA251" s="71">
        <v>1904</v>
      </c>
      <c r="AB251" s="71">
        <v>6153</v>
      </c>
      <c r="AC251" s="71">
        <v>0</v>
      </c>
      <c r="AD251" s="71">
        <v>0.76399688254200637</v>
      </c>
      <c r="AE251" s="72"/>
      <c r="AF251" s="71">
        <v>10982322.867031461</v>
      </c>
      <c r="AG251" s="71">
        <v>384673.51891725062</v>
      </c>
      <c r="AH251" s="71">
        <v>1151312.391056292</v>
      </c>
      <c r="AI251" s="71">
        <v>9529994.7538032718</v>
      </c>
      <c r="AJ251" s="71">
        <v>13371415.333991541</v>
      </c>
      <c r="AK251" s="71">
        <v>0</v>
      </c>
      <c r="AL251" s="71">
        <v>0</v>
      </c>
      <c r="AM251" s="71">
        <v>843242.83913576521</v>
      </c>
      <c r="AN251" s="71">
        <v>0</v>
      </c>
      <c r="AO251" s="71">
        <v>0</v>
      </c>
      <c r="AP251" s="71">
        <v>36262961.703935586</v>
      </c>
      <c r="AQ251" s="72"/>
      <c r="AR251" s="71">
        <v>79</v>
      </c>
      <c r="AS251" s="71">
        <v>14</v>
      </c>
      <c r="AT251" s="71">
        <v>0</v>
      </c>
      <c r="AU251" s="71">
        <v>0</v>
      </c>
      <c r="AV251" s="71">
        <v>0</v>
      </c>
      <c r="AW251" s="71">
        <v>0</v>
      </c>
      <c r="AX251" s="71"/>
      <c r="AY251" s="72"/>
      <c r="AZ251" s="71">
        <v>335</v>
      </c>
      <c r="BA251" s="71">
        <v>280.7</v>
      </c>
      <c r="BB251" s="71">
        <v>0</v>
      </c>
      <c r="BC251" s="71">
        <v>0</v>
      </c>
      <c r="BD251" s="71">
        <v>0</v>
      </c>
      <c r="BE251" s="71">
        <v>0</v>
      </c>
      <c r="BF251" s="71"/>
      <c r="BG251" s="72"/>
      <c r="BH251" s="71">
        <v>0</v>
      </c>
      <c r="BI251" s="71">
        <v>0</v>
      </c>
      <c r="BJ251" s="71">
        <v>0</v>
      </c>
      <c r="BK251" s="71">
        <v>0</v>
      </c>
      <c r="BL251" s="71">
        <v>24.585000000000001</v>
      </c>
      <c r="BM251" s="71">
        <v>0</v>
      </c>
      <c r="BN251" s="72"/>
      <c r="BO251" s="71">
        <v>0</v>
      </c>
      <c r="BP251" s="71">
        <v>0</v>
      </c>
      <c r="BQ251" s="71">
        <v>0</v>
      </c>
      <c r="BR251" s="71">
        <v>0</v>
      </c>
      <c r="BS251" s="71">
        <v>1</v>
      </c>
      <c r="BT251" s="71">
        <v>0</v>
      </c>
      <c r="BU251"/>
      <c r="BV251" s="70">
        <v>0</v>
      </c>
      <c r="BW251" s="70">
        <v>0</v>
      </c>
      <c r="BX251" s="70">
        <v>24.585000000000001</v>
      </c>
      <c r="BY251" s="70">
        <v>0</v>
      </c>
      <c r="BZ251" s="70">
        <v>0</v>
      </c>
      <c r="CA251" s="70">
        <v>0</v>
      </c>
      <c r="CB251" s="70">
        <v>0</v>
      </c>
      <c r="CC251" s="70">
        <v>0</v>
      </c>
      <c r="CD251" s="70">
        <v>0</v>
      </c>
    </row>
    <row r="252" spans="1:82">
      <c r="A252" s="70" t="s">
        <v>2074</v>
      </c>
      <c r="B252" s="70">
        <v>115</v>
      </c>
      <c r="C252" s="70">
        <v>13</v>
      </c>
      <c r="D252" s="70">
        <v>7</v>
      </c>
      <c r="E252" s="70">
        <v>2016</v>
      </c>
      <c r="F252" s="70" t="s">
        <v>155</v>
      </c>
      <c r="G252" s="70" t="s">
        <v>2061</v>
      </c>
      <c r="H252" s="70" t="s">
        <v>2062</v>
      </c>
      <c r="I252" s="148"/>
      <c r="J252" s="71">
        <v>12.854484549751467</v>
      </c>
      <c r="K252" s="71">
        <v>0.56724866807914709</v>
      </c>
      <c r="L252" s="71">
        <v>9.3585548509121477</v>
      </c>
      <c r="M252" s="71">
        <v>6.4597338216527733</v>
      </c>
      <c r="N252" s="71">
        <v>10.216674057044724</v>
      </c>
      <c r="O252" s="71">
        <v>5.8081964510193851</v>
      </c>
      <c r="P252" s="71">
        <v>9.319028669528457</v>
      </c>
      <c r="Q252" s="71">
        <v>0.42859514500172524</v>
      </c>
      <c r="R252" s="71">
        <v>0</v>
      </c>
      <c r="S252" s="71">
        <v>0.70867129622609948</v>
      </c>
      <c r="T252" s="72"/>
      <c r="U252" s="71">
        <v>1175098</v>
      </c>
      <c r="V252" s="71">
        <v>195</v>
      </c>
      <c r="W252" s="71">
        <v>191</v>
      </c>
      <c r="X252" s="71">
        <v>1418</v>
      </c>
      <c r="Y252" s="71">
        <v>2171</v>
      </c>
      <c r="Z252" s="71">
        <v>3416</v>
      </c>
      <c r="AA252" s="71">
        <v>1918</v>
      </c>
      <c r="AB252" s="71">
        <v>6068</v>
      </c>
      <c r="AC252" s="71">
        <v>0</v>
      </c>
      <c r="AD252" s="71">
        <v>0.70867129622609948</v>
      </c>
      <c r="AE252" s="72"/>
      <c r="AF252" s="71">
        <v>10979374.23016393</v>
      </c>
      <c r="AG252" s="71">
        <v>378123.173015862</v>
      </c>
      <c r="AH252" s="71">
        <v>1109760.716188469</v>
      </c>
      <c r="AI252" s="71">
        <v>8752130.4882871471</v>
      </c>
      <c r="AJ252" s="71">
        <v>10699731.544821169</v>
      </c>
      <c r="AK252" s="71">
        <v>0</v>
      </c>
      <c r="AL252" s="71">
        <v>0</v>
      </c>
      <c r="AM252" s="71">
        <v>832240.01259789511</v>
      </c>
      <c r="AN252" s="71">
        <v>0</v>
      </c>
      <c r="AO252" s="71">
        <v>0</v>
      </c>
      <c r="AP252" s="71">
        <v>32751360.165074471</v>
      </c>
      <c r="AQ252" s="72"/>
      <c r="AR252" s="71">
        <v>91</v>
      </c>
      <c r="AS252" s="71">
        <v>16</v>
      </c>
      <c r="AT252" s="71">
        <v>0</v>
      </c>
      <c r="AU252" s="71">
        <v>0</v>
      </c>
      <c r="AV252" s="71">
        <v>0</v>
      </c>
      <c r="AW252" s="71">
        <v>0</v>
      </c>
      <c r="AX252" s="71"/>
      <c r="AY252" s="72"/>
      <c r="AZ252" s="71">
        <v>400.6</v>
      </c>
      <c r="BA252" s="71">
        <v>302.7</v>
      </c>
      <c r="BB252" s="71">
        <v>0</v>
      </c>
      <c r="BC252" s="71">
        <v>0</v>
      </c>
      <c r="BD252" s="71">
        <v>0</v>
      </c>
      <c r="BE252" s="71">
        <v>0</v>
      </c>
      <c r="BF252" s="71"/>
      <c r="BG252" s="72"/>
      <c r="BH252" s="71">
        <v>0</v>
      </c>
      <c r="BI252" s="71">
        <v>0</v>
      </c>
      <c r="BJ252" s="71">
        <v>0</v>
      </c>
      <c r="BK252" s="71">
        <v>0</v>
      </c>
      <c r="BL252" s="71">
        <v>25.899000000000001</v>
      </c>
      <c r="BM252" s="71">
        <v>0</v>
      </c>
      <c r="BN252" s="72"/>
      <c r="BO252" s="71">
        <v>0</v>
      </c>
      <c r="BP252" s="71">
        <v>0</v>
      </c>
      <c r="BQ252" s="71">
        <v>0</v>
      </c>
      <c r="BR252" s="71">
        <v>0</v>
      </c>
      <c r="BS252" s="71">
        <v>1</v>
      </c>
      <c r="BT252" s="71">
        <v>0</v>
      </c>
      <c r="BU252"/>
      <c r="BV252" s="70">
        <v>0</v>
      </c>
      <c r="BW252" s="70">
        <v>0</v>
      </c>
      <c r="BX252" s="70">
        <v>25.899000000000001</v>
      </c>
      <c r="BY252" s="70">
        <v>0</v>
      </c>
      <c r="BZ252" s="70">
        <v>0</v>
      </c>
      <c r="CA252" s="70">
        <v>0</v>
      </c>
      <c r="CB252" s="70">
        <v>0</v>
      </c>
      <c r="CC252" s="70">
        <v>0</v>
      </c>
      <c r="CD252" s="70">
        <v>0</v>
      </c>
    </row>
    <row r="253" spans="1:82">
      <c r="A253" s="70" t="s">
        <v>2075</v>
      </c>
      <c r="B253" s="70">
        <v>116</v>
      </c>
      <c r="C253" s="70">
        <v>14</v>
      </c>
      <c r="D253" s="70">
        <v>7</v>
      </c>
      <c r="E253" s="70">
        <v>2017</v>
      </c>
      <c r="F253" s="70" t="s">
        <v>156</v>
      </c>
      <c r="G253" s="70" t="s">
        <v>2061</v>
      </c>
      <c r="H253" s="70" t="s">
        <v>2062</v>
      </c>
      <c r="I253" s="148"/>
      <c r="J253" s="71">
        <v>12.596263376517188</v>
      </c>
      <c r="K253" s="71">
        <v>0.57521617286916471</v>
      </c>
      <c r="L253" s="71">
        <v>8.3247332201316127</v>
      </c>
      <c r="M253" s="71">
        <v>5.7981532359831407</v>
      </c>
      <c r="N253" s="71">
        <v>10.091699739304946</v>
      </c>
      <c r="O253" s="71">
        <v>5.7017126954395563</v>
      </c>
      <c r="P253" s="71">
        <v>9.2117165139559205</v>
      </c>
      <c r="Q253" s="71">
        <v>0.404830358532836</v>
      </c>
      <c r="R253" s="71">
        <v>0</v>
      </c>
      <c r="S253" s="71">
        <v>0.6446177613020585</v>
      </c>
      <c r="T253" s="72"/>
      <c r="U253" s="71">
        <v>1316220</v>
      </c>
      <c r="V253" s="71">
        <v>195</v>
      </c>
      <c r="W253" s="71">
        <v>191</v>
      </c>
      <c r="X253" s="71">
        <v>1418</v>
      </c>
      <c r="Y253" s="71">
        <v>2166</v>
      </c>
      <c r="Z253" s="71">
        <v>3409</v>
      </c>
      <c r="AA253" s="71">
        <v>1908</v>
      </c>
      <c r="AB253" s="71">
        <v>5927</v>
      </c>
      <c r="AC253" s="71">
        <v>0</v>
      </c>
      <c r="AD253" s="71">
        <v>0.6446177613020585</v>
      </c>
      <c r="AE253" s="72"/>
      <c r="AF253" s="71">
        <v>11033552.52634488</v>
      </c>
      <c r="AG253" s="71">
        <v>384574.868908762</v>
      </c>
      <c r="AH253" s="71">
        <v>1319628.6032483189</v>
      </c>
      <c r="AI253" s="71">
        <v>8357414.6197959203</v>
      </c>
      <c r="AJ253" s="71">
        <v>12267479.065275211</v>
      </c>
      <c r="AK253" s="71">
        <v>0</v>
      </c>
      <c r="AL253" s="71">
        <v>0</v>
      </c>
      <c r="AM253" s="71">
        <v>814173.51065376832</v>
      </c>
      <c r="AN253" s="71">
        <v>0</v>
      </c>
      <c r="AO253" s="71">
        <v>0</v>
      </c>
      <c r="AP253" s="71">
        <v>34176823.194226861</v>
      </c>
      <c r="AQ253" s="72"/>
      <c r="AR253" s="71">
        <v>93</v>
      </c>
      <c r="AS253" s="71">
        <v>21</v>
      </c>
      <c r="AT253" s="71">
        <v>0</v>
      </c>
      <c r="AU253" s="71">
        <v>0</v>
      </c>
      <c r="AV253" s="71">
        <v>0</v>
      </c>
      <c r="AW253" s="71">
        <v>0</v>
      </c>
      <c r="AX253" s="71"/>
      <c r="AY253" s="72"/>
      <c r="AZ253" s="71">
        <v>417.7</v>
      </c>
      <c r="BA253" s="71">
        <v>470.2</v>
      </c>
      <c r="BB253" s="71">
        <v>0</v>
      </c>
      <c r="BC253" s="71">
        <v>0</v>
      </c>
      <c r="BD253" s="71">
        <v>0</v>
      </c>
      <c r="BE253" s="71">
        <v>0</v>
      </c>
      <c r="BF253" s="71"/>
      <c r="BG253" s="72"/>
      <c r="BH253" s="71">
        <v>0</v>
      </c>
      <c r="BI253" s="71">
        <v>0</v>
      </c>
      <c r="BJ253" s="71">
        <v>0</v>
      </c>
      <c r="BK253" s="71">
        <v>0</v>
      </c>
      <c r="BL253" s="71">
        <v>27.864000000000001</v>
      </c>
      <c r="BM253" s="71">
        <v>0</v>
      </c>
      <c r="BN253" s="72"/>
      <c r="BO253" s="71">
        <v>0</v>
      </c>
      <c r="BP253" s="71">
        <v>0</v>
      </c>
      <c r="BQ253" s="71">
        <v>0</v>
      </c>
      <c r="BR253" s="71">
        <v>0</v>
      </c>
      <c r="BS253" s="71">
        <v>1</v>
      </c>
      <c r="BT253" s="71">
        <v>0</v>
      </c>
      <c r="BU253"/>
      <c r="BV253" s="70">
        <v>0</v>
      </c>
      <c r="BW253" s="70">
        <v>0</v>
      </c>
      <c r="BX253" s="70">
        <v>27.864000000000001</v>
      </c>
      <c r="BY253" s="70">
        <v>0</v>
      </c>
      <c r="BZ253" s="70">
        <v>0</v>
      </c>
      <c r="CA253" s="70">
        <v>0</v>
      </c>
      <c r="CB253" s="70">
        <v>0</v>
      </c>
      <c r="CC253" s="70">
        <v>0</v>
      </c>
      <c r="CD253" s="70">
        <v>0</v>
      </c>
    </row>
    <row r="254" spans="1:82">
      <c r="A254" s="70" t="s">
        <v>2076</v>
      </c>
      <c r="B254" s="70">
        <v>117</v>
      </c>
      <c r="C254" s="70">
        <v>15</v>
      </c>
      <c r="D254" s="70">
        <v>7</v>
      </c>
      <c r="E254" s="70">
        <v>2018</v>
      </c>
      <c r="F254" s="70" t="s">
        <v>183</v>
      </c>
      <c r="G254" s="1064" t="s">
        <v>2061</v>
      </c>
      <c r="H254" s="70" t="s">
        <v>2062</v>
      </c>
      <c r="I254" s="148"/>
      <c r="J254" s="71">
        <v>12.689938602674172</v>
      </c>
      <c r="K254" s="71">
        <v>0.54710790939237874</v>
      </c>
      <c r="L254" s="71">
        <v>7.6229267345125944</v>
      </c>
      <c r="M254" s="71">
        <v>6.2006521419255103</v>
      </c>
      <c r="N254" s="71">
        <v>9.3274084711887433</v>
      </c>
      <c r="O254" s="71">
        <v>5.5338683886433273</v>
      </c>
      <c r="P254" s="71">
        <v>9.1056812458063447</v>
      </c>
      <c r="Q254" s="71">
        <v>0.36773559527191602</v>
      </c>
      <c r="R254" s="71">
        <v>0</v>
      </c>
      <c r="S254" s="71">
        <v>1.0531414377249548</v>
      </c>
      <c r="T254" s="72"/>
      <c r="U254" s="71">
        <v>1359636</v>
      </c>
      <c r="V254" s="71">
        <v>195</v>
      </c>
      <c r="W254" s="71">
        <v>191</v>
      </c>
      <c r="X254" s="71">
        <v>1418</v>
      </c>
      <c r="Y254" s="71">
        <v>2168</v>
      </c>
      <c r="Z254" s="71">
        <v>3372</v>
      </c>
      <c r="AA254" s="71">
        <v>1905</v>
      </c>
      <c r="AB254" s="71">
        <v>5802</v>
      </c>
      <c r="AC254" s="71">
        <v>0</v>
      </c>
      <c r="AD254" s="71">
        <v>1.0531414377249551</v>
      </c>
      <c r="AE254" s="72"/>
      <c r="AF254" s="71">
        <v>11782765.91097331</v>
      </c>
      <c r="AG254" s="71">
        <v>348975.99622820731</v>
      </c>
      <c r="AH254" s="71">
        <v>1247335.737179273</v>
      </c>
      <c r="AI254" s="71">
        <v>8578240.2832417749</v>
      </c>
      <c r="AJ254" s="71">
        <v>11073438.094290139</v>
      </c>
      <c r="AK254" s="71">
        <v>0</v>
      </c>
      <c r="AL254" s="71">
        <v>0</v>
      </c>
      <c r="AM254" s="71">
        <v>798651.74434898666</v>
      </c>
      <c r="AN254" s="71">
        <v>0</v>
      </c>
      <c r="AO254" s="71">
        <v>0</v>
      </c>
      <c r="AP254" s="71">
        <v>33829407.766261689</v>
      </c>
      <c r="AQ254" s="72"/>
      <c r="AR254" s="71">
        <v>97</v>
      </c>
      <c r="AS254" s="71">
        <v>24</v>
      </c>
      <c r="AT254" s="71">
        <v>0</v>
      </c>
      <c r="AU254" s="71">
        <v>0</v>
      </c>
      <c r="AV254" s="71">
        <v>0</v>
      </c>
      <c r="AW254" s="71">
        <v>0</v>
      </c>
      <c r="AX254" s="71"/>
      <c r="AY254" s="72"/>
      <c r="AZ254" s="71">
        <v>445.6</v>
      </c>
      <c r="BA254" s="71">
        <v>604</v>
      </c>
      <c r="BB254" s="71">
        <v>0</v>
      </c>
      <c r="BC254" s="71">
        <v>0</v>
      </c>
      <c r="BD254" s="71">
        <v>0</v>
      </c>
      <c r="BE254" s="71">
        <v>0</v>
      </c>
      <c r="BF254" s="71"/>
      <c r="BG254" s="72"/>
      <c r="BH254" s="71">
        <v>0</v>
      </c>
      <c r="BI254" s="71">
        <v>0</v>
      </c>
      <c r="BJ254" s="71">
        <v>0</v>
      </c>
      <c r="BK254" s="71">
        <v>0</v>
      </c>
      <c r="BL254" s="71">
        <v>24.277999999999999</v>
      </c>
      <c r="BM254" s="71">
        <v>0</v>
      </c>
      <c r="BN254" s="72"/>
      <c r="BO254" s="71">
        <v>0</v>
      </c>
      <c r="BP254" s="71">
        <v>0</v>
      </c>
      <c r="BQ254" s="71">
        <v>0</v>
      </c>
      <c r="BR254" s="71">
        <v>0</v>
      </c>
      <c r="BS254" s="71">
        <v>1</v>
      </c>
      <c r="BT254" s="71">
        <v>0</v>
      </c>
      <c r="BU254"/>
      <c r="BV254" s="70">
        <v>0</v>
      </c>
      <c r="BW254" s="70">
        <v>0</v>
      </c>
      <c r="BX254" s="70">
        <v>24.277999999999999</v>
      </c>
      <c r="BY254" s="70">
        <v>0</v>
      </c>
      <c r="BZ254" s="70">
        <v>0</v>
      </c>
      <c r="CA254" s="70">
        <v>0</v>
      </c>
      <c r="CB254" s="70">
        <v>0</v>
      </c>
      <c r="CC254" s="70">
        <v>0</v>
      </c>
      <c r="CD254" s="70">
        <v>0</v>
      </c>
    </row>
    <row r="255" spans="1:82">
      <c r="A255" s="70" t="s">
        <v>2077</v>
      </c>
      <c r="B255" s="70">
        <v>118</v>
      </c>
      <c r="C255" s="70">
        <v>16</v>
      </c>
      <c r="D255" s="70">
        <v>7</v>
      </c>
      <c r="E255" s="70">
        <v>2019</v>
      </c>
      <c r="F255" s="70" t="s">
        <v>158</v>
      </c>
      <c r="G255" s="1064" t="s">
        <v>2061</v>
      </c>
      <c r="H255" s="70" t="s">
        <v>2062</v>
      </c>
      <c r="I255" s="148"/>
      <c r="J255" s="71">
        <v>11.576502878813123</v>
      </c>
      <c r="K255" s="71">
        <v>0.51443658283045046</v>
      </c>
      <c r="L255" s="71">
        <v>7.6961154730308854</v>
      </c>
      <c r="M255" s="71">
        <v>5.7773858739431709</v>
      </c>
      <c r="N255" s="71">
        <v>8.7148314209341304</v>
      </c>
      <c r="O255" s="71">
        <v>5.3668376109820235</v>
      </c>
      <c r="P255" s="71">
        <v>9.0250579972020279</v>
      </c>
      <c r="Q255" s="71">
        <v>0.352118512717918</v>
      </c>
      <c r="R255" s="71">
        <v>0</v>
      </c>
      <c r="S255" s="71">
        <v>0.96057586515540627</v>
      </c>
      <c r="T255" s="72"/>
      <c r="U255" s="71">
        <v>1317399</v>
      </c>
      <c r="V255" s="71">
        <v>195</v>
      </c>
      <c r="W255" s="71">
        <v>191</v>
      </c>
      <c r="X255" s="71">
        <v>1418</v>
      </c>
      <c r="Y255" s="71">
        <v>2176</v>
      </c>
      <c r="Z255" s="71">
        <v>3360</v>
      </c>
      <c r="AA255" s="71">
        <v>1874</v>
      </c>
      <c r="AB255" s="71">
        <v>5706</v>
      </c>
      <c r="AC255" s="71">
        <v>0</v>
      </c>
      <c r="AD255" s="71">
        <v>0.96057586515540627</v>
      </c>
      <c r="AE255" s="72"/>
      <c r="AF255" s="71">
        <v>11426579.71305657</v>
      </c>
      <c r="AG255" s="71">
        <v>338181.89748874569</v>
      </c>
      <c r="AH255" s="71">
        <v>1328350.5747200761</v>
      </c>
      <c r="AI255" s="71">
        <v>8226699.7911889451</v>
      </c>
      <c r="AJ255" s="71">
        <v>10521099.390511731</v>
      </c>
      <c r="AK255" s="71">
        <v>0</v>
      </c>
      <c r="AL255" s="71">
        <v>0</v>
      </c>
      <c r="AM255" s="71">
        <v>777114.24525499786</v>
      </c>
      <c r="AN255" s="71">
        <v>0</v>
      </c>
      <c r="AO255" s="71">
        <v>0</v>
      </c>
      <c r="AP255" s="71">
        <v>32618025.612221066</v>
      </c>
      <c r="AQ255" s="72"/>
      <c r="AR255" s="71">
        <v>99</v>
      </c>
      <c r="AS255" s="71">
        <v>24</v>
      </c>
      <c r="AT255" s="71">
        <v>0</v>
      </c>
      <c r="AU255" s="71">
        <v>0</v>
      </c>
      <c r="AV255" s="71">
        <v>0</v>
      </c>
      <c r="AW255" s="71">
        <v>0</v>
      </c>
      <c r="AX255" s="71"/>
      <c r="AY255" s="72"/>
      <c r="AZ255" s="71">
        <v>457</v>
      </c>
      <c r="BA255" s="71">
        <v>604.09999999999991</v>
      </c>
      <c r="BB255" s="71">
        <v>0</v>
      </c>
      <c r="BC255" s="71">
        <v>0</v>
      </c>
      <c r="BD255" s="71">
        <v>0</v>
      </c>
      <c r="BE255" s="71">
        <v>0</v>
      </c>
      <c r="BF255" s="71"/>
      <c r="BG255" s="72"/>
      <c r="BH255" s="71">
        <v>0</v>
      </c>
      <c r="BI255" s="71">
        <v>0</v>
      </c>
      <c r="BJ255" s="71">
        <v>0</v>
      </c>
      <c r="BK255" s="71">
        <v>0</v>
      </c>
      <c r="BL255" s="71">
        <v>25.655000000000001</v>
      </c>
      <c r="BM255" s="71">
        <v>0</v>
      </c>
      <c r="BN255" s="72"/>
      <c r="BO255" s="71">
        <v>0</v>
      </c>
      <c r="BP255" s="71">
        <v>0</v>
      </c>
      <c r="BQ255" s="71">
        <v>0</v>
      </c>
      <c r="BR255" s="71">
        <v>0</v>
      </c>
      <c r="BS255" s="71">
        <v>1</v>
      </c>
      <c r="BT255" s="71">
        <v>0</v>
      </c>
      <c r="BU255"/>
      <c r="BV255" s="70">
        <v>0</v>
      </c>
      <c r="BW255" s="70">
        <v>0</v>
      </c>
      <c r="BX255" s="70">
        <v>25.655000000000001</v>
      </c>
      <c r="BY255" s="70">
        <v>0</v>
      </c>
      <c r="BZ255" s="70">
        <v>0</v>
      </c>
      <c r="CA255" s="70">
        <v>0</v>
      </c>
      <c r="CB255" s="70">
        <v>0</v>
      </c>
      <c r="CC255" s="70">
        <v>0</v>
      </c>
      <c r="CD255" s="70">
        <v>0</v>
      </c>
    </row>
    <row r="256" spans="1:82">
      <c r="A256" s="70" t="s">
        <v>2078</v>
      </c>
      <c r="B256" s="70">
        <v>119</v>
      </c>
      <c r="C256" s="70">
        <v>17</v>
      </c>
      <c r="D256" s="70">
        <v>7</v>
      </c>
      <c r="E256" s="70">
        <v>2020</v>
      </c>
      <c r="F256" s="70" t="s">
        <v>159</v>
      </c>
      <c r="G256" s="70" t="s">
        <v>2061</v>
      </c>
      <c r="H256" s="70" t="s">
        <v>2062</v>
      </c>
      <c r="I256" s="148"/>
      <c r="J256" s="71">
        <v>16.133173902580069</v>
      </c>
      <c r="K256" s="71">
        <v>0.48001989820075491</v>
      </c>
      <c r="L256" s="71">
        <v>8.8202838657669815</v>
      </c>
      <c r="M256" s="71">
        <v>3.7724468232554282</v>
      </c>
      <c r="N256" s="71">
        <v>8.366162697747006</v>
      </c>
      <c r="O256" s="71">
        <v>4.7105051491176022</v>
      </c>
      <c r="P256" s="71">
        <v>8.4502395802076009</v>
      </c>
      <c r="Q256" s="71">
        <v>0.33065173682114202</v>
      </c>
      <c r="R256" s="71">
        <v>0</v>
      </c>
      <c r="S256" s="71">
        <v>0.42458735695737138</v>
      </c>
      <c r="T256" s="72"/>
      <c r="U256" s="71">
        <v>1416011</v>
      </c>
      <c r="V256" s="71">
        <v>160</v>
      </c>
      <c r="W256" s="71">
        <v>225</v>
      </c>
      <c r="X256" s="71">
        <v>1027</v>
      </c>
      <c r="Y256" s="71">
        <v>2175</v>
      </c>
      <c r="Z256" s="71">
        <v>3366</v>
      </c>
      <c r="AA256" s="71">
        <v>1865</v>
      </c>
      <c r="AB256" s="71">
        <v>5608</v>
      </c>
      <c r="AC256" s="71">
        <v>0</v>
      </c>
      <c r="AD256" s="71">
        <v>0.42458735695737138</v>
      </c>
      <c r="AE256" s="72"/>
      <c r="AF256" s="71">
        <v>11789917.13368623</v>
      </c>
      <c r="AG256" s="71">
        <v>313610.27972578042</v>
      </c>
      <c r="AH256" s="71">
        <v>1542770.6626185807</v>
      </c>
      <c r="AI256" s="71">
        <v>5692988.7790389685</v>
      </c>
      <c r="AJ256" s="71">
        <v>10404656.18312663</v>
      </c>
      <c r="AK256" s="71"/>
      <c r="AL256" s="71"/>
      <c r="AM256" s="71">
        <v>731906.30617952289</v>
      </c>
      <c r="AN256" s="71"/>
      <c r="AO256" s="71"/>
      <c r="AP256" s="71">
        <v>30475849.344375715</v>
      </c>
      <c r="AQ256" s="72"/>
      <c r="AR256" s="71">
        <v>104</v>
      </c>
      <c r="AS256" s="71">
        <v>27</v>
      </c>
      <c r="AT256" s="71">
        <v>0</v>
      </c>
      <c r="AU256" s="71">
        <v>0</v>
      </c>
      <c r="AV256" s="71">
        <v>0</v>
      </c>
      <c r="AW256" s="71">
        <v>0</v>
      </c>
      <c r="AX256" s="71"/>
      <c r="AY256" s="72"/>
      <c r="AZ256" s="71">
        <v>497.09999999999991</v>
      </c>
      <c r="BA256" s="71">
        <v>752.1</v>
      </c>
      <c r="BB256" s="71">
        <v>0</v>
      </c>
      <c r="BC256" s="71">
        <v>0</v>
      </c>
      <c r="BD256" s="71">
        <v>0</v>
      </c>
      <c r="BE256" s="71">
        <v>0</v>
      </c>
      <c r="BF256" s="71"/>
      <c r="BG256" s="72"/>
      <c r="BH256" s="71">
        <v>0</v>
      </c>
      <c r="BI256" s="71">
        <v>0</v>
      </c>
      <c r="BJ256" s="71">
        <v>0</v>
      </c>
      <c r="BK256" s="71">
        <v>0</v>
      </c>
      <c r="BL256" s="71">
        <v>41.133000000000003</v>
      </c>
      <c r="BM256" s="71">
        <v>0</v>
      </c>
      <c r="BN256" s="72"/>
      <c r="BO256" s="71">
        <v>0</v>
      </c>
      <c r="BP256" s="71">
        <v>0</v>
      </c>
      <c r="BQ256" s="71">
        <v>0</v>
      </c>
      <c r="BR256" s="71">
        <v>0</v>
      </c>
      <c r="BS256" s="71">
        <v>1</v>
      </c>
      <c r="BT256" s="71">
        <v>0</v>
      </c>
      <c r="BU256"/>
      <c r="BV256" s="70">
        <v>0</v>
      </c>
      <c r="BW256" s="70">
        <v>0</v>
      </c>
      <c r="BX256" s="70">
        <v>41.133000000000003</v>
      </c>
      <c r="BY256" s="70">
        <v>0</v>
      </c>
      <c r="BZ256" s="70">
        <v>0</v>
      </c>
      <c r="CA256" s="70">
        <v>0</v>
      </c>
      <c r="CB256" s="70">
        <v>0</v>
      </c>
      <c r="CC256" s="70">
        <v>0</v>
      </c>
      <c r="CD256" s="70">
        <v>0</v>
      </c>
    </row>
    <row r="257" spans="1:82">
      <c r="A257" s="70" t="s">
        <v>2079</v>
      </c>
      <c r="B257" s="70">
        <v>119</v>
      </c>
      <c r="C257" s="70">
        <v>18</v>
      </c>
      <c r="D257" s="70">
        <v>7</v>
      </c>
      <c r="E257" s="70">
        <v>2021</v>
      </c>
      <c r="F257" s="70" t="s">
        <v>160</v>
      </c>
      <c r="G257" s="70" t="s">
        <v>2061</v>
      </c>
      <c r="H257" s="70" t="s">
        <v>2062</v>
      </c>
      <c r="I257" s="148"/>
      <c r="J257" s="71">
        <v>14.912040683515871</v>
      </c>
      <c r="K257" s="71">
        <v>0.52358574450117434</v>
      </c>
      <c r="L257" s="71">
        <v>8.0322114292293865</v>
      </c>
      <c r="M257" s="71">
        <v>4.2461353737587606</v>
      </c>
      <c r="N257" s="71">
        <v>8.5695318050479372</v>
      </c>
      <c r="O257" s="71">
        <v>4.4756337522465053</v>
      </c>
      <c r="P257" s="71">
        <v>8.5683486586019324</v>
      </c>
      <c r="Q257" s="71">
        <v>0.31926070324917999</v>
      </c>
      <c r="R257" s="71">
        <v>0</v>
      </c>
      <c r="S257" s="71">
        <v>0.56875751175896605</v>
      </c>
      <c r="T257" s="72"/>
      <c r="U257" s="71">
        <v>1412299</v>
      </c>
      <c r="V257" s="71">
        <v>160</v>
      </c>
      <c r="W257" s="71">
        <v>225</v>
      </c>
      <c r="X257" s="71">
        <v>1027</v>
      </c>
      <c r="Y257" s="71">
        <v>2156</v>
      </c>
      <c r="Z257" s="71">
        <v>3293</v>
      </c>
      <c r="AA257" s="71">
        <v>1844</v>
      </c>
      <c r="AB257" s="71">
        <v>5468</v>
      </c>
      <c r="AC257" s="71">
        <v>0</v>
      </c>
      <c r="AD257" s="71">
        <v>0.56875751175896605</v>
      </c>
      <c r="AE257" s="72"/>
      <c r="AF257" s="71">
        <v>10758573.598513404</v>
      </c>
      <c r="AG257" s="71">
        <v>329697.53473819455</v>
      </c>
      <c r="AH257" s="71">
        <v>1411261.0361658516</v>
      </c>
      <c r="AI257" s="71">
        <v>6258774.2490618741</v>
      </c>
      <c r="AJ257" s="71">
        <v>10199768.947368979</v>
      </c>
      <c r="AK257" s="71">
        <v>0</v>
      </c>
      <c r="AL257" s="71">
        <v>0</v>
      </c>
      <c r="AM257" s="71">
        <v>717750.93853306642</v>
      </c>
      <c r="AN257" s="71">
        <v>0</v>
      </c>
      <c r="AO257" s="71">
        <v>0</v>
      </c>
      <c r="AP257" s="71">
        <v>29675826.304381371</v>
      </c>
      <c r="AQ257" s="72"/>
      <c r="AR257" s="71">
        <v>109</v>
      </c>
      <c r="AS257" s="71">
        <v>29</v>
      </c>
      <c r="AT257" s="71">
        <v>0</v>
      </c>
      <c r="AU257" s="71">
        <v>0</v>
      </c>
      <c r="AV257" s="71">
        <v>0</v>
      </c>
      <c r="AW257" s="71">
        <v>0</v>
      </c>
      <c r="AX257" s="71"/>
      <c r="AY257" s="72"/>
      <c r="AZ257" s="71">
        <v>526.69999999999982</v>
      </c>
      <c r="BA257" s="71">
        <v>851.1</v>
      </c>
      <c r="BB257" s="71">
        <v>0</v>
      </c>
      <c r="BC257" s="71">
        <v>0</v>
      </c>
      <c r="BD257" s="71">
        <v>0</v>
      </c>
      <c r="BE257" s="71">
        <v>0</v>
      </c>
      <c r="BF257" s="71"/>
      <c r="BG257" s="72"/>
      <c r="BH257" s="71">
        <v>0</v>
      </c>
      <c r="BI257" s="71">
        <v>0</v>
      </c>
      <c r="BJ257" s="71">
        <v>0</v>
      </c>
      <c r="BK257" s="71">
        <v>0</v>
      </c>
      <c r="BL257" s="71">
        <v>27.869</v>
      </c>
      <c r="BM257" s="71">
        <v>0</v>
      </c>
      <c r="BN257" s="72"/>
      <c r="BO257" s="71">
        <v>0</v>
      </c>
      <c r="BP257" s="71">
        <v>0</v>
      </c>
      <c r="BQ257" s="71">
        <v>0</v>
      </c>
      <c r="BR257" s="71">
        <v>0</v>
      </c>
      <c r="BS257" s="71">
        <v>1</v>
      </c>
      <c r="BT257" s="71">
        <v>0</v>
      </c>
      <c r="BU257"/>
      <c r="BV257" s="70">
        <v>0</v>
      </c>
      <c r="BW257" s="70">
        <v>0</v>
      </c>
      <c r="BX257" s="70">
        <v>27.869</v>
      </c>
      <c r="BY257" s="70">
        <v>0</v>
      </c>
      <c r="BZ257" s="70">
        <v>0</v>
      </c>
      <c r="CA257" s="70">
        <v>0</v>
      </c>
      <c r="CB257" s="70">
        <v>0</v>
      </c>
      <c r="CC257" s="70">
        <v>0</v>
      </c>
      <c r="CD257" s="70">
        <v>0</v>
      </c>
    </row>
    <row r="258" spans="1:82">
      <c r="A258" s="70" t="s">
        <v>2080</v>
      </c>
      <c r="B258" s="70">
        <v>119</v>
      </c>
      <c r="C258" s="70">
        <v>19</v>
      </c>
      <c r="D258" s="70">
        <v>7</v>
      </c>
      <c r="E258" s="70">
        <v>2022</v>
      </c>
      <c r="F258" s="70" t="s">
        <v>161</v>
      </c>
      <c r="G258" s="70" t="s">
        <v>2061</v>
      </c>
      <c r="H258" s="70" t="s">
        <v>2062</v>
      </c>
      <c r="I258" s="148"/>
      <c r="J258" s="71">
        <v>15.013025786749953</v>
      </c>
      <c r="K258" s="71">
        <v>0.47673350928471198</v>
      </c>
      <c r="L258" s="71">
        <v>6.8852265304758857</v>
      </c>
      <c r="M258" s="71">
        <v>4.0538139537402307</v>
      </c>
      <c r="N258" s="71">
        <v>8.8374540913611277</v>
      </c>
      <c r="O258" s="71">
        <v>4.6434247668122737</v>
      </c>
      <c r="P258" s="71">
        <v>8.4671514939658792</v>
      </c>
      <c r="Q258" s="71">
        <v>0.31583670505050709</v>
      </c>
      <c r="R258" s="71">
        <v>0</v>
      </c>
      <c r="S258" s="71">
        <v>1.093234722173736</v>
      </c>
      <c r="T258" s="72"/>
      <c r="U258" s="71">
        <v>1661463</v>
      </c>
      <c r="V258" s="71">
        <v>160</v>
      </c>
      <c r="W258" s="71">
        <v>225</v>
      </c>
      <c r="X258" s="71">
        <v>1027</v>
      </c>
      <c r="Y258" s="71">
        <v>2183</v>
      </c>
      <c r="Z258" s="71">
        <v>3246</v>
      </c>
      <c r="AA258" s="71">
        <v>1850</v>
      </c>
      <c r="AB258" s="71">
        <v>5365</v>
      </c>
      <c r="AC258" s="71">
        <v>0</v>
      </c>
      <c r="AD258" s="71">
        <v>1.093234722173736</v>
      </c>
      <c r="AE258" s="72"/>
      <c r="AF258" s="71">
        <v>11557696.002074653</v>
      </c>
      <c r="AG258" s="71">
        <v>333375.52744386299</v>
      </c>
      <c r="AH258" s="71">
        <v>1412264.0539192758</v>
      </c>
      <c r="AI258" s="71">
        <v>6161477.5171872582</v>
      </c>
      <c r="AJ258" s="71">
        <v>11179238.760904986</v>
      </c>
      <c r="AK258" s="71">
        <v>0</v>
      </c>
      <c r="AL258" s="71">
        <v>0</v>
      </c>
      <c r="AM258" s="71">
        <v>692767.9344941749</v>
      </c>
      <c r="AN258" s="71">
        <v>0</v>
      </c>
      <c r="AO258" s="71">
        <v>0</v>
      </c>
      <c r="AP258" s="71">
        <v>31336819.796024214</v>
      </c>
      <c r="AQ258" s="72"/>
      <c r="AR258" s="71">
        <v>112</v>
      </c>
      <c r="AS258" s="71">
        <v>35</v>
      </c>
      <c r="AT258" s="71">
        <v>0</v>
      </c>
      <c r="AU258" s="71">
        <v>0</v>
      </c>
      <c r="AV258" s="71">
        <v>0</v>
      </c>
      <c r="AW258" s="71">
        <v>0</v>
      </c>
      <c r="AX258" s="71"/>
      <c r="AY258" s="72"/>
      <c r="AZ258" s="71">
        <v>545.69999999999982</v>
      </c>
      <c r="BA258" s="71">
        <v>1148.0999999999999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2081</v>
      </c>
      <c r="B259" s="70">
        <v>119</v>
      </c>
      <c r="C259" s="70">
        <v>20</v>
      </c>
      <c r="D259" s="70">
        <v>7</v>
      </c>
      <c r="E259" s="70">
        <v>2023</v>
      </c>
      <c r="F259" s="70" t="s">
        <v>1539</v>
      </c>
      <c r="G259" s="70" t="s">
        <v>2061</v>
      </c>
      <c r="H259" s="70" t="s">
        <v>2062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117</v>
      </c>
      <c r="AS259" s="71">
        <v>36</v>
      </c>
      <c r="AT259" s="71">
        <v>0</v>
      </c>
      <c r="AU259" s="71">
        <v>0</v>
      </c>
      <c r="AV259" s="71">
        <v>0</v>
      </c>
      <c r="AW259" s="71">
        <v>0</v>
      </c>
      <c r="AX259" s="71"/>
      <c r="AY259" s="72"/>
      <c r="AZ259" s="71">
        <v>574.19999999999982</v>
      </c>
      <c r="BA259" s="71">
        <v>1197.5999999999999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2082</v>
      </c>
      <c r="B260" s="70">
        <v>119</v>
      </c>
      <c r="C260" s="70">
        <v>21</v>
      </c>
      <c r="D260" s="70">
        <v>7</v>
      </c>
      <c r="E260" s="70">
        <v>2024</v>
      </c>
      <c r="F260" s="70" t="s">
        <v>1554</v>
      </c>
      <c r="G260" s="70" t="s">
        <v>2061</v>
      </c>
      <c r="H260" s="70" t="s">
        <v>2062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2083</v>
      </c>
      <c r="B261" s="70">
        <v>154</v>
      </c>
      <c r="C261" s="70">
        <v>1</v>
      </c>
      <c r="D261" s="70">
        <v>10</v>
      </c>
      <c r="E261" s="70">
        <v>1990</v>
      </c>
      <c r="F261" s="70" t="s">
        <v>787</v>
      </c>
      <c r="G261" s="70" t="s">
        <v>2084</v>
      </c>
      <c r="H261" s="70" t="s">
        <v>2085</v>
      </c>
      <c r="I261" s="148"/>
      <c r="J261" s="71">
        <v>4.9920750176659006</v>
      </c>
      <c r="K261" s="71">
        <v>0.78895720008288439</v>
      </c>
      <c r="L261" s="71">
        <v>7.6682999170724964E-2</v>
      </c>
      <c r="M261" s="71">
        <v>2.1769473390150251</v>
      </c>
      <c r="N261" s="71">
        <v>4.5474497255879678</v>
      </c>
      <c r="O261" s="71">
        <v>4.3203245301237674</v>
      </c>
      <c r="P261" s="71">
        <v>8.615751325725455</v>
      </c>
      <c r="Q261" s="71">
        <v>0.37218364776649498</v>
      </c>
      <c r="R261" s="71">
        <v>0</v>
      </c>
      <c r="S261" s="71">
        <v>0.34424950821756578</v>
      </c>
      <c r="T261" s="72"/>
      <c r="U261" s="71">
        <v>402591</v>
      </c>
      <c r="V261" s="71">
        <v>232</v>
      </c>
      <c r="W261" s="71">
        <v>1</v>
      </c>
      <c r="X261" s="71">
        <v>854</v>
      </c>
      <c r="Y261" s="71">
        <v>1643</v>
      </c>
      <c r="Z261" s="71">
        <v>1777</v>
      </c>
      <c r="AA261" s="71">
        <v>2092</v>
      </c>
      <c r="AB261" s="71">
        <v>6043</v>
      </c>
      <c r="AC261" s="71">
        <v>0</v>
      </c>
      <c r="AD261" s="71">
        <v>0.34424950821756578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2086</v>
      </c>
      <c r="B262" s="70">
        <v>155</v>
      </c>
      <c r="C262" s="70">
        <v>2</v>
      </c>
      <c r="D262" s="70">
        <v>10</v>
      </c>
      <c r="E262" s="70">
        <v>2005</v>
      </c>
      <c r="F262" s="70" t="s">
        <v>789</v>
      </c>
      <c r="G262" s="70" t="s">
        <v>2084</v>
      </c>
      <c r="H262" s="70" t="s">
        <v>2085</v>
      </c>
      <c r="I262" s="148"/>
      <c r="J262" s="71">
        <v>2.663337154686944</v>
      </c>
      <c r="K262" s="71">
        <v>0.43993301603800711</v>
      </c>
      <c r="L262" s="71">
        <v>0.83413764882933727</v>
      </c>
      <c r="M262" s="71">
        <v>4.0393795363560896</v>
      </c>
      <c r="N262" s="71">
        <v>5.6865171803153567</v>
      </c>
      <c r="O262" s="71">
        <v>6.1832140588763043</v>
      </c>
      <c r="P262" s="71">
        <v>9.5041740301846769</v>
      </c>
      <c r="Q262" s="71">
        <v>0.33946429421102797</v>
      </c>
      <c r="R262" s="71">
        <v>0</v>
      </c>
      <c r="S262" s="71">
        <v>0.16622186899927979</v>
      </c>
      <c r="T262" s="72"/>
      <c r="U262" s="71">
        <v>245494</v>
      </c>
      <c r="V262" s="71">
        <v>177</v>
      </c>
      <c r="W262" s="71">
        <v>11</v>
      </c>
      <c r="X262" s="71">
        <v>895</v>
      </c>
      <c r="Y262" s="71">
        <v>1875</v>
      </c>
      <c r="Z262" s="71">
        <v>2943</v>
      </c>
      <c r="AA262" s="71">
        <v>1890</v>
      </c>
      <c r="AB262" s="71">
        <v>5762</v>
      </c>
      <c r="AC262" s="71">
        <v>0</v>
      </c>
      <c r="AD262" s="71">
        <v>0.16622186899927979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2087</v>
      </c>
      <c r="B263" s="70">
        <v>156</v>
      </c>
      <c r="C263" s="70">
        <v>3</v>
      </c>
      <c r="D263" s="70">
        <v>10</v>
      </c>
      <c r="E263" s="70">
        <v>2006</v>
      </c>
      <c r="F263" s="70" t="s">
        <v>790</v>
      </c>
      <c r="G263" s="70" t="s">
        <v>2084</v>
      </c>
      <c r="H263" s="70" t="s">
        <v>2085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2088</v>
      </c>
      <c r="B264" s="70">
        <v>157</v>
      </c>
      <c r="C264" s="70">
        <v>4</v>
      </c>
      <c r="D264" s="70">
        <v>10</v>
      </c>
      <c r="E264" s="70">
        <v>2007</v>
      </c>
      <c r="F264" s="70" t="s">
        <v>791</v>
      </c>
      <c r="G264" s="70" t="s">
        <v>2084</v>
      </c>
      <c r="H264" s="70" t="s">
        <v>2085</v>
      </c>
      <c r="I264" s="148"/>
      <c r="J264" s="71">
        <v>2.9050848892184948</v>
      </c>
      <c r="K264" s="71">
        <v>0.36079457754792532</v>
      </c>
      <c r="L264" s="71">
        <v>1.164277456290882</v>
      </c>
      <c r="M264" s="71">
        <v>4.4265624733378246</v>
      </c>
      <c r="N264" s="71">
        <v>5.7439506678243326</v>
      </c>
      <c r="O264" s="71">
        <v>6.0934784470369108</v>
      </c>
      <c r="P264" s="71">
        <v>9.2172350457499519</v>
      </c>
      <c r="Q264" s="71">
        <v>0.35368981536952498</v>
      </c>
      <c r="R264" s="71">
        <v>0</v>
      </c>
      <c r="S264" s="71">
        <v>0.3524519230888401</v>
      </c>
      <c r="T264" s="72"/>
      <c r="U264" s="71">
        <v>304619</v>
      </c>
      <c r="V264" s="71">
        <v>148</v>
      </c>
      <c r="W264" s="71">
        <v>15</v>
      </c>
      <c r="X264" s="71">
        <v>1130</v>
      </c>
      <c r="Y264" s="71">
        <v>1886</v>
      </c>
      <c r="Z264" s="71">
        <v>3015</v>
      </c>
      <c r="AA264" s="71">
        <v>1805</v>
      </c>
      <c r="AB264" s="71">
        <v>5686</v>
      </c>
      <c r="AC264" s="71">
        <v>0</v>
      </c>
      <c r="AD264" s="71">
        <v>0.3524519230888401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2089</v>
      </c>
      <c r="B265" s="70">
        <v>158</v>
      </c>
      <c r="C265" s="70">
        <v>5</v>
      </c>
      <c r="D265" s="70">
        <v>10</v>
      </c>
      <c r="E265" s="70">
        <v>2008</v>
      </c>
      <c r="F265" s="70" t="s">
        <v>792</v>
      </c>
      <c r="G265" s="70" t="s">
        <v>2084</v>
      </c>
      <c r="H265" s="70" t="s">
        <v>2085</v>
      </c>
      <c r="I265" s="148"/>
      <c r="J265" s="71">
        <v>2.7064734299381752</v>
      </c>
      <c r="K265" s="71">
        <v>0.26721823355039592</v>
      </c>
      <c r="L265" s="71">
        <v>1.043330269880441</v>
      </c>
      <c r="M265" s="71">
        <v>4.6106899816462361</v>
      </c>
      <c r="N265" s="71">
        <v>5.1396626463634041</v>
      </c>
      <c r="O265" s="71">
        <v>5.9688659880632624</v>
      </c>
      <c r="P265" s="71">
        <v>8.9669985976520845</v>
      </c>
      <c r="Q265" s="71">
        <v>0.34594700523623201</v>
      </c>
      <c r="R265" s="71">
        <v>0</v>
      </c>
      <c r="S265" s="71">
        <v>0.50415800983460679</v>
      </c>
      <c r="T265" s="72"/>
      <c r="U265" s="71">
        <v>292647</v>
      </c>
      <c r="V265" s="71">
        <v>148</v>
      </c>
      <c r="W265" s="71">
        <v>15</v>
      </c>
      <c r="X265" s="71">
        <v>1130</v>
      </c>
      <c r="Y265" s="71">
        <v>1893</v>
      </c>
      <c r="Z265" s="71">
        <v>3057</v>
      </c>
      <c r="AA265" s="71">
        <v>1758</v>
      </c>
      <c r="AB265" s="71">
        <v>5653</v>
      </c>
      <c r="AC265" s="71">
        <v>0</v>
      </c>
      <c r="AD265" s="71">
        <v>0.50415800983460679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2090</v>
      </c>
      <c r="B266" s="70">
        <v>159</v>
      </c>
      <c r="C266" s="70">
        <v>6</v>
      </c>
      <c r="D266" s="70">
        <v>10</v>
      </c>
      <c r="E266" s="70">
        <v>2009</v>
      </c>
      <c r="F266" s="70" t="s">
        <v>176</v>
      </c>
      <c r="G266" s="70" t="s">
        <v>2084</v>
      </c>
      <c r="H266" s="70" t="s">
        <v>2085</v>
      </c>
      <c r="I266" s="148"/>
      <c r="J266" s="71">
        <v>2.5363182407941012</v>
      </c>
      <c r="K266" s="71">
        <v>0.24436858931845379</v>
      </c>
      <c r="L266" s="71">
        <v>0.43534410533836848</v>
      </c>
      <c r="M266" s="71">
        <v>4.0538580558236132</v>
      </c>
      <c r="N266" s="71">
        <v>5.0291644447397212</v>
      </c>
      <c r="O266" s="71">
        <v>6.1183987412289351</v>
      </c>
      <c r="P266" s="71">
        <v>8.5805250289604853</v>
      </c>
      <c r="Q266" s="71">
        <v>0.33270302414108399</v>
      </c>
      <c r="R266" s="71">
        <v>0</v>
      </c>
      <c r="S266" s="71">
        <v>0.40704573953341938</v>
      </c>
      <c r="T266" s="72"/>
      <c r="U266" s="71">
        <v>247848</v>
      </c>
      <c r="V266" s="71">
        <v>129</v>
      </c>
      <c r="W266" s="71">
        <v>9</v>
      </c>
      <c r="X266" s="71">
        <v>1060</v>
      </c>
      <c r="Y266" s="71">
        <v>1924</v>
      </c>
      <c r="Z266" s="71">
        <v>3093</v>
      </c>
      <c r="AA266" s="71">
        <v>1727</v>
      </c>
      <c r="AB266" s="71">
        <v>5707</v>
      </c>
      <c r="AC266" s="71">
        <v>0</v>
      </c>
      <c r="AD266" s="71">
        <v>0.40704573953341938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2091</v>
      </c>
      <c r="B267" s="70">
        <v>160</v>
      </c>
      <c r="C267" s="70">
        <v>7</v>
      </c>
      <c r="D267" s="70">
        <v>10</v>
      </c>
      <c r="E267" s="70">
        <v>2010</v>
      </c>
      <c r="F267" s="70" t="s">
        <v>177</v>
      </c>
      <c r="G267" s="70" t="s">
        <v>2084</v>
      </c>
      <c r="H267" s="70" t="s">
        <v>2085</v>
      </c>
      <c r="I267" s="148"/>
      <c r="J267" s="71">
        <v>2.7989898743257871</v>
      </c>
      <c r="K267" s="71">
        <v>0.26328363179575559</v>
      </c>
      <c r="L267" s="71">
        <v>0.41922172406590208</v>
      </c>
      <c r="M267" s="71">
        <v>4.2822211197555911</v>
      </c>
      <c r="N267" s="71">
        <v>6.1711057421192272</v>
      </c>
      <c r="O267" s="71">
        <v>6.2141459096629257</v>
      </c>
      <c r="P267" s="71">
        <v>8.4792709249375484</v>
      </c>
      <c r="Q267" s="71">
        <v>0.34580868388670399</v>
      </c>
      <c r="R267" s="71">
        <v>0</v>
      </c>
      <c r="S267" s="71">
        <v>0.36836472718852642</v>
      </c>
      <c r="T267" s="72"/>
      <c r="U267" s="71">
        <v>271710</v>
      </c>
      <c r="V267" s="71">
        <v>129</v>
      </c>
      <c r="W267" s="71">
        <v>9</v>
      </c>
      <c r="X267" s="71">
        <v>1060</v>
      </c>
      <c r="Y267" s="71">
        <v>1950</v>
      </c>
      <c r="Z267" s="71">
        <v>3156</v>
      </c>
      <c r="AA267" s="71">
        <v>1664</v>
      </c>
      <c r="AB267" s="71">
        <v>5684</v>
      </c>
      <c r="AC267" s="71">
        <v>0</v>
      </c>
      <c r="AD267" s="71">
        <v>0.36836472718852642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2092</v>
      </c>
      <c r="B268" s="70">
        <v>161</v>
      </c>
      <c r="C268" s="70">
        <v>8</v>
      </c>
      <c r="D268" s="70">
        <v>10</v>
      </c>
      <c r="E268" s="70">
        <v>2011</v>
      </c>
      <c r="F268" s="70" t="s">
        <v>178</v>
      </c>
      <c r="G268" s="70" t="s">
        <v>2084</v>
      </c>
      <c r="H268" s="70" t="s">
        <v>2085</v>
      </c>
      <c r="I268" s="148"/>
      <c r="J268" s="71">
        <v>4.9149495511144998</v>
      </c>
      <c r="K268" s="71">
        <v>0.34785029966809361</v>
      </c>
      <c r="L268" s="71">
        <v>0.37128119412976313</v>
      </c>
      <c r="M268" s="71">
        <v>4.9176921375063101</v>
      </c>
      <c r="N268" s="71">
        <v>7.6624467989349974</v>
      </c>
      <c r="O268" s="71">
        <v>6.1783705327352436</v>
      </c>
      <c r="P268" s="71">
        <v>8.1055737751604422</v>
      </c>
      <c r="Q268" s="71">
        <v>0.39727223365043601</v>
      </c>
      <c r="R268" s="71">
        <v>0</v>
      </c>
      <c r="S268" s="71">
        <v>0.52042091313480665</v>
      </c>
      <c r="T268" s="72"/>
      <c r="U268" s="71">
        <v>411562</v>
      </c>
      <c r="V268" s="71">
        <v>129</v>
      </c>
      <c r="W268" s="71">
        <v>9</v>
      </c>
      <c r="X268" s="71">
        <v>1060</v>
      </c>
      <c r="Y268" s="71">
        <v>1970</v>
      </c>
      <c r="Z268" s="71">
        <v>3206</v>
      </c>
      <c r="AA268" s="71">
        <v>1638</v>
      </c>
      <c r="AB268" s="71">
        <v>5661</v>
      </c>
      <c r="AC268" s="71">
        <v>0</v>
      </c>
      <c r="AD268" s="71">
        <v>0.52042091313480665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2093</v>
      </c>
      <c r="B269" s="70">
        <v>162</v>
      </c>
      <c r="C269" s="70">
        <v>9</v>
      </c>
      <c r="D269" s="70">
        <v>10</v>
      </c>
      <c r="E269" s="70">
        <v>2012</v>
      </c>
      <c r="F269" s="70" t="s">
        <v>179</v>
      </c>
      <c r="G269" s="70" t="s">
        <v>2084</v>
      </c>
      <c r="H269" s="70" t="s">
        <v>2085</v>
      </c>
      <c r="I269" s="148"/>
      <c r="J269" s="71">
        <v>4.6177228833005204</v>
      </c>
      <c r="K269" s="71">
        <v>0.3363038163191413</v>
      </c>
      <c r="L269" s="71">
        <v>0.36765369218767918</v>
      </c>
      <c r="M269" s="71">
        <v>5.5440686603944673</v>
      </c>
      <c r="N269" s="71">
        <v>8.314323902297998</v>
      </c>
      <c r="O269" s="71">
        <v>6.2329979671220821</v>
      </c>
      <c r="P269" s="71">
        <v>8.0670880677954688</v>
      </c>
      <c r="Q269" s="71">
        <v>0.42888342292317799</v>
      </c>
      <c r="R269" s="71">
        <v>0</v>
      </c>
      <c r="S269" s="71">
        <v>0.29676800813174148</v>
      </c>
      <c r="T269" s="72"/>
      <c r="U269" s="71">
        <v>346201</v>
      </c>
      <c r="V269" s="71">
        <v>129</v>
      </c>
      <c r="W269" s="71">
        <v>9</v>
      </c>
      <c r="X269" s="71">
        <v>1060</v>
      </c>
      <c r="Y269" s="71">
        <v>1997</v>
      </c>
      <c r="Z269" s="71">
        <v>3260</v>
      </c>
      <c r="AA269" s="71">
        <v>1621</v>
      </c>
      <c r="AB269" s="71">
        <v>5625</v>
      </c>
      <c r="AC269" s="71">
        <v>0</v>
      </c>
      <c r="AD269" s="71">
        <v>0.29676800813174148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2094</v>
      </c>
      <c r="B270" s="70">
        <v>163</v>
      </c>
      <c r="C270" s="70">
        <v>10</v>
      </c>
      <c r="D270" s="70">
        <v>10</v>
      </c>
      <c r="E270" s="70">
        <v>2013</v>
      </c>
      <c r="F270" s="70" t="s">
        <v>180</v>
      </c>
      <c r="G270" s="70" t="s">
        <v>2084</v>
      </c>
      <c r="H270" s="70" t="s">
        <v>2085</v>
      </c>
      <c r="I270" s="148"/>
      <c r="J270" s="71">
        <v>3.8904229296204469</v>
      </c>
      <c r="K270" s="71">
        <v>0.29003742950435452</v>
      </c>
      <c r="L270" s="71">
        <v>0.34615843197110452</v>
      </c>
      <c r="M270" s="71">
        <v>5.4380853764513217</v>
      </c>
      <c r="N270" s="71">
        <v>9.040434845104043</v>
      </c>
      <c r="O270" s="71">
        <v>6.0800754817355918</v>
      </c>
      <c r="P270" s="71">
        <v>8.0175590914191659</v>
      </c>
      <c r="Q270" s="71">
        <v>0.42962908015410001</v>
      </c>
      <c r="R270" s="71">
        <v>0</v>
      </c>
      <c r="S270" s="71">
        <v>0.35042768992151402</v>
      </c>
      <c r="T270" s="72"/>
      <c r="U270" s="71">
        <v>274376</v>
      </c>
      <c r="V270" s="71">
        <v>129</v>
      </c>
      <c r="W270" s="71">
        <v>9</v>
      </c>
      <c r="X270" s="71">
        <v>1060</v>
      </c>
      <c r="Y270" s="71">
        <v>1982</v>
      </c>
      <c r="Z270" s="71">
        <v>3322</v>
      </c>
      <c r="AA270" s="71">
        <v>1605</v>
      </c>
      <c r="AB270" s="71">
        <v>5554</v>
      </c>
      <c r="AC270" s="71">
        <v>0</v>
      </c>
      <c r="AD270" s="71">
        <v>0.35042768992151402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2095</v>
      </c>
      <c r="B271" s="70">
        <v>164</v>
      </c>
      <c r="C271" s="70">
        <v>11</v>
      </c>
      <c r="D271" s="70">
        <v>10</v>
      </c>
      <c r="E271" s="70">
        <v>2014</v>
      </c>
      <c r="F271" s="70" t="s">
        <v>181</v>
      </c>
      <c r="G271" s="70" t="s">
        <v>2084</v>
      </c>
      <c r="H271" s="70" t="s">
        <v>2085</v>
      </c>
      <c r="I271" s="148"/>
      <c r="J271" s="71">
        <v>3.5051982645000779</v>
      </c>
      <c r="K271" s="71">
        <v>0.26913070373357978</v>
      </c>
      <c r="L271" s="71">
        <v>0.70145993633840498</v>
      </c>
      <c r="M271" s="71">
        <v>5.1061294849650878</v>
      </c>
      <c r="N271" s="71">
        <v>7.122690772385738</v>
      </c>
      <c r="O271" s="71">
        <v>5.805848118070319</v>
      </c>
      <c r="P271" s="71">
        <v>7.8332733314249099</v>
      </c>
      <c r="Q271" s="71">
        <v>0.40945746799595001</v>
      </c>
      <c r="R271" s="71">
        <v>0</v>
      </c>
      <c r="S271" s="71">
        <v>0.4023321875881658</v>
      </c>
      <c r="T271" s="72"/>
      <c r="U271" s="71">
        <v>270010</v>
      </c>
      <c r="V271" s="71">
        <v>108</v>
      </c>
      <c r="W271" s="71">
        <v>16</v>
      </c>
      <c r="X271" s="71">
        <v>989</v>
      </c>
      <c r="Y271" s="71">
        <v>1984</v>
      </c>
      <c r="Z271" s="71">
        <v>3341</v>
      </c>
      <c r="AA271" s="71">
        <v>1560</v>
      </c>
      <c r="AB271" s="71">
        <v>5517</v>
      </c>
      <c r="AC271" s="71">
        <v>0</v>
      </c>
      <c r="AD271" s="71">
        <v>0.4023321875881658</v>
      </c>
      <c r="AE271" s="72"/>
      <c r="AF271" s="71"/>
      <c r="AG271" s="71"/>
      <c r="AH271" s="71"/>
      <c r="AI271" s="71"/>
      <c r="AJ271" s="71"/>
      <c r="AK271" s="71"/>
      <c r="AL271" s="71"/>
      <c r="AM271" s="71"/>
      <c r="AN271" s="71"/>
      <c r="AO271" s="71"/>
      <c r="AP271" s="71"/>
      <c r="AQ271" s="72"/>
      <c r="AR271" s="71">
        <v>213</v>
      </c>
      <c r="AS271" s="71">
        <v>68</v>
      </c>
      <c r="AT271" s="71">
        <v>0</v>
      </c>
      <c r="AU271" s="71">
        <v>0</v>
      </c>
      <c r="AV271" s="71">
        <v>0</v>
      </c>
      <c r="AW271" s="71">
        <v>0</v>
      </c>
      <c r="AX271" s="71"/>
      <c r="AY271" s="72"/>
      <c r="AZ271" s="71">
        <v>1003.12</v>
      </c>
      <c r="BA271" s="71">
        <v>2233</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2096</v>
      </c>
      <c r="B272" s="70">
        <v>165</v>
      </c>
      <c r="C272" s="70">
        <v>12</v>
      </c>
      <c r="D272" s="70">
        <v>10</v>
      </c>
      <c r="E272" s="70">
        <v>2015</v>
      </c>
      <c r="F272" s="70" t="s">
        <v>182</v>
      </c>
      <c r="G272" s="70" t="s">
        <v>2084</v>
      </c>
      <c r="H272" s="70" t="s">
        <v>2085</v>
      </c>
      <c r="I272" s="148"/>
      <c r="J272" s="71">
        <v>4.635062874169404</v>
      </c>
      <c r="K272" s="71">
        <v>0.25367335075870129</v>
      </c>
      <c r="L272" s="71">
        <v>0.69225993970332755</v>
      </c>
      <c r="M272" s="71">
        <v>4.5635068954568379</v>
      </c>
      <c r="N272" s="71">
        <v>6.4152587055682408</v>
      </c>
      <c r="O272" s="71">
        <v>5.7522269243364939</v>
      </c>
      <c r="P272" s="71">
        <v>7.6535261156296936</v>
      </c>
      <c r="Q272" s="71">
        <v>0.39690915264913301</v>
      </c>
      <c r="R272" s="71">
        <v>0</v>
      </c>
      <c r="S272" s="71">
        <v>0.58361409301012146</v>
      </c>
      <c r="T272" s="72"/>
      <c r="U272" s="71">
        <v>446530</v>
      </c>
      <c r="V272" s="71">
        <v>108</v>
      </c>
      <c r="W272" s="71">
        <v>16</v>
      </c>
      <c r="X272" s="71">
        <v>989</v>
      </c>
      <c r="Y272" s="71">
        <v>1985</v>
      </c>
      <c r="Z272" s="71">
        <v>3342</v>
      </c>
      <c r="AA272" s="71">
        <v>1523</v>
      </c>
      <c r="AB272" s="71">
        <v>5463</v>
      </c>
      <c r="AC272" s="71">
        <v>0</v>
      </c>
      <c r="AD272" s="71">
        <v>0.58361409301012146</v>
      </c>
      <c r="AE272" s="72"/>
      <c r="AF272" s="71">
        <v>4663921.3969635563</v>
      </c>
      <c r="AG272" s="71">
        <v>191736.64863957831</v>
      </c>
      <c r="AH272" s="71">
        <v>144171.66033245309</v>
      </c>
      <c r="AI272" s="71">
        <v>6059469.0754225357</v>
      </c>
      <c r="AJ272" s="71">
        <v>10669721.884579699</v>
      </c>
      <c r="AK272" s="71">
        <v>0</v>
      </c>
      <c r="AL272" s="71">
        <v>0</v>
      </c>
      <c r="AM272" s="71">
        <v>748681.23357690324</v>
      </c>
      <c r="AN272" s="71">
        <v>0</v>
      </c>
      <c r="AO272" s="71">
        <v>0</v>
      </c>
      <c r="AP272" s="71">
        <v>22477701.899514727</v>
      </c>
      <c r="AQ272" s="72"/>
      <c r="AR272" s="71">
        <v>226</v>
      </c>
      <c r="AS272" s="71">
        <v>74</v>
      </c>
      <c r="AT272" s="71">
        <v>0</v>
      </c>
      <c r="AU272" s="71">
        <v>0</v>
      </c>
      <c r="AV272" s="71">
        <v>0</v>
      </c>
      <c r="AW272" s="71">
        <v>0</v>
      </c>
      <c r="AX272" s="71"/>
      <c r="AY272" s="72"/>
      <c r="AZ272" s="71">
        <v>1094.32</v>
      </c>
      <c r="BA272" s="71">
        <v>2345.6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2097</v>
      </c>
      <c r="B273" s="70">
        <v>166</v>
      </c>
      <c r="C273" s="70">
        <v>13</v>
      </c>
      <c r="D273" s="70">
        <v>10</v>
      </c>
      <c r="E273" s="70">
        <v>2016</v>
      </c>
      <c r="F273" s="70" t="s">
        <v>155</v>
      </c>
      <c r="G273" s="1064" t="s">
        <v>2084</v>
      </c>
      <c r="H273" s="70" t="s">
        <v>2085</v>
      </c>
      <c r="I273" s="148"/>
      <c r="J273" s="71">
        <v>2.2977264524203713</v>
      </c>
      <c r="K273" s="71">
        <v>0.24374500269882132</v>
      </c>
      <c r="L273" s="71">
        <v>0.67631752724193861</v>
      </c>
      <c r="M273" s="71">
        <v>3.6595022798077315</v>
      </c>
      <c r="N273" s="71">
        <v>6.3199613014015608</v>
      </c>
      <c r="O273" s="71">
        <v>5.7248821576645987</v>
      </c>
      <c r="P273" s="71">
        <v>7.3220939546295023</v>
      </c>
      <c r="Q273" s="71">
        <v>0.38120105431349888</v>
      </c>
      <c r="R273" s="71">
        <v>0</v>
      </c>
      <c r="S273" s="71">
        <v>0.30481719598615664</v>
      </c>
      <c r="T273" s="72"/>
      <c r="U273" s="71">
        <v>235364</v>
      </c>
      <c r="V273" s="71">
        <v>108</v>
      </c>
      <c r="W273" s="71">
        <v>16</v>
      </c>
      <c r="X273" s="71">
        <v>989</v>
      </c>
      <c r="Y273" s="71">
        <v>1982</v>
      </c>
      <c r="Z273" s="71">
        <v>3367</v>
      </c>
      <c r="AA273" s="71">
        <v>1507</v>
      </c>
      <c r="AB273" s="71">
        <v>5397</v>
      </c>
      <c r="AC273" s="71">
        <v>0</v>
      </c>
      <c r="AD273" s="71">
        <v>0.30481719598615659</v>
      </c>
      <c r="AE273" s="72"/>
      <c r="AF273" s="71">
        <v>2497526.9965452398</v>
      </c>
      <c r="AG273" s="71">
        <v>182141.9724887436</v>
      </c>
      <c r="AH273" s="71">
        <v>120381.7217170824</v>
      </c>
      <c r="AI273" s="71">
        <v>5769657.2878237944</v>
      </c>
      <c r="AJ273" s="71">
        <v>10739443.415854</v>
      </c>
      <c r="AK273" s="71">
        <v>0</v>
      </c>
      <c r="AL273" s="71">
        <v>0</v>
      </c>
      <c r="AM273" s="71">
        <v>740210.83519954502</v>
      </c>
      <c r="AN273" s="71">
        <v>0</v>
      </c>
      <c r="AO273" s="71">
        <v>0</v>
      </c>
      <c r="AP273" s="71">
        <v>20049362.229628406</v>
      </c>
      <c r="AQ273" s="72"/>
      <c r="AR273" s="71">
        <v>240</v>
      </c>
      <c r="AS273" s="71">
        <v>86</v>
      </c>
      <c r="AT273" s="71">
        <v>0</v>
      </c>
      <c r="AU273" s="71">
        <v>0</v>
      </c>
      <c r="AV273" s="71">
        <v>0</v>
      </c>
      <c r="AW273" s="71">
        <v>0</v>
      </c>
      <c r="AX273" s="71"/>
      <c r="AY273" s="72"/>
      <c r="AZ273" s="71">
        <v>1192.2</v>
      </c>
      <c r="BA273" s="71">
        <v>2803.2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2098</v>
      </c>
      <c r="B274" s="70">
        <v>167</v>
      </c>
      <c r="C274" s="70">
        <v>14</v>
      </c>
      <c r="D274" s="70">
        <v>10</v>
      </c>
      <c r="E274" s="70">
        <v>2017</v>
      </c>
      <c r="F274" s="70" t="s">
        <v>156</v>
      </c>
      <c r="G274" s="1064" t="s">
        <v>2084</v>
      </c>
      <c r="H274" s="70" t="s">
        <v>2085</v>
      </c>
      <c r="I274" s="148"/>
      <c r="J274" s="71">
        <v>2.1309830570059236</v>
      </c>
      <c r="K274" s="71">
        <v>0.2346203323260575</v>
      </c>
      <c r="L274" s="71">
        <v>0.62446708540975138</v>
      </c>
      <c r="M274" s="71">
        <v>3.3304333653702503</v>
      </c>
      <c r="N274" s="71">
        <v>5.9348171758097035</v>
      </c>
      <c r="O274" s="71">
        <v>5.683314678528486</v>
      </c>
      <c r="P274" s="71">
        <v>7.2177757800650424</v>
      </c>
      <c r="Q274" s="71">
        <v>0.36343889619592101</v>
      </c>
      <c r="R274" s="71">
        <v>0</v>
      </c>
      <c r="S274" s="71">
        <v>0.33280953979540767</v>
      </c>
      <c r="T274" s="72"/>
      <c r="U274" s="71">
        <v>236589</v>
      </c>
      <c r="V274" s="71">
        <v>108</v>
      </c>
      <c r="W274" s="71">
        <v>16</v>
      </c>
      <c r="X274" s="71">
        <v>989</v>
      </c>
      <c r="Y274" s="71">
        <v>1976</v>
      </c>
      <c r="Z274" s="71">
        <v>3398</v>
      </c>
      <c r="AA274" s="71">
        <v>1495</v>
      </c>
      <c r="AB274" s="71">
        <v>5321</v>
      </c>
      <c r="AC274" s="71">
        <v>0</v>
      </c>
      <c r="AD274" s="71">
        <v>0.33280953979540773</v>
      </c>
      <c r="AE274" s="72"/>
      <c r="AF274" s="71">
        <v>2617487.959661141</v>
      </c>
      <c r="AG274" s="71">
        <v>178883.50413284599</v>
      </c>
      <c r="AH274" s="71">
        <v>145376.56095443721</v>
      </c>
      <c r="AI274" s="71">
        <v>5558312.1634027334</v>
      </c>
      <c r="AJ274" s="71">
        <v>11089626.969949771</v>
      </c>
      <c r="AK274" s="71">
        <v>0</v>
      </c>
      <c r="AL274" s="71">
        <v>0</v>
      </c>
      <c r="AM274" s="71">
        <v>730929.18005545822</v>
      </c>
      <c r="AN274" s="71">
        <v>0</v>
      </c>
      <c r="AO274" s="71">
        <v>0</v>
      </c>
      <c r="AP274" s="71">
        <v>20320616.338156387</v>
      </c>
      <c r="AQ274" s="72"/>
      <c r="AR274" s="71">
        <v>247</v>
      </c>
      <c r="AS274" s="71">
        <v>88</v>
      </c>
      <c r="AT274" s="71">
        <v>0</v>
      </c>
      <c r="AU274" s="71">
        <v>0</v>
      </c>
      <c r="AV274" s="71">
        <v>0</v>
      </c>
      <c r="AW274" s="71">
        <v>0</v>
      </c>
      <c r="AX274" s="71"/>
      <c r="AY274" s="72"/>
      <c r="AZ274" s="71">
        <v>1233.8</v>
      </c>
      <c r="BA274" s="71">
        <v>2865.8000000000011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2099</v>
      </c>
      <c r="B275" s="70">
        <v>168</v>
      </c>
      <c r="C275" s="70">
        <v>15</v>
      </c>
      <c r="D275" s="70">
        <v>10</v>
      </c>
      <c r="E275" s="70">
        <v>2018</v>
      </c>
      <c r="F275" s="70" t="s">
        <v>183</v>
      </c>
      <c r="G275" s="70" t="s">
        <v>2084</v>
      </c>
      <c r="H275" s="70" t="s">
        <v>2085</v>
      </c>
      <c r="I275" s="148"/>
      <c r="J275" s="71">
        <v>1.9637945992723811</v>
      </c>
      <c r="K275" s="71">
        <v>0.2054534569978558</v>
      </c>
      <c r="L275" s="71">
        <v>0.54745657278339976</v>
      </c>
      <c r="M275" s="71">
        <v>3.0193737048472626</v>
      </c>
      <c r="N275" s="71">
        <v>4.4691202575171323</v>
      </c>
      <c r="O275" s="71">
        <v>5.6405414151148028</v>
      </c>
      <c r="P275" s="71">
        <v>6.9308334941833083</v>
      </c>
      <c r="Q275" s="71">
        <v>0.33579165524829502</v>
      </c>
      <c r="R275" s="71">
        <v>0</v>
      </c>
      <c r="S275" s="71">
        <v>0.28674923629392796</v>
      </c>
      <c r="T275" s="72"/>
      <c r="U275" s="71">
        <v>240874</v>
      </c>
      <c r="V275" s="71">
        <v>108</v>
      </c>
      <c r="W275" s="71">
        <v>16</v>
      </c>
      <c r="X275" s="71">
        <v>989</v>
      </c>
      <c r="Y275" s="71">
        <v>1983</v>
      </c>
      <c r="Z275" s="71">
        <v>3437</v>
      </c>
      <c r="AA275" s="71">
        <v>1450</v>
      </c>
      <c r="AB275" s="71">
        <v>5298</v>
      </c>
      <c r="AC275" s="71">
        <v>0</v>
      </c>
      <c r="AD275" s="71">
        <v>0.28674923629392801</v>
      </c>
      <c r="AE275" s="72"/>
      <c r="AF275" s="71">
        <v>2837370.4975954229</v>
      </c>
      <c r="AG275" s="71">
        <v>159295.737853511</v>
      </c>
      <c r="AH275" s="71">
        <v>132284.45550882051</v>
      </c>
      <c r="AI275" s="71">
        <v>5457557.1391141731</v>
      </c>
      <c r="AJ275" s="71">
        <v>9740189.6390779316</v>
      </c>
      <c r="AK275" s="71">
        <v>0</v>
      </c>
      <c r="AL275" s="71">
        <v>0</v>
      </c>
      <c r="AM275" s="71">
        <v>729275.58455031563</v>
      </c>
      <c r="AN275" s="71">
        <v>0</v>
      </c>
      <c r="AO275" s="71">
        <v>0</v>
      </c>
      <c r="AP275" s="71">
        <v>19055973.053700175</v>
      </c>
      <c r="AQ275" s="72"/>
      <c r="AR275" s="71">
        <v>262</v>
      </c>
      <c r="AS275" s="71">
        <v>92</v>
      </c>
      <c r="AT275" s="71">
        <v>0</v>
      </c>
      <c r="AU275" s="71">
        <v>0</v>
      </c>
      <c r="AV275" s="71">
        <v>0</v>
      </c>
      <c r="AW275" s="71">
        <v>0</v>
      </c>
      <c r="AX275" s="71"/>
      <c r="AY275" s="72"/>
      <c r="AZ275" s="71">
        <v>1315.1</v>
      </c>
      <c r="BA275" s="71">
        <v>2936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2100</v>
      </c>
      <c r="B276" s="70">
        <v>169</v>
      </c>
      <c r="C276" s="70">
        <v>16</v>
      </c>
      <c r="D276" s="70">
        <v>10</v>
      </c>
      <c r="E276" s="70">
        <v>2019</v>
      </c>
      <c r="F276" s="70" t="s">
        <v>158</v>
      </c>
      <c r="G276" s="70" t="s">
        <v>2084</v>
      </c>
      <c r="H276" s="70" t="s">
        <v>2085</v>
      </c>
      <c r="I276" s="148"/>
      <c r="J276" s="71">
        <v>1.853978891112871</v>
      </c>
      <c r="K276" s="71">
        <v>0.19323753816325945</v>
      </c>
      <c r="L276" s="71">
        <v>0.55797615361649899</v>
      </c>
      <c r="M276" s="71">
        <v>3.3738502919609932</v>
      </c>
      <c r="N276" s="71">
        <v>4.2488071334019573</v>
      </c>
      <c r="O276" s="71">
        <v>5.3764212495730623</v>
      </c>
      <c r="P276" s="71">
        <v>6.9879184386019979</v>
      </c>
      <c r="Q276" s="71">
        <v>0.32336155041042602</v>
      </c>
      <c r="R276" s="71">
        <v>0</v>
      </c>
      <c r="S276" s="71">
        <v>0.34449725057563974</v>
      </c>
      <c r="T276" s="72"/>
      <c r="U276" s="71">
        <v>223204</v>
      </c>
      <c r="V276" s="71">
        <v>108</v>
      </c>
      <c r="W276" s="71">
        <v>16</v>
      </c>
      <c r="X276" s="71">
        <v>989</v>
      </c>
      <c r="Y276" s="71">
        <v>1987</v>
      </c>
      <c r="Z276" s="71">
        <v>3366</v>
      </c>
      <c r="AA276" s="71">
        <v>1451</v>
      </c>
      <c r="AB276" s="71">
        <v>5240</v>
      </c>
      <c r="AC276" s="71">
        <v>0</v>
      </c>
      <c r="AD276" s="71">
        <v>0.34449725057563968</v>
      </c>
      <c r="AE276" s="72"/>
      <c r="AF276" s="71">
        <v>2615704.0789635228</v>
      </c>
      <c r="AG276" s="71">
        <v>154349.62129055639</v>
      </c>
      <c r="AH276" s="71">
        <v>147082.3223519068</v>
      </c>
      <c r="AI276" s="71">
        <v>5501172.0581481811</v>
      </c>
      <c r="AJ276" s="71">
        <v>9091709.8976783697</v>
      </c>
      <c r="AK276" s="71">
        <v>0</v>
      </c>
      <c r="AL276" s="71">
        <v>0</v>
      </c>
      <c r="AM276" s="71">
        <v>713648.55330111959</v>
      </c>
      <c r="AN276" s="71">
        <v>0</v>
      </c>
      <c r="AO276" s="71">
        <v>0</v>
      </c>
      <c r="AP276" s="71">
        <v>18223666.531733654</v>
      </c>
      <c r="AQ276" s="72"/>
      <c r="AR276" s="71">
        <v>270</v>
      </c>
      <c r="AS276" s="71">
        <v>92</v>
      </c>
      <c r="AT276" s="71">
        <v>0</v>
      </c>
      <c r="AU276" s="71">
        <v>0</v>
      </c>
      <c r="AV276" s="71">
        <v>0</v>
      </c>
      <c r="AW276" s="71">
        <v>0</v>
      </c>
      <c r="AX276" s="71"/>
      <c r="AY276" s="72"/>
      <c r="AZ276" s="71">
        <v>1374.23</v>
      </c>
      <c r="BA276" s="71">
        <v>2935.6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2101</v>
      </c>
      <c r="B277" s="70">
        <v>170</v>
      </c>
      <c r="C277" s="70">
        <v>17</v>
      </c>
      <c r="D277" s="70">
        <v>10</v>
      </c>
      <c r="E277" s="70">
        <v>2020</v>
      </c>
      <c r="F277" s="70" t="s">
        <v>159</v>
      </c>
      <c r="G277" s="70" t="s">
        <v>2084</v>
      </c>
      <c r="H277" s="70" t="s">
        <v>2085</v>
      </c>
      <c r="I277" s="148"/>
      <c r="J277" s="71">
        <v>3.0553356971782661</v>
      </c>
      <c r="K277" s="71">
        <v>0.16184935684961013</v>
      </c>
      <c r="L277" s="71">
        <v>0.4965728861499894</v>
      </c>
      <c r="M277" s="71">
        <v>3.0372198564494814</v>
      </c>
      <c r="N277" s="71">
        <v>4.5427938384988424</v>
      </c>
      <c r="O277" s="71">
        <v>4.6895135931946195</v>
      </c>
      <c r="P277" s="71">
        <v>6.5744223221883278</v>
      </c>
      <c r="Q277" s="71">
        <v>0.309425876397531</v>
      </c>
      <c r="R277" s="71">
        <v>0</v>
      </c>
      <c r="S277" s="71">
        <v>0.47966650120140358</v>
      </c>
      <c r="T277" s="72"/>
      <c r="U277" s="71">
        <v>368037</v>
      </c>
      <c r="V277" s="71">
        <v>83</v>
      </c>
      <c r="W277" s="71">
        <v>16</v>
      </c>
      <c r="X277" s="71">
        <v>941</v>
      </c>
      <c r="Y277" s="71">
        <v>2023</v>
      </c>
      <c r="Z277" s="71">
        <v>3351</v>
      </c>
      <c r="AA277" s="71">
        <v>1451</v>
      </c>
      <c r="AB277" s="71">
        <v>5248</v>
      </c>
      <c r="AC277" s="71">
        <v>0</v>
      </c>
      <c r="AD277" s="71">
        <v>0.47966650120140358</v>
      </c>
      <c r="AE277" s="72"/>
      <c r="AF277" s="71">
        <v>4245254.0882310746</v>
      </c>
      <c r="AG277" s="71">
        <v>119020.63512896001</v>
      </c>
      <c r="AH277" s="71">
        <v>152301.65551037938</v>
      </c>
      <c r="AI277" s="71">
        <v>4827427.1946356073</v>
      </c>
      <c r="AJ277" s="71">
        <v>10059640.646405511</v>
      </c>
      <c r="AK277" s="71"/>
      <c r="AL277" s="71"/>
      <c r="AM277" s="71">
        <v>684922.30649610132</v>
      </c>
      <c r="AN277" s="71"/>
      <c r="AO277" s="71"/>
      <c r="AP277" s="71">
        <v>20088566.526407633</v>
      </c>
      <c r="AQ277" s="72"/>
      <c r="AR277" s="71">
        <v>286</v>
      </c>
      <c r="AS277" s="71">
        <v>94</v>
      </c>
      <c r="AT277" s="71">
        <v>0</v>
      </c>
      <c r="AU277" s="71">
        <v>0</v>
      </c>
      <c r="AV277" s="71">
        <v>0</v>
      </c>
      <c r="AW277" s="71">
        <v>0</v>
      </c>
      <c r="AX277" s="71"/>
      <c r="AY277" s="72"/>
      <c r="AZ277" s="71">
        <v>1469.829999999999</v>
      </c>
      <c r="BA277" s="71">
        <v>2995.7000000000012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2102</v>
      </c>
      <c r="B278" s="70">
        <v>170</v>
      </c>
      <c r="C278" s="70">
        <v>18</v>
      </c>
      <c r="D278" s="70">
        <v>10</v>
      </c>
      <c r="E278" s="70">
        <v>2021</v>
      </c>
      <c r="F278" s="70" t="s">
        <v>160</v>
      </c>
      <c r="G278" s="70" t="s">
        <v>2084</v>
      </c>
      <c r="H278" s="70" t="s">
        <v>2085</v>
      </c>
      <c r="I278" s="148"/>
      <c r="J278" s="71">
        <v>1.949903033648289</v>
      </c>
      <c r="K278" s="71">
        <v>0.16568842297006633</v>
      </c>
      <c r="L278" s="71">
        <v>0.44364829649472171</v>
      </c>
      <c r="M278" s="71">
        <v>2.8072268805276703</v>
      </c>
      <c r="N278" s="71">
        <v>3.7085887651530158</v>
      </c>
      <c r="O278" s="71">
        <v>4.5272809076019147</v>
      </c>
      <c r="P278" s="71">
        <v>6.9048623138191276</v>
      </c>
      <c r="Q278" s="71">
        <v>0.30396328111105198</v>
      </c>
      <c r="R278" s="71">
        <v>0</v>
      </c>
      <c r="S278" s="71">
        <v>0.57104750101174018</v>
      </c>
      <c r="T278" s="72"/>
      <c r="U278" s="71">
        <v>300143</v>
      </c>
      <c r="V278" s="71">
        <v>83</v>
      </c>
      <c r="W278" s="71">
        <v>16</v>
      </c>
      <c r="X278" s="71">
        <v>941</v>
      </c>
      <c r="Y278" s="71">
        <v>2027</v>
      </c>
      <c r="Z278" s="71">
        <v>3331</v>
      </c>
      <c r="AA278" s="71">
        <v>1486</v>
      </c>
      <c r="AB278" s="71">
        <v>5206</v>
      </c>
      <c r="AC278" s="71">
        <v>0</v>
      </c>
      <c r="AD278" s="71">
        <v>0.57104750101174018</v>
      </c>
      <c r="AE278" s="72"/>
      <c r="AF278" s="71">
        <v>3017963.3283690745</v>
      </c>
      <c r="AG278" s="71">
        <v>127402.8376313082</v>
      </c>
      <c r="AH278" s="71">
        <v>140903.47909024125</v>
      </c>
      <c r="AI278" s="71">
        <v>5351794.5290463939</v>
      </c>
      <c r="AJ278" s="71">
        <v>9391312.7186203264</v>
      </c>
      <c r="AK278" s="71">
        <v>0</v>
      </c>
      <c r="AL278" s="71">
        <v>0</v>
      </c>
      <c r="AM278" s="71">
        <v>683359.79992742196</v>
      </c>
      <c r="AN278" s="71">
        <v>0</v>
      </c>
      <c r="AO278" s="71">
        <v>0</v>
      </c>
      <c r="AP278" s="71">
        <v>18712736.692684766</v>
      </c>
      <c r="AQ278" s="72"/>
      <c r="AR278" s="71">
        <v>297</v>
      </c>
      <c r="AS278" s="71">
        <v>97</v>
      </c>
      <c r="AT278" s="71">
        <v>0</v>
      </c>
      <c r="AU278" s="71">
        <v>0</v>
      </c>
      <c r="AV278" s="71">
        <v>0</v>
      </c>
      <c r="AW278" s="71">
        <v>0</v>
      </c>
      <c r="AX278" s="71"/>
      <c r="AY278" s="72"/>
      <c r="AZ278" s="71">
        <v>1546.0099999999991</v>
      </c>
      <c r="BA278" s="71">
        <v>3138.7000000000012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2103</v>
      </c>
      <c r="B279" s="70">
        <v>170</v>
      </c>
      <c r="C279" s="70">
        <v>19</v>
      </c>
      <c r="D279" s="70">
        <v>10</v>
      </c>
      <c r="E279" s="70">
        <v>2022</v>
      </c>
      <c r="F279" s="70" t="s">
        <v>161</v>
      </c>
      <c r="G279" s="70" t="s">
        <v>2084</v>
      </c>
      <c r="H279" s="70" t="s">
        <v>2085</v>
      </c>
      <c r="I279" s="148"/>
      <c r="J279" s="71">
        <v>2.2728712630967305</v>
      </c>
      <c r="K279" s="71">
        <v>0.16947798709199322</v>
      </c>
      <c r="L279" s="71">
        <v>0.39662373689459757</v>
      </c>
      <c r="M279" s="71">
        <v>3.0422569647714437</v>
      </c>
      <c r="N279" s="71">
        <v>5.247351288615028</v>
      </c>
      <c r="O279" s="71">
        <v>4.7993499977372691</v>
      </c>
      <c r="P279" s="71">
        <v>6.773721195172703</v>
      </c>
      <c r="Q279" s="71">
        <v>0.30853684457962866</v>
      </c>
      <c r="R279" s="71">
        <v>0</v>
      </c>
      <c r="S279" s="71">
        <v>0.61205073339295335</v>
      </c>
      <c r="T279" s="72"/>
      <c r="U279" s="71">
        <v>341544</v>
      </c>
      <c r="V279" s="71">
        <v>83</v>
      </c>
      <c r="W279" s="71">
        <v>16</v>
      </c>
      <c r="X279" s="71">
        <v>941</v>
      </c>
      <c r="Y279" s="71">
        <v>2105</v>
      </c>
      <c r="Z279" s="71">
        <v>3355</v>
      </c>
      <c r="AA279" s="71">
        <v>1480</v>
      </c>
      <c r="AB279" s="71">
        <v>5241</v>
      </c>
      <c r="AC279" s="71">
        <v>0</v>
      </c>
      <c r="AD279" s="71">
        <v>0.61205073339295335</v>
      </c>
      <c r="AE279" s="72"/>
      <c r="AF279" s="71">
        <v>2904578.3802271513</v>
      </c>
      <c r="AG279" s="71">
        <v>129870.81211095372</v>
      </c>
      <c r="AH279" s="71">
        <v>141185.01092844171</v>
      </c>
      <c r="AI279" s="71">
        <v>5021643.7601521695</v>
      </c>
      <c r="AJ279" s="71">
        <v>10301641.821882892</v>
      </c>
      <c r="AK279" s="71">
        <v>0</v>
      </c>
      <c r="AL279" s="71">
        <v>0</v>
      </c>
      <c r="AM279" s="71">
        <v>676756.1499876926</v>
      </c>
      <c r="AN279" s="71">
        <v>0</v>
      </c>
      <c r="AO279" s="71">
        <v>0</v>
      </c>
      <c r="AP279" s="71">
        <v>19175675.935289305</v>
      </c>
      <c r="AQ279" s="72"/>
      <c r="AR279" s="71">
        <v>308</v>
      </c>
      <c r="AS279" s="71">
        <v>97</v>
      </c>
      <c r="AT279" s="71">
        <v>0</v>
      </c>
      <c r="AU279" s="71">
        <v>0</v>
      </c>
      <c r="AV279" s="71">
        <v>0</v>
      </c>
      <c r="AW279" s="71">
        <v>0</v>
      </c>
      <c r="AX279" s="71"/>
      <c r="AY279" s="72"/>
      <c r="AZ279" s="71">
        <v>1610.6199999999994</v>
      </c>
      <c r="BA279" s="71">
        <v>3138.7000000000007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2104</v>
      </c>
      <c r="B280" s="70">
        <v>170</v>
      </c>
      <c r="C280" s="70">
        <v>20</v>
      </c>
      <c r="D280" s="70">
        <v>10</v>
      </c>
      <c r="E280" s="70">
        <v>2023</v>
      </c>
      <c r="F280" s="70" t="s">
        <v>1539</v>
      </c>
      <c r="G280" s="70" t="s">
        <v>2084</v>
      </c>
      <c r="H280" s="70" t="s">
        <v>2085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331</v>
      </c>
      <c r="AS280" s="71">
        <v>97</v>
      </c>
      <c r="AT280" s="71">
        <v>0</v>
      </c>
      <c r="AU280" s="71">
        <v>0</v>
      </c>
      <c r="AV280" s="71">
        <v>0</v>
      </c>
      <c r="AW280" s="71">
        <v>0</v>
      </c>
      <c r="AX280" s="71"/>
      <c r="AY280" s="72"/>
      <c r="AZ280" s="71">
        <v>1770.9999999999991</v>
      </c>
      <c r="BA280" s="71">
        <v>3138.7000000000007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2105</v>
      </c>
      <c r="B281" s="70">
        <v>170</v>
      </c>
      <c r="C281" s="70">
        <v>21</v>
      </c>
      <c r="D281" s="70">
        <v>10</v>
      </c>
      <c r="E281" s="70">
        <v>2024</v>
      </c>
      <c r="F281" s="70" t="s">
        <v>1554</v>
      </c>
      <c r="G281" s="70" t="s">
        <v>2084</v>
      </c>
      <c r="H281" s="70" t="s">
        <v>2085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2106</v>
      </c>
      <c r="B282" s="70">
        <v>120</v>
      </c>
      <c r="C282" s="70">
        <v>1</v>
      </c>
      <c r="D282" s="70">
        <v>8</v>
      </c>
      <c r="E282" s="70">
        <v>1990</v>
      </c>
      <c r="F282" s="70" t="s">
        <v>787</v>
      </c>
      <c r="G282" s="70" t="s">
        <v>2107</v>
      </c>
      <c r="H282" s="70" t="s">
        <v>2108</v>
      </c>
      <c r="I282" s="148"/>
      <c r="J282" s="71">
        <v>85.786224677150358</v>
      </c>
      <c r="K282" s="71">
        <v>1.5696773289760539</v>
      </c>
      <c r="L282" s="71">
        <v>0</v>
      </c>
      <c r="M282" s="71">
        <v>4.3591760742853207</v>
      </c>
      <c r="N282" s="71">
        <v>6.7755043782498889</v>
      </c>
      <c r="O282" s="71">
        <v>5.0375421645562426</v>
      </c>
      <c r="P282" s="71">
        <v>8.5663301900138364</v>
      </c>
      <c r="Q282" s="71">
        <v>0.52529444511011603</v>
      </c>
      <c r="R282" s="71">
        <v>3.322904267404776</v>
      </c>
      <c r="S282" s="71">
        <v>0.63187034873990655</v>
      </c>
      <c r="T282" s="72"/>
      <c r="U282" s="71">
        <v>1803248</v>
      </c>
      <c r="V282" s="71">
        <v>637</v>
      </c>
      <c r="W282" s="71">
        <v>0</v>
      </c>
      <c r="X282" s="71">
        <v>1764</v>
      </c>
      <c r="Y282" s="71">
        <v>2533</v>
      </c>
      <c r="Z282" s="71">
        <v>2072</v>
      </c>
      <c r="AA282" s="71">
        <v>2080</v>
      </c>
      <c r="AB282" s="71">
        <v>8529</v>
      </c>
      <c r="AC282" s="71">
        <v>575533</v>
      </c>
      <c r="AD282" s="71">
        <v>0.63187034873990655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2109</v>
      </c>
      <c r="B283" s="70">
        <v>121</v>
      </c>
      <c r="C283" s="70">
        <v>2</v>
      </c>
      <c r="D283" s="70">
        <v>8</v>
      </c>
      <c r="E283" s="70">
        <v>2005</v>
      </c>
      <c r="F283" s="70" t="s">
        <v>789</v>
      </c>
      <c r="G283" s="70" t="s">
        <v>2107</v>
      </c>
      <c r="H283" s="70" t="s">
        <v>2108</v>
      </c>
      <c r="I283" s="148"/>
      <c r="J283" s="71">
        <v>68.062322299818234</v>
      </c>
      <c r="K283" s="71">
        <v>0.67441066174254061</v>
      </c>
      <c r="L283" s="71">
        <v>2.7732653510899992</v>
      </c>
      <c r="M283" s="71">
        <v>6.4381438489195171</v>
      </c>
      <c r="N283" s="71">
        <v>9.4863692102645878</v>
      </c>
      <c r="O283" s="71">
        <v>7.2274061714354358</v>
      </c>
      <c r="P283" s="71">
        <v>8.1967215180957798</v>
      </c>
      <c r="Q283" s="71">
        <v>0.43885274688961201</v>
      </c>
      <c r="R283" s="71">
        <v>1.9074243421545329</v>
      </c>
      <c r="S283" s="71">
        <v>0.7864308231190168</v>
      </c>
      <c r="T283" s="72"/>
      <c r="U283" s="71">
        <v>1848370</v>
      </c>
      <c r="V283" s="71">
        <v>338</v>
      </c>
      <c r="W283" s="71">
        <v>27</v>
      </c>
      <c r="X283" s="71">
        <v>1273</v>
      </c>
      <c r="Y283" s="71">
        <v>2673</v>
      </c>
      <c r="Z283" s="71">
        <v>3440</v>
      </c>
      <c r="AA283" s="71">
        <v>1630</v>
      </c>
      <c r="AB283" s="71">
        <v>7449</v>
      </c>
      <c r="AC283" s="71">
        <v>337288.5</v>
      </c>
      <c r="AD283" s="71">
        <v>0.7864308231190168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2110</v>
      </c>
      <c r="B284" s="70">
        <v>122</v>
      </c>
      <c r="C284" s="70">
        <v>3</v>
      </c>
      <c r="D284" s="70">
        <v>8</v>
      </c>
      <c r="E284" s="70">
        <v>2006</v>
      </c>
      <c r="F284" s="70" t="s">
        <v>790</v>
      </c>
      <c r="G284" s="70" t="s">
        <v>2107</v>
      </c>
      <c r="H284" s="70" t="s">
        <v>2108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2111</v>
      </c>
      <c r="B285" s="70">
        <v>123</v>
      </c>
      <c r="C285" s="70">
        <v>4</v>
      </c>
      <c r="D285" s="70">
        <v>8</v>
      </c>
      <c r="E285" s="70">
        <v>2007</v>
      </c>
      <c r="F285" s="70" t="s">
        <v>791</v>
      </c>
      <c r="G285" s="70" t="s">
        <v>2107</v>
      </c>
      <c r="H285" s="70" t="s">
        <v>2108</v>
      </c>
      <c r="I285" s="148"/>
      <c r="J285" s="71">
        <v>54.277491939163568</v>
      </c>
      <c r="K285" s="71">
        <v>0.74325842755515281</v>
      </c>
      <c r="L285" s="71">
        <v>0.49181240767061618</v>
      </c>
      <c r="M285" s="71">
        <v>6.1227756230379899</v>
      </c>
      <c r="N285" s="71">
        <v>10.335200001947049</v>
      </c>
      <c r="O285" s="71">
        <v>6.8271211257348874</v>
      </c>
      <c r="P285" s="71">
        <v>7.9712487016153313</v>
      </c>
      <c r="Q285" s="71">
        <v>0.44998102785493199</v>
      </c>
      <c r="R285" s="71">
        <v>8.9772003023310454</v>
      </c>
      <c r="S285" s="71">
        <v>0.56024091742721294</v>
      </c>
      <c r="T285" s="72"/>
      <c r="U285" s="71">
        <v>1712561</v>
      </c>
      <c r="V285" s="71">
        <v>362</v>
      </c>
      <c r="W285" s="71">
        <v>5</v>
      </c>
      <c r="X285" s="71">
        <v>1628</v>
      </c>
      <c r="Y285" s="71">
        <v>2680</v>
      </c>
      <c r="Z285" s="71">
        <v>3378</v>
      </c>
      <c r="AA285" s="71">
        <v>1561</v>
      </c>
      <c r="AB285" s="71">
        <v>7234</v>
      </c>
      <c r="AC285" s="71">
        <v>1632979.5</v>
      </c>
      <c r="AD285" s="71">
        <v>0.56024091742721294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2112</v>
      </c>
      <c r="B286" s="70">
        <v>124</v>
      </c>
      <c r="C286" s="70">
        <v>5</v>
      </c>
      <c r="D286" s="70">
        <v>8</v>
      </c>
      <c r="E286" s="70">
        <v>2008</v>
      </c>
      <c r="F286" s="70" t="s">
        <v>792</v>
      </c>
      <c r="G286" s="70" t="s">
        <v>2107</v>
      </c>
      <c r="H286" s="70" t="s">
        <v>2108</v>
      </c>
      <c r="I286" s="148"/>
      <c r="J286" s="71">
        <v>55.932623114409743</v>
      </c>
      <c r="K286" s="71">
        <v>0.54027840844149755</v>
      </c>
      <c r="L286" s="71">
        <v>0.43327747677483469</v>
      </c>
      <c r="M286" s="71">
        <v>6.7103837055230269</v>
      </c>
      <c r="N286" s="71">
        <v>9.4299593214097008</v>
      </c>
      <c r="O286" s="71">
        <v>6.6346766854559922</v>
      </c>
      <c r="P286" s="71">
        <v>7.8550499660888562</v>
      </c>
      <c r="Q286" s="71">
        <v>0.43462155159874699</v>
      </c>
      <c r="R286" s="71">
        <v>10.37690193951325</v>
      </c>
      <c r="S286" s="71">
        <v>0.70994232872376439</v>
      </c>
      <c r="T286" s="72"/>
      <c r="U286" s="71">
        <v>1926970</v>
      </c>
      <c r="V286" s="71">
        <v>362</v>
      </c>
      <c r="W286" s="71">
        <v>5</v>
      </c>
      <c r="X286" s="71">
        <v>1628</v>
      </c>
      <c r="Y286" s="71">
        <v>2676</v>
      </c>
      <c r="Z286" s="71">
        <v>3398</v>
      </c>
      <c r="AA286" s="71">
        <v>1540</v>
      </c>
      <c r="AB286" s="71">
        <v>7102</v>
      </c>
      <c r="AC286" s="71">
        <v>1960054</v>
      </c>
      <c r="AD286" s="71">
        <v>0.70994232872376439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2113</v>
      </c>
      <c r="B287" s="70">
        <v>125</v>
      </c>
      <c r="C287" s="70">
        <v>6</v>
      </c>
      <c r="D287" s="70">
        <v>8</v>
      </c>
      <c r="E287" s="70">
        <v>2009</v>
      </c>
      <c r="F287" s="70" t="s">
        <v>176</v>
      </c>
      <c r="G287" s="70" t="s">
        <v>2107</v>
      </c>
      <c r="H287" s="70" t="s">
        <v>2108</v>
      </c>
      <c r="I287" s="148"/>
      <c r="J287" s="71">
        <v>88.146199012829925</v>
      </c>
      <c r="K287" s="71">
        <v>0.42517085064501192</v>
      </c>
      <c r="L287" s="71">
        <v>1.170167349123163</v>
      </c>
      <c r="M287" s="71">
        <v>5.8630537944594714</v>
      </c>
      <c r="N287" s="71">
        <v>7.7519309254017923</v>
      </c>
      <c r="O287" s="71">
        <v>6.7711861917965228</v>
      </c>
      <c r="P287" s="71">
        <v>7.3235054387306064</v>
      </c>
      <c r="Q287" s="71">
        <v>0.40330112511091998</v>
      </c>
      <c r="R287" s="71">
        <v>9.2767567751087086</v>
      </c>
      <c r="S287" s="71">
        <v>0.54622329939129666</v>
      </c>
      <c r="T287" s="72"/>
      <c r="U287" s="71">
        <v>2302259</v>
      </c>
      <c r="V287" s="71">
        <v>311</v>
      </c>
      <c r="W287" s="71">
        <v>15</v>
      </c>
      <c r="X287" s="71">
        <v>1618</v>
      </c>
      <c r="Y287" s="71">
        <v>2644</v>
      </c>
      <c r="Z287" s="71">
        <v>3423</v>
      </c>
      <c r="AA287" s="71">
        <v>1474</v>
      </c>
      <c r="AB287" s="71">
        <v>6918</v>
      </c>
      <c r="AC287" s="71">
        <v>1709462</v>
      </c>
      <c r="AD287" s="71">
        <v>0.54622329939129666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7.9390000000000001</v>
      </c>
      <c r="BK287" s="71">
        <v>0</v>
      </c>
      <c r="BL287" s="71">
        <v>0</v>
      </c>
      <c r="BM287" s="71">
        <v>0</v>
      </c>
      <c r="BN287" s="72"/>
      <c r="BO287" s="71">
        <v>0</v>
      </c>
      <c r="BP287" s="71">
        <v>0</v>
      </c>
      <c r="BQ287" s="71">
        <v>2</v>
      </c>
      <c r="BR287" s="71">
        <v>0</v>
      </c>
      <c r="BS287" s="71">
        <v>0</v>
      </c>
      <c r="BT287" s="71">
        <v>0</v>
      </c>
      <c r="BU287"/>
      <c r="BV287" s="70">
        <v>7.9390000000000001</v>
      </c>
      <c r="BW287" s="70">
        <v>0</v>
      </c>
      <c r="BX287" s="70">
        <v>0</v>
      </c>
      <c r="BY287" s="70">
        <v>0</v>
      </c>
      <c r="BZ287" s="70">
        <v>0</v>
      </c>
      <c r="CA287" s="70">
        <v>0</v>
      </c>
      <c r="CB287" s="70">
        <v>0</v>
      </c>
      <c r="CC287" s="70">
        <v>0</v>
      </c>
      <c r="CD287" s="70">
        <v>0</v>
      </c>
    </row>
    <row r="288" spans="1:82">
      <c r="A288" s="70" t="s">
        <v>2114</v>
      </c>
      <c r="B288" s="70">
        <v>126</v>
      </c>
      <c r="C288" s="70">
        <v>7</v>
      </c>
      <c r="D288" s="70">
        <v>8</v>
      </c>
      <c r="E288" s="70">
        <v>2010</v>
      </c>
      <c r="F288" s="70" t="s">
        <v>177</v>
      </c>
      <c r="G288" s="70" t="s">
        <v>2107</v>
      </c>
      <c r="H288" s="70" t="s">
        <v>2108</v>
      </c>
      <c r="I288" s="148"/>
      <c r="J288" s="71">
        <v>89.698879500637091</v>
      </c>
      <c r="K288" s="71">
        <v>0.47208755037575367</v>
      </c>
      <c r="L288" s="71">
        <v>1.1416711267673609</v>
      </c>
      <c r="M288" s="71">
        <v>6.4050027088424617</v>
      </c>
      <c r="N288" s="71">
        <v>8.2468382433012728</v>
      </c>
      <c r="O288" s="71">
        <v>6.716239447991204</v>
      </c>
      <c r="P288" s="71">
        <v>7.3480220395191971</v>
      </c>
      <c r="Q288" s="71">
        <v>0.41297490257265101</v>
      </c>
      <c r="R288" s="71">
        <v>9.7326058386579657</v>
      </c>
      <c r="S288" s="71">
        <v>0.52973329109925893</v>
      </c>
      <c r="T288" s="72"/>
      <c r="U288" s="71">
        <v>2278773</v>
      </c>
      <c r="V288" s="71">
        <v>311</v>
      </c>
      <c r="W288" s="71">
        <v>15</v>
      </c>
      <c r="X288" s="71">
        <v>1618</v>
      </c>
      <c r="Y288" s="71">
        <v>2631</v>
      </c>
      <c r="Z288" s="71">
        <v>3411</v>
      </c>
      <c r="AA288" s="71">
        <v>1442</v>
      </c>
      <c r="AB288" s="71">
        <v>6788</v>
      </c>
      <c r="AC288" s="71">
        <v>1699591</v>
      </c>
      <c r="AD288" s="71">
        <v>0.52973329109925893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7.173</v>
      </c>
      <c r="BK288" s="71">
        <v>0</v>
      </c>
      <c r="BL288" s="71">
        <v>0</v>
      </c>
      <c r="BM288" s="71">
        <v>0</v>
      </c>
      <c r="BN288" s="72"/>
      <c r="BO288" s="71">
        <v>0</v>
      </c>
      <c r="BP288" s="71">
        <v>0</v>
      </c>
      <c r="BQ288" s="71">
        <v>2</v>
      </c>
      <c r="BR288" s="71">
        <v>0</v>
      </c>
      <c r="BS288" s="71">
        <v>0</v>
      </c>
      <c r="BT288" s="71">
        <v>0</v>
      </c>
      <c r="BU288"/>
      <c r="BV288" s="70">
        <v>7.173</v>
      </c>
      <c r="BW288" s="70">
        <v>0</v>
      </c>
      <c r="BX288" s="70">
        <v>0</v>
      </c>
      <c r="BY288" s="70">
        <v>0</v>
      </c>
      <c r="BZ288" s="70">
        <v>0</v>
      </c>
      <c r="CA288" s="70">
        <v>0</v>
      </c>
      <c r="CB288" s="70">
        <v>0</v>
      </c>
      <c r="CC288" s="70">
        <v>0</v>
      </c>
      <c r="CD288" s="70">
        <v>0</v>
      </c>
    </row>
    <row r="289" spans="1:82">
      <c r="A289" s="70" t="s">
        <v>2115</v>
      </c>
      <c r="B289" s="70">
        <v>127</v>
      </c>
      <c r="C289" s="70">
        <v>8</v>
      </c>
      <c r="D289" s="70">
        <v>8</v>
      </c>
      <c r="E289" s="70">
        <v>2011</v>
      </c>
      <c r="F289" s="70" t="s">
        <v>178</v>
      </c>
      <c r="G289" s="70" t="s">
        <v>2107</v>
      </c>
      <c r="H289" s="70" t="s">
        <v>2108</v>
      </c>
      <c r="I289" s="148"/>
      <c r="J289" s="71">
        <v>83.623164621938443</v>
      </c>
      <c r="K289" s="71">
        <v>0.68003319305357735</v>
      </c>
      <c r="L289" s="71">
        <v>0.62248903997254534</v>
      </c>
      <c r="M289" s="71">
        <v>8.4068958729483505</v>
      </c>
      <c r="N289" s="71">
        <v>10.50261570654205</v>
      </c>
      <c r="O289" s="71">
        <v>6.5637960182458635</v>
      </c>
      <c r="P289" s="71">
        <v>6.927840833470464</v>
      </c>
      <c r="Q289" s="71">
        <v>0.46597555757620501</v>
      </c>
      <c r="R289" s="71">
        <v>9.4069136947324292</v>
      </c>
      <c r="S289" s="71">
        <v>0.86223250536251728</v>
      </c>
      <c r="T289" s="72"/>
      <c r="U289" s="71">
        <v>2230592</v>
      </c>
      <c r="V289" s="71">
        <v>311</v>
      </c>
      <c r="W289" s="71">
        <v>15</v>
      </c>
      <c r="X289" s="71">
        <v>1618</v>
      </c>
      <c r="Y289" s="71">
        <v>2619</v>
      </c>
      <c r="Z289" s="71">
        <v>3406</v>
      </c>
      <c r="AA289" s="71">
        <v>1400</v>
      </c>
      <c r="AB289" s="71">
        <v>6640</v>
      </c>
      <c r="AC289" s="71">
        <v>1639999</v>
      </c>
      <c r="AD289" s="71">
        <v>0.86223250536251728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7.3490000000000002</v>
      </c>
      <c r="BK289" s="71">
        <v>0</v>
      </c>
      <c r="BL289" s="71">
        <v>0</v>
      </c>
      <c r="BM289" s="71">
        <v>0</v>
      </c>
      <c r="BN289" s="72"/>
      <c r="BO289" s="71">
        <v>0</v>
      </c>
      <c r="BP289" s="71">
        <v>0</v>
      </c>
      <c r="BQ289" s="71">
        <v>2</v>
      </c>
      <c r="BR289" s="71">
        <v>0</v>
      </c>
      <c r="BS289" s="71">
        <v>0</v>
      </c>
      <c r="BT289" s="71">
        <v>0</v>
      </c>
      <c r="BU289"/>
      <c r="BV289" s="70">
        <v>7.3490000000000002</v>
      </c>
      <c r="BW289" s="70">
        <v>0</v>
      </c>
      <c r="BX289" s="70">
        <v>0</v>
      </c>
      <c r="BY289" s="70">
        <v>0</v>
      </c>
      <c r="BZ289" s="70">
        <v>0</v>
      </c>
      <c r="CA289" s="70">
        <v>0</v>
      </c>
      <c r="CB289" s="70">
        <v>0</v>
      </c>
      <c r="CC289" s="70">
        <v>0</v>
      </c>
      <c r="CD289" s="70">
        <v>0</v>
      </c>
    </row>
    <row r="290" spans="1:82">
      <c r="A290" s="70" t="s">
        <v>2116</v>
      </c>
      <c r="B290" s="70">
        <v>128</v>
      </c>
      <c r="C290" s="70">
        <v>9</v>
      </c>
      <c r="D290" s="70">
        <v>8</v>
      </c>
      <c r="E290" s="70">
        <v>2012</v>
      </c>
      <c r="F290" s="70" t="s">
        <v>179</v>
      </c>
      <c r="G290" s="70" t="s">
        <v>2107</v>
      </c>
      <c r="H290" s="70" t="s">
        <v>2108</v>
      </c>
      <c r="I290" s="148"/>
      <c r="J290" s="71">
        <v>57.921841419323222</v>
      </c>
      <c r="K290" s="71">
        <v>0.65861904915131209</v>
      </c>
      <c r="L290" s="71">
        <v>0.64106080860386438</v>
      </c>
      <c r="M290" s="71">
        <v>8.788296677172351</v>
      </c>
      <c r="N290" s="71">
        <v>11.3977442439149</v>
      </c>
      <c r="O290" s="71">
        <v>6.4911129136133336</v>
      </c>
      <c r="P290" s="71">
        <v>6.8179584533496573</v>
      </c>
      <c r="Q290" s="71">
        <v>0.49758101653274001</v>
      </c>
      <c r="R290" s="71">
        <v>9.1988002640217754</v>
      </c>
      <c r="S290" s="71">
        <v>0.49463298922472848</v>
      </c>
      <c r="T290" s="72"/>
      <c r="U290" s="71">
        <v>1575097</v>
      </c>
      <c r="V290" s="71">
        <v>311</v>
      </c>
      <c r="W290" s="71">
        <v>15</v>
      </c>
      <c r="X290" s="71">
        <v>1618</v>
      </c>
      <c r="Y290" s="71">
        <v>2622</v>
      </c>
      <c r="Z290" s="71">
        <v>3395</v>
      </c>
      <c r="AA290" s="71">
        <v>1370</v>
      </c>
      <c r="AB290" s="71">
        <v>6526</v>
      </c>
      <c r="AC290" s="71">
        <v>1562179</v>
      </c>
      <c r="AD290" s="71">
        <v>0.49463298922472848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9.3529999999999998</v>
      </c>
      <c r="BK290" s="71">
        <v>0</v>
      </c>
      <c r="BL290" s="71">
        <v>0</v>
      </c>
      <c r="BM290" s="71">
        <v>0</v>
      </c>
      <c r="BN290" s="72"/>
      <c r="BO290" s="71">
        <v>0</v>
      </c>
      <c r="BP290" s="71">
        <v>0</v>
      </c>
      <c r="BQ290" s="71">
        <v>2</v>
      </c>
      <c r="BR290" s="71">
        <v>0</v>
      </c>
      <c r="BS290" s="71">
        <v>0</v>
      </c>
      <c r="BT290" s="71">
        <v>0</v>
      </c>
      <c r="BU290"/>
      <c r="BV290" s="70">
        <v>9.3529999999999998</v>
      </c>
      <c r="BW290" s="70">
        <v>0</v>
      </c>
      <c r="BX290" s="70">
        <v>0</v>
      </c>
      <c r="BY290" s="70">
        <v>0</v>
      </c>
      <c r="BZ290" s="70">
        <v>0</v>
      </c>
      <c r="CA290" s="70">
        <v>0</v>
      </c>
      <c r="CB290" s="70">
        <v>0</v>
      </c>
      <c r="CC290" s="70">
        <v>0</v>
      </c>
      <c r="CD290" s="70">
        <v>0</v>
      </c>
    </row>
    <row r="291" spans="1:82">
      <c r="A291" s="70" t="s">
        <v>2117</v>
      </c>
      <c r="B291" s="70">
        <v>129</v>
      </c>
      <c r="C291" s="70">
        <v>10</v>
      </c>
      <c r="D291" s="70">
        <v>8</v>
      </c>
      <c r="E291" s="70">
        <v>2013</v>
      </c>
      <c r="F291" s="70" t="s">
        <v>180</v>
      </c>
      <c r="G291" s="70" t="s">
        <v>2107</v>
      </c>
      <c r="H291" s="70" t="s">
        <v>2108</v>
      </c>
      <c r="I291" s="148"/>
      <c r="J291" s="71">
        <v>58.694147622598898</v>
      </c>
      <c r="K291" s="71">
        <v>0.6292978654335265</v>
      </c>
      <c r="L291" s="71">
        <v>0.57283722649407909</v>
      </c>
      <c r="M291" s="71">
        <v>9.0383839743151402</v>
      </c>
      <c r="N291" s="71">
        <v>10.650658523942861</v>
      </c>
      <c r="O291" s="71">
        <v>6.1953809469220289</v>
      </c>
      <c r="P291" s="71">
        <v>6.6688108330495872</v>
      </c>
      <c r="Q291" s="71">
        <v>0.498552290528119</v>
      </c>
      <c r="R291" s="71">
        <v>11.29163337889802</v>
      </c>
      <c r="S291" s="71">
        <v>0.50590404653788834</v>
      </c>
      <c r="T291" s="72"/>
      <c r="U291" s="71">
        <v>1509413</v>
      </c>
      <c r="V291" s="71">
        <v>311</v>
      </c>
      <c r="W291" s="71">
        <v>15</v>
      </c>
      <c r="X291" s="71">
        <v>1618</v>
      </c>
      <c r="Y291" s="71">
        <v>2600</v>
      </c>
      <c r="Z291" s="71">
        <v>3385</v>
      </c>
      <c r="AA291" s="71">
        <v>1335</v>
      </c>
      <c r="AB291" s="71">
        <v>6445</v>
      </c>
      <c r="AC291" s="71">
        <v>1871834.5</v>
      </c>
      <c r="AD291" s="71">
        <v>0.50590404653788834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11.512</v>
      </c>
      <c r="BK291" s="71">
        <v>0</v>
      </c>
      <c r="BL291" s="71">
        <v>0</v>
      </c>
      <c r="BM291" s="71">
        <v>0</v>
      </c>
      <c r="BN291" s="72"/>
      <c r="BO291" s="71">
        <v>0</v>
      </c>
      <c r="BP291" s="71">
        <v>0</v>
      </c>
      <c r="BQ291" s="71">
        <v>2</v>
      </c>
      <c r="BR291" s="71">
        <v>0</v>
      </c>
      <c r="BS291" s="71">
        <v>0</v>
      </c>
      <c r="BT291" s="71">
        <v>0</v>
      </c>
      <c r="BU291"/>
      <c r="BV291" s="70">
        <v>11.512</v>
      </c>
      <c r="BW291" s="70">
        <v>0</v>
      </c>
      <c r="BX291" s="70">
        <v>0</v>
      </c>
      <c r="BY291" s="70">
        <v>0</v>
      </c>
      <c r="BZ291" s="70">
        <v>0</v>
      </c>
      <c r="CA291" s="70">
        <v>0</v>
      </c>
      <c r="CB291" s="70">
        <v>0</v>
      </c>
      <c r="CC291" s="70">
        <v>0</v>
      </c>
      <c r="CD291" s="70">
        <v>0</v>
      </c>
    </row>
    <row r="292" spans="1:82">
      <c r="A292" s="70" t="s">
        <v>2118</v>
      </c>
      <c r="B292" s="70">
        <v>130</v>
      </c>
      <c r="C292" s="70">
        <v>11</v>
      </c>
      <c r="D292" s="70">
        <v>8</v>
      </c>
      <c r="E292" s="70">
        <v>2014</v>
      </c>
      <c r="F292" s="70" t="s">
        <v>181</v>
      </c>
      <c r="G292" s="1064" t="s">
        <v>2107</v>
      </c>
      <c r="H292" s="70" t="s">
        <v>2108</v>
      </c>
      <c r="I292" s="148"/>
      <c r="J292" s="71">
        <v>62.240983723031867</v>
      </c>
      <c r="K292" s="71">
        <v>0.39293015452987962</v>
      </c>
      <c r="L292" s="71">
        <v>1.3214803796291661</v>
      </c>
      <c r="M292" s="71">
        <v>9.88337680547723</v>
      </c>
      <c r="N292" s="71">
        <v>10.84801290300735</v>
      </c>
      <c r="O292" s="71">
        <v>5.851029815487208</v>
      </c>
      <c r="P292" s="71">
        <v>6.6130903701837216</v>
      </c>
      <c r="Q292" s="71">
        <v>0.47038996413962803</v>
      </c>
      <c r="R292" s="71">
        <v>11.241885365102171</v>
      </c>
      <c r="S292" s="71">
        <v>0.39399556668673941</v>
      </c>
      <c r="T292" s="72"/>
      <c r="U292" s="71">
        <v>1638230</v>
      </c>
      <c r="V292" s="71">
        <v>172</v>
      </c>
      <c r="W292" s="71">
        <v>27</v>
      </c>
      <c r="X292" s="71">
        <v>1713</v>
      </c>
      <c r="Y292" s="71">
        <v>2592</v>
      </c>
      <c r="Z292" s="71">
        <v>3367</v>
      </c>
      <c r="AA292" s="71">
        <v>1317</v>
      </c>
      <c r="AB292" s="71">
        <v>6338</v>
      </c>
      <c r="AC292" s="71">
        <v>1869447.5</v>
      </c>
      <c r="AD292" s="71">
        <v>0.39399556668673941</v>
      </c>
      <c r="AE292" s="72"/>
      <c r="AF292" s="71"/>
      <c r="AG292" s="71"/>
      <c r="AH292" s="71"/>
      <c r="AI292" s="71"/>
      <c r="AJ292" s="71"/>
      <c r="AK292" s="71"/>
      <c r="AL292" s="71"/>
      <c r="AM292" s="71"/>
      <c r="AN292" s="71"/>
      <c r="AO292" s="71"/>
      <c r="AP292" s="71"/>
      <c r="AQ292" s="72"/>
      <c r="AR292" s="71">
        <v>80</v>
      </c>
      <c r="AS292" s="71">
        <v>52</v>
      </c>
      <c r="AT292" s="71">
        <v>1</v>
      </c>
      <c r="AU292" s="71">
        <v>0</v>
      </c>
      <c r="AV292" s="71">
        <v>0</v>
      </c>
      <c r="AW292" s="71">
        <v>0</v>
      </c>
      <c r="AX292" s="71"/>
      <c r="AY292" s="72"/>
      <c r="AZ292" s="71">
        <v>347.1</v>
      </c>
      <c r="BA292" s="71">
        <v>1393.8</v>
      </c>
      <c r="BB292" s="71">
        <v>9950</v>
      </c>
      <c r="BC292" s="71">
        <v>0</v>
      </c>
      <c r="BD292" s="71">
        <v>0</v>
      </c>
      <c r="BE292" s="71">
        <v>0</v>
      </c>
      <c r="BF292" s="71"/>
      <c r="BG292" s="72"/>
      <c r="BH292" s="71">
        <v>0</v>
      </c>
      <c r="BI292" s="71">
        <v>0</v>
      </c>
      <c r="BJ292" s="71">
        <v>11.731</v>
      </c>
      <c r="BK292" s="71">
        <v>0</v>
      </c>
      <c r="BL292" s="71">
        <v>0</v>
      </c>
      <c r="BM292" s="71">
        <v>0</v>
      </c>
      <c r="BN292" s="72"/>
      <c r="BO292" s="71">
        <v>0</v>
      </c>
      <c r="BP292" s="71">
        <v>0</v>
      </c>
      <c r="BQ292" s="71">
        <v>2</v>
      </c>
      <c r="BR292" s="71">
        <v>0</v>
      </c>
      <c r="BS292" s="71">
        <v>0</v>
      </c>
      <c r="BT292" s="71">
        <v>0</v>
      </c>
      <c r="BU292"/>
      <c r="BV292" s="70">
        <v>11.731</v>
      </c>
      <c r="BW292" s="70">
        <v>0</v>
      </c>
      <c r="BX292" s="70">
        <v>0</v>
      </c>
      <c r="BY292" s="70">
        <v>0</v>
      </c>
      <c r="BZ292" s="70">
        <v>0</v>
      </c>
      <c r="CA292" s="70">
        <v>0</v>
      </c>
      <c r="CB292" s="70">
        <v>0</v>
      </c>
      <c r="CC292" s="70">
        <v>0</v>
      </c>
      <c r="CD292" s="70">
        <v>0</v>
      </c>
    </row>
    <row r="293" spans="1:82">
      <c r="A293" s="70" t="s">
        <v>2119</v>
      </c>
      <c r="B293" s="70">
        <v>131</v>
      </c>
      <c r="C293" s="70">
        <v>12</v>
      </c>
      <c r="D293" s="70">
        <v>8</v>
      </c>
      <c r="E293" s="70">
        <v>2015</v>
      </c>
      <c r="F293" s="70" t="s">
        <v>182</v>
      </c>
      <c r="G293" s="1064" t="s">
        <v>2107</v>
      </c>
      <c r="H293" s="70" t="s">
        <v>2108</v>
      </c>
      <c r="I293" s="148"/>
      <c r="J293" s="71">
        <v>74.042490622116688</v>
      </c>
      <c r="K293" s="71">
        <v>0.35549946468148103</v>
      </c>
      <c r="L293" s="71">
        <v>1.5197588776978579</v>
      </c>
      <c r="M293" s="71">
        <v>8.2204318079422904</v>
      </c>
      <c r="N293" s="71">
        <v>9.7972898388691156</v>
      </c>
      <c r="O293" s="71">
        <v>5.7763236259943964</v>
      </c>
      <c r="P293" s="71">
        <v>6.4173032499403275</v>
      </c>
      <c r="Q293" s="71">
        <v>0.45060050608272501</v>
      </c>
      <c r="R293" s="71">
        <v>10.673952414912952</v>
      </c>
      <c r="S293" s="71">
        <v>0.30362869239407891</v>
      </c>
      <c r="T293" s="72"/>
      <c r="U293" s="71">
        <v>1907172</v>
      </c>
      <c r="V293" s="71">
        <v>172</v>
      </c>
      <c r="W293" s="71">
        <v>27</v>
      </c>
      <c r="X293" s="71">
        <v>1713</v>
      </c>
      <c r="Y293" s="71">
        <v>2745</v>
      </c>
      <c r="Z293" s="71">
        <v>3356</v>
      </c>
      <c r="AA293" s="71">
        <v>1277</v>
      </c>
      <c r="AB293" s="71">
        <v>6202</v>
      </c>
      <c r="AC293" s="71">
        <v>1824538</v>
      </c>
      <c r="AD293" s="71">
        <v>0.30362869239407891</v>
      </c>
      <c r="AE293" s="72"/>
      <c r="AF293" s="71">
        <v>17819393.089322869</v>
      </c>
      <c r="AG293" s="71">
        <v>272402.27251397469</v>
      </c>
      <c r="AH293" s="71">
        <v>275014.5218707418</v>
      </c>
      <c r="AI293" s="71">
        <v>10787871.50335422</v>
      </c>
      <c r="AJ293" s="71">
        <v>16365758.31023154</v>
      </c>
      <c r="AK293" s="71">
        <v>0</v>
      </c>
      <c r="AL293" s="71">
        <v>0</v>
      </c>
      <c r="AM293" s="71">
        <v>849958.08358849597</v>
      </c>
      <c r="AN293" s="71">
        <v>0</v>
      </c>
      <c r="AO293" s="71">
        <v>0</v>
      </c>
      <c r="AP293" s="71">
        <v>46370397.780881837</v>
      </c>
      <c r="AQ293" s="72"/>
      <c r="AR293" s="71">
        <v>87</v>
      </c>
      <c r="AS293" s="71">
        <v>70</v>
      </c>
      <c r="AT293" s="71">
        <v>1</v>
      </c>
      <c r="AU293" s="71">
        <v>0</v>
      </c>
      <c r="AV293" s="71">
        <v>0</v>
      </c>
      <c r="AW293" s="71">
        <v>0</v>
      </c>
      <c r="AX293" s="71"/>
      <c r="AY293" s="72"/>
      <c r="AZ293" s="71">
        <v>388.5</v>
      </c>
      <c r="BA293" s="71">
        <v>2032.4</v>
      </c>
      <c r="BB293" s="71">
        <v>9950</v>
      </c>
      <c r="BC293" s="71">
        <v>0</v>
      </c>
      <c r="BD293" s="71">
        <v>0</v>
      </c>
      <c r="BE293" s="71">
        <v>0</v>
      </c>
      <c r="BF293" s="71"/>
      <c r="BG293" s="72"/>
      <c r="BH293" s="71">
        <v>0</v>
      </c>
      <c r="BI293" s="71">
        <v>0</v>
      </c>
      <c r="BJ293" s="71">
        <v>13.222</v>
      </c>
      <c r="BK293" s="71">
        <v>0</v>
      </c>
      <c r="BL293" s="71">
        <v>0</v>
      </c>
      <c r="BM293" s="71">
        <v>0</v>
      </c>
      <c r="BN293" s="72"/>
      <c r="BO293" s="71">
        <v>0</v>
      </c>
      <c r="BP293" s="71">
        <v>0</v>
      </c>
      <c r="BQ293" s="71">
        <v>2</v>
      </c>
      <c r="BR293" s="71">
        <v>0</v>
      </c>
      <c r="BS293" s="71">
        <v>0</v>
      </c>
      <c r="BT293" s="71">
        <v>0</v>
      </c>
      <c r="BU293"/>
      <c r="BV293" s="70">
        <v>13.222</v>
      </c>
      <c r="BW293" s="70">
        <v>0</v>
      </c>
      <c r="BX293" s="70">
        <v>0</v>
      </c>
      <c r="BY293" s="70">
        <v>0</v>
      </c>
      <c r="BZ293" s="70">
        <v>0</v>
      </c>
      <c r="CA293" s="70">
        <v>0</v>
      </c>
      <c r="CB293" s="70">
        <v>0</v>
      </c>
      <c r="CC293" s="70">
        <v>0</v>
      </c>
      <c r="CD293" s="70">
        <v>0</v>
      </c>
    </row>
    <row r="294" spans="1:82">
      <c r="A294" s="70" t="s">
        <v>2120</v>
      </c>
      <c r="B294" s="70">
        <v>132</v>
      </c>
      <c r="C294" s="70">
        <v>13</v>
      </c>
      <c r="D294" s="70">
        <v>8</v>
      </c>
      <c r="E294" s="70">
        <v>2016</v>
      </c>
      <c r="F294" s="70" t="s">
        <v>155</v>
      </c>
      <c r="G294" s="70" t="s">
        <v>2107</v>
      </c>
      <c r="H294" s="70" t="s">
        <v>2108</v>
      </c>
      <c r="I294" s="148"/>
      <c r="J294" s="71">
        <v>73.3180982157362</v>
      </c>
      <c r="K294" s="71">
        <v>0.36083051997696691</v>
      </c>
      <c r="L294" s="71">
        <v>2.1177064617573431</v>
      </c>
      <c r="M294" s="71">
        <v>8.4438845118085339</v>
      </c>
      <c r="N294" s="71">
        <v>9.9915225171839381</v>
      </c>
      <c r="O294" s="71">
        <v>5.6840751568377641</v>
      </c>
      <c r="P294" s="71">
        <v>6.1657181343230514</v>
      </c>
      <c r="Q294" s="71">
        <v>0.43184421828288538</v>
      </c>
      <c r="R294" s="71">
        <v>11.169456527075164</v>
      </c>
      <c r="S294" s="71">
        <v>0.45042188481193157</v>
      </c>
      <c r="T294" s="72"/>
      <c r="U294" s="71">
        <v>1747517</v>
      </c>
      <c r="V294" s="71">
        <v>172</v>
      </c>
      <c r="W294" s="71">
        <v>27</v>
      </c>
      <c r="X294" s="71">
        <v>1713</v>
      </c>
      <c r="Y294" s="71">
        <v>2758</v>
      </c>
      <c r="Z294" s="71">
        <v>3343</v>
      </c>
      <c r="AA294" s="71">
        <v>1269</v>
      </c>
      <c r="AB294" s="71">
        <v>6114</v>
      </c>
      <c r="AC294" s="71">
        <v>1907633.228501973</v>
      </c>
      <c r="AD294" s="71">
        <v>0.45042188481193163</v>
      </c>
      <c r="AE294" s="72"/>
      <c r="AF294" s="71">
        <v>16449820.531156201</v>
      </c>
      <c r="AG294" s="71">
        <v>263930.31081025559</v>
      </c>
      <c r="AH294" s="71">
        <v>324967.86243895529</v>
      </c>
      <c r="AI294" s="71">
        <v>12794116.932410261</v>
      </c>
      <c r="AJ294" s="71">
        <v>14902319.73987898</v>
      </c>
      <c r="AK294" s="71">
        <v>0</v>
      </c>
      <c r="AL294" s="71">
        <v>0</v>
      </c>
      <c r="AM294" s="71">
        <v>838549.01730776695</v>
      </c>
      <c r="AN294" s="71">
        <v>0</v>
      </c>
      <c r="AO294" s="71">
        <v>0</v>
      </c>
      <c r="AP294" s="71">
        <v>45573704.394002423</v>
      </c>
      <c r="AQ294" s="72"/>
      <c r="AR294" s="71">
        <v>94</v>
      </c>
      <c r="AS294" s="71">
        <v>74</v>
      </c>
      <c r="AT294" s="71">
        <v>1</v>
      </c>
      <c r="AU294" s="71">
        <v>0</v>
      </c>
      <c r="AV294" s="71">
        <v>0</v>
      </c>
      <c r="AW294" s="71">
        <v>0</v>
      </c>
      <c r="AX294" s="71"/>
      <c r="AY294" s="72"/>
      <c r="AZ294" s="71">
        <v>432.8</v>
      </c>
      <c r="BA294" s="71">
        <v>3312</v>
      </c>
      <c r="BB294" s="71">
        <v>9950</v>
      </c>
      <c r="BC294" s="71">
        <v>0</v>
      </c>
      <c r="BD294" s="71">
        <v>0</v>
      </c>
      <c r="BE294" s="71">
        <v>0</v>
      </c>
      <c r="BF294" s="71"/>
      <c r="BG294" s="72"/>
      <c r="BH294" s="71">
        <v>0</v>
      </c>
      <c r="BI294" s="71">
        <v>0</v>
      </c>
      <c r="BJ294" s="71">
        <v>8.5370000000000008</v>
      </c>
      <c r="BK294" s="71">
        <v>0</v>
      </c>
      <c r="BL294" s="71">
        <v>0</v>
      </c>
      <c r="BM294" s="71">
        <v>0</v>
      </c>
      <c r="BN294" s="72"/>
      <c r="BO294" s="71">
        <v>0</v>
      </c>
      <c r="BP294" s="71">
        <v>0</v>
      </c>
      <c r="BQ294" s="71">
        <v>2</v>
      </c>
      <c r="BR294" s="71">
        <v>0</v>
      </c>
      <c r="BS294" s="71">
        <v>0</v>
      </c>
      <c r="BT294" s="71">
        <v>0</v>
      </c>
      <c r="BU294"/>
      <c r="BV294" s="70">
        <v>8.5370000000000008</v>
      </c>
      <c r="BW294" s="70">
        <v>0</v>
      </c>
      <c r="BX294" s="70">
        <v>0</v>
      </c>
      <c r="BY294" s="70">
        <v>0</v>
      </c>
      <c r="BZ294" s="70">
        <v>0</v>
      </c>
      <c r="CA294" s="70">
        <v>0</v>
      </c>
      <c r="CB294" s="70">
        <v>0</v>
      </c>
      <c r="CC294" s="70">
        <v>0</v>
      </c>
      <c r="CD294" s="70">
        <v>0</v>
      </c>
    </row>
    <row r="295" spans="1:82">
      <c r="A295" s="70" t="s">
        <v>2121</v>
      </c>
      <c r="B295" s="70">
        <v>133</v>
      </c>
      <c r="C295" s="70">
        <v>14</v>
      </c>
      <c r="D295" s="70">
        <v>8</v>
      </c>
      <c r="E295" s="70">
        <v>2017</v>
      </c>
      <c r="F295" s="70" t="s">
        <v>156</v>
      </c>
      <c r="G295" s="70" t="s">
        <v>2107</v>
      </c>
      <c r="H295" s="70" t="s">
        <v>2108</v>
      </c>
      <c r="I295" s="148"/>
      <c r="J295" s="71">
        <v>60.312338309834544</v>
      </c>
      <c r="K295" s="71">
        <v>0.34233029268972665</v>
      </c>
      <c r="L295" s="71">
        <v>1.9621052630395825</v>
      </c>
      <c r="M295" s="71">
        <v>6.165724863448907</v>
      </c>
      <c r="N295" s="71">
        <v>8.7453729261741184</v>
      </c>
      <c r="O295" s="71">
        <v>5.5879794999893093</v>
      </c>
      <c r="P295" s="71">
        <v>5.9480265960134666</v>
      </c>
      <c r="Q295" s="71">
        <v>0.406742835340483</v>
      </c>
      <c r="R295" s="71">
        <v>6.8438708248144753</v>
      </c>
      <c r="S295" s="71">
        <v>0.6625848066931731</v>
      </c>
      <c r="T295" s="72"/>
      <c r="U295" s="71">
        <v>1507986</v>
      </c>
      <c r="V295" s="71">
        <v>172</v>
      </c>
      <c r="W295" s="71">
        <v>27</v>
      </c>
      <c r="X295" s="71">
        <v>1713</v>
      </c>
      <c r="Y295" s="71">
        <v>2735</v>
      </c>
      <c r="Z295" s="71">
        <v>3341</v>
      </c>
      <c r="AA295" s="71">
        <v>1232</v>
      </c>
      <c r="AB295" s="71">
        <v>5955</v>
      </c>
      <c r="AC295" s="71">
        <v>1192058.5</v>
      </c>
      <c r="AD295" s="71">
        <v>0.6625848066931731</v>
      </c>
      <c r="AE295" s="72"/>
      <c r="AF295" s="71">
        <v>13731559.23273203</v>
      </c>
      <c r="AG295" s="71">
        <v>263866.3922144908</v>
      </c>
      <c r="AH295" s="71">
        <v>402314.45471427619</v>
      </c>
      <c r="AI295" s="71">
        <v>10483622.769184049</v>
      </c>
      <c r="AJ295" s="71">
        <v>15843998.517571669</v>
      </c>
      <c r="AK295" s="71">
        <v>0</v>
      </c>
      <c r="AL295" s="71">
        <v>0</v>
      </c>
      <c r="AM295" s="71">
        <v>818019.78335468017</v>
      </c>
      <c r="AN295" s="71">
        <v>0</v>
      </c>
      <c r="AO295" s="71">
        <v>0</v>
      </c>
      <c r="AP295" s="71">
        <v>41543381.149771191</v>
      </c>
      <c r="AQ295" s="72"/>
      <c r="AR295" s="71">
        <v>97</v>
      </c>
      <c r="AS295" s="71">
        <v>80</v>
      </c>
      <c r="AT295" s="71">
        <v>1</v>
      </c>
      <c r="AU295" s="71">
        <v>0</v>
      </c>
      <c r="AV295" s="71">
        <v>0</v>
      </c>
      <c r="AW295" s="71">
        <v>0</v>
      </c>
      <c r="AX295" s="71"/>
      <c r="AY295" s="72"/>
      <c r="AZ295" s="71">
        <v>447.6</v>
      </c>
      <c r="BA295" s="71">
        <v>4014.5</v>
      </c>
      <c r="BB295" s="71">
        <v>9950</v>
      </c>
      <c r="BC295" s="71">
        <v>0</v>
      </c>
      <c r="BD295" s="71">
        <v>0</v>
      </c>
      <c r="BE295" s="71">
        <v>0</v>
      </c>
      <c r="BF295" s="71"/>
      <c r="BG295" s="72"/>
      <c r="BH295" s="71">
        <v>0</v>
      </c>
      <c r="BI295" s="71">
        <v>0</v>
      </c>
      <c r="BJ295" s="71">
        <v>11.978</v>
      </c>
      <c r="BK295" s="71">
        <v>0</v>
      </c>
      <c r="BL295" s="71">
        <v>0</v>
      </c>
      <c r="BM295" s="71">
        <v>0</v>
      </c>
      <c r="BN295" s="72"/>
      <c r="BO295" s="71">
        <v>0</v>
      </c>
      <c r="BP295" s="71">
        <v>0</v>
      </c>
      <c r="BQ295" s="71">
        <v>2</v>
      </c>
      <c r="BR295" s="71">
        <v>0</v>
      </c>
      <c r="BS295" s="71">
        <v>0</v>
      </c>
      <c r="BT295" s="71">
        <v>0</v>
      </c>
      <c r="BU295"/>
      <c r="BV295" s="70">
        <v>11.978</v>
      </c>
      <c r="BW295" s="70">
        <v>0</v>
      </c>
      <c r="BX295" s="70">
        <v>0</v>
      </c>
      <c r="BY295" s="70">
        <v>0</v>
      </c>
      <c r="BZ295" s="70">
        <v>0</v>
      </c>
      <c r="CA295" s="70">
        <v>0</v>
      </c>
      <c r="CB295" s="70">
        <v>0</v>
      </c>
      <c r="CC295" s="70">
        <v>0</v>
      </c>
      <c r="CD295" s="70">
        <v>0</v>
      </c>
    </row>
    <row r="296" spans="1:82">
      <c r="A296" s="70" t="s">
        <v>2122</v>
      </c>
      <c r="B296" s="70">
        <v>134</v>
      </c>
      <c r="C296" s="70">
        <v>15</v>
      </c>
      <c r="D296" s="70">
        <v>8</v>
      </c>
      <c r="E296" s="70">
        <v>2018</v>
      </c>
      <c r="F296" s="70" t="s">
        <v>183</v>
      </c>
      <c r="G296" s="70" t="s">
        <v>2107</v>
      </c>
      <c r="H296" s="70" t="s">
        <v>2108</v>
      </c>
      <c r="I296" s="148"/>
      <c r="J296" s="71">
        <v>55.209280490458816</v>
      </c>
      <c r="K296" s="71">
        <v>0.30752196817121491</v>
      </c>
      <c r="L296" s="71">
        <v>1.7799812918988502</v>
      </c>
      <c r="M296" s="71">
        <v>5.3881623495951345</v>
      </c>
      <c r="N296" s="71">
        <v>6.5586411300274552</v>
      </c>
      <c r="O296" s="71">
        <v>5.4764290666971478</v>
      </c>
      <c r="P296" s="71">
        <v>5.7693213982615532</v>
      </c>
      <c r="Q296" s="71">
        <v>0.36684826360459299</v>
      </c>
      <c r="R296" s="71">
        <v>6.7980015196068244</v>
      </c>
      <c r="S296" s="71">
        <v>0.67350245180789181</v>
      </c>
      <c r="T296" s="72"/>
      <c r="U296" s="71">
        <v>1481400</v>
      </c>
      <c r="V296" s="71">
        <v>172</v>
      </c>
      <c r="W296" s="71">
        <v>27</v>
      </c>
      <c r="X296" s="71">
        <v>1713</v>
      </c>
      <c r="Y296" s="71">
        <v>2711</v>
      </c>
      <c r="Z296" s="71">
        <v>3337</v>
      </c>
      <c r="AA296" s="71">
        <v>1207</v>
      </c>
      <c r="AB296" s="71">
        <v>5788</v>
      </c>
      <c r="AC296" s="71">
        <v>1179428.5</v>
      </c>
      <c r="AD296" s="71">
        <v>0.67350245180789181</v>
      </c>
      <c r="AE296" s="72"/>
      <c r="AF296" s="71">
        <v>13113083.427617591</v>
      </c>
      <c r="AG296" s="71">
        <v>234861.1086633722</v>
      </c>
      <c r="AH296" s="71">
        <v>373350.15290673007</v>
      </c>
      <c r="AI296" s="71">
        <v>10238447.24371534</v>
      </c>
      <c r="AJ296" s="71">
        <v>13446283.861550041</v>
      </c>
      <c r="AK296" s="71">
        <v>0</v>
      </c>
      <c r="AL296" s="71">
        <v>0</v>
      </c>
      <c r="AM296" s="71">
        <v>796724.62879902357</v>
      </c>
      <c r="AN296" s="71">
        <v>0</v>
      </c>
      <c r="AO296" s="71">
        <v>0</v>
      </c>
      <c r="AP296" s="71">
        <v>38202750.423252091</v>
      </c>
      <c r="AQ296" s="72"/>
      <c r="AR296" s="71">
        <v>99</v>
      </c>
      <c r="AS296" s="71">
        <v>84</v>
      </c>
      <c r="AT296" s="71">
        <v>1</v>
      </c>
      <c r="AU296" s="71">
        <v>0</v>
      </c>
      <c r="AV296" s="71">
        <v>0</v>
      </c>
      <c r="AW296" s="71">
        <v>0</v>
      </c>
      <c r="AX296" s="71"/>
      <c r="AY296" s="72"/>
      <c r="AZ296" s="71">
        <v>458.9</v>
      </c>
      <c r="BA296" s="71">
        <v>4161.8</v>
      </c>
      <c r="BB296" s="71">
        <v>9950</v>
      </c>
      <c r="BC296" s="71">
        <v>0</v>
      </c>
      <c r="BD296" s="71">
        <v>0</v>
      </c>
      <c r="BE296" s="71">
        <v>0</v>
      </c>
      <c r="BF296" s="71"/>
      <c r="BG296" s="72"/>
      <c r="BH296" s="71">
        <v>0</v>
      </c>
      <c r="BI296" s="71">
        <v>0</v>
      </c>
      <c r="BJ296" s="71">
        <v>10.021000000000001</v>
      </c>
      <c r="BK296" s="71">
        <v>0</v>
      </c>
      <c r="BL296" s="71">
        <v>0</v>
      </c>
      <c r="BM296" s="71">
        <v>0</v>
      </c>
      <c r="BN296" s="72"/>
      <c r="BO296" s="71">
        <v>0</v>
      </c>
      <c r="BP296" s="71">
        <v>0</v>
      </c>
      <c r="BQ296" s="71">
        <v>2</v>
      </c>
      <c r="BR296" s="71">
        <v>0</v>
      </c>
      <c r="BS296" s="71">
        <v>0</v>
      </c>
      <c r="BT296" s="71">
        <v>0</v>
      </c>
      <c r="BU296"/>
      <c r="BV296" s="70">
        <v>10.021000000000001</v>
      </c>
      <c r="BW296" s="70">
        <v>0</v>
      </c>
      <c r="BX296" s="70">
        <v>0</v>
      </c>
      <c r="BY296" s="70">
        <v>0</v>
      </c>
      <c r="BZ296" s="70">
        <v>0</v>
      </c>
      <c r="CA296" s="70">
        <v>0</v>
      </c>
      <c r="CB296" s="70">
        <v>0</v>
      </c>
      <c r="CC296" s="70">
        <v>0</v>
      </c>
      <c r="CD296" s="70">
        <v>0</v>
      </c>
    </row>
    <row r="297" spans="1:82">
      <c r="A297" s="70" t="s">
        <v>2123</v>
      </c>
      <c r="B297" s="70">
        <v>135</v>
      </c>
      <c r="C297" s="70">
        <v>16</v>
      </c>
      <c r="D297" s="70">
        <v>8</v>
      </c>
      <c r="E297" s="70">
        <v>2019</v>
      </c>
      <c r="F297" s="70" t="s">
        <v>158</v>
      </c>
      <c r="G297" s="70" t="s">
        <v>2107</v>
      </c>
      <c r="H297" s="70" t="s">
        <v>2108</v>
      </c>
      <c r="I297" s="148"/>
      <c r="J297" s="71">
        <v>64.448994186816392</v>
      </c>
      <c r="K297" s="71">
        <v>0.28176429543199577</v>
      </c>
      <c r="L297" s="71">
        <v>1.7965791756469827</v>
      </c>
      <c r="M297" s="71">
        <v>5.2005517927536067</v>
      </c>
      <c r="N297" s="71">
        <v>6.4730746133611792</v>
      </c>
      <c r="O297" s="71">
        <v>5.2901685022537084</v>
      </c>
      <c r="P297" s="71">
        <v>5.6587209961111968</v>
      </c>
      <c r="Q297" s="71">
        <v>0.35039062657068598</v>
      </c>
      <c r="R297" s="71">
        <v>7.2552986375643069</v>
      </c>
      <c r="S297" s="71">
        <v>0.42661949448023051</v>
      </c>
      <c r="T297" s="72"/>
      <c r="U297" s="71">
        <v>1565288</v>
      </c>
      <c r="V297" s="71">
        <v>172</v>
      </c>
      <c r="W297" s="71">
        <v>27</v>
      </c>
      <c r="X297" s="71">
        <v>1713</v>
      </c>
      <c r="Y297" s="71">
        <v>2694</v>
      </c>
      <c r="Z297" s="71">
        <v>3312</v>
      </c>
      <c r="AA297" s="71">
        <v>1175</v>
      </c>
      <c r="AB297" s="71">
        <v>5678</v>
      </c>
      <c r="AC297" s="71">
        <v>1279385</v>
      </c>
      <c r="AD297" s="71">
        <v>0.42661949448023051</v>
      </c>
      <c r="AE297" s="72"/>
      <c r="AF297" s="71">
        <v>14380594.949863469</v>
      </c>
      <c r="AG297" s="71">
        <v>227875.7190767311</v>
      </c>
      <c r="AH297" s="71">
        <v>411044.2488492736</v>
      </c>
      <c r="AI297" s="71">
        <v>10045992.089490499</v>
      </c>
      <c r="AJ297" s="71">
        <v>12861273.17320261</v>
      </c>
      <c r="AK297" s="71">
        <v>0</v>
      </c>
      <c r="AL297" s="71">
        <v>0</v>
      </c>
      <c r="AM297" s="71">
        <v>773300.85603888496</v>
      </c>
      <c r="AN297" s="71">
        <v>0</v>
      </c>
      <c r="AO297" s="71">
        <v>0</v>
      </c>
      <c r="AP297" s="71">
        <v>38700081.036521465</v>
      </c>
      <c r="AQ297" s="72"/>
      <c r="AR297" s="71">
        <v>103</v>
      </c>
      <c r="AS297" s="71">
        <v>86</v>
      </c>
      <c r="AT297" s="71">
        <v>1</v>
      </c>
      <c r="AU297" s="71">
        <v>0</v>
      </c>
      <c r="AV297" s="71">
        <v>0</v>
      </c>
      <c r="AW297" s="71">
        <v>0</v>
      </c>
      <c r="AX297" s="71"/>
      <c r="AY297" s="72"/>
      <c r="AZ297" s="71">
        <v>475.7</v>
      </c>
      <c r="BA297" s="71">
        <v>4218</v>
      </c>
      <c r="BB297" s="71">
        <v>9950</v>
      </c>
      <c r="BC297" s="71">
        <v>0</v>
      </c>
      <c r="BD297" s="71">
        <v>0</v>
      </c>
      <c r="BE297" s="71">
        <v>0</v>
      </c>
      <c r="BF297" s="71"/>
      <c r="BG297" s="72"/>
      <c r="BH297" s="71">
        <v>0</v>
      </c>
      <c r="BI297" s="71">
        <v>0</v>
      </c>
      <c r="BJ297" s="71">
        <v>8.4710000000000001</v>
      </c>
      <c r="BK297" s="71">
        <v>0</v>
      </c>
      <c r="BL297" s="71">
        <v>0</v>
      </c>
      <c r="BM297" s="71">
        <v>0</v>
      </c>
      <c r="BN297" s="72"/>
      <c r="BO297" s="71">
        <v>0</v>
      </c>
      <c r="BP297" s="71">
        <v>0</v>
      </c>
      <c r="BQ297" s="71">
        <v>2</v>
      </c>
      <c r="BR297" s="71">
        <v>0</v>
      </c>
      <c r="BS297" s="71">
        <v>0</v>
      </c>
      <c r="BT297" s="71">
        <v>0</v>
      </c>
      <c r="BU297"/>
      <c r="BV297" s="70">
        <v>8.4710000000000001</v>
      </c>
      <c r="BW297" s="70">
        <v>0</v>
      </c>
      <c r="BX297" s="70">
        <v>0</v>
      </c>
      <c r="BY297" s="70">
        <v>0</v>
      </c>
      <c r="BZ297" s="70">
        <v>0</v>
      </c>
      <c r="CA297" s="70">
        <v>0</v>
      </c>
      <c r="CB297" s="70">
        <v>0</v>
      </c>
      <c r="CC297" s="70">
        <v>0</v>
      </c>
      <c r="CD297" s="70">
        <v>0</v>
      </c>
    </row>
    <row r="298" spans="1:82">
      <c r="A298" s="70" t="s">
        <v>2124</v>
      </c>
      <c r="B298" s="70">
        <v>136</v>
      </c>
      <c r="C298" s="70">
        <v>17</v>
      </c>
      <c r="D298" s="70">
        <v>8</v>
      </c>
      <c r="E298" s="70">
        <v>2020</v>
      </c>
      <c r="F298" s="70" t="s">
        <v>159</v>
      </c>
      <c r="G298" s="70" t="s">
        <v>2107</v>
      </c>
      <c r="H298" s="70" t="s">
        <v>2108</v>
      </c>
      <c r="I298" s="148"/>
      <c r="J298" s="71">
        <v>56.049136447758713</v>
      </c>
      <c r="K298" s="71">
        <v>0.36121055979086814</v>
      </c>
      <c r="L298" s="71">
        <v>0.82104586188543593</v>
      </c>
      <c r="M298" s="71">
        <v>3.8067181726559194</v>
      </c>
      <c r="N298" s="71">
        <v>5.7198660603200713</v>
      </c>
      <c r="O298" s="71">
        <v>4.6139439918718761</v>
      </c>
      <c r="P298" s="71">
        <v>5.3601251599922755</v>
      </c>
      <c r="Q298" s="71">
        <v>0.32622968256622298</v>
      </c>
      <c r="R298" s="71">
        <v>6.9567474679908576</v>
      </c>
      <c r="S298" s="71">
        <v>0.5057064123489371</v>
      </c>
      <c r="T298" s="72"/>
      <c r="U298" s="71">
        <v>1714788</v>
      </c>
      <c r="V298" s="71">
        <v>182</v>
      </c>
      <c r="W298" s="71">
        <v>13</v>
      </c>
      <c r="X298" s="71">
        <v>1326</v>
      </c>
      <c r="Y298" s="71">
        <v>2672</v>
      </c>
      <c r="Z298" s="71">
        <v>3297</v>
      </c>
      <c r="AA298" s="71">
        <v>1183</v>
      </c>
      <c r="AB298" s="71">
        <v>5533</v>
      </c>
      <c r="AC298" s="71">
        <v>1233220.9999999998</v>
      </c>
      <c r="AD298" s="71">
        <v>0.5057064123489371</v>
      </c>
      <c r="AE298" s="72"/>
      <c r="AF298" s="71">
        <v>15447858.53343988</v>
      </c>
      <c r="AG298" s="71">
        <v>266725.72557251836</v>
      </c>
      <c r="AH298" s="71">
        <v>201936.28421247075</v>
      </c>
      <c r="AI298" s="71">
        <v>7164951.4078052817</v>
      </c>
      <c r="AJ298" s="71">
        <v>11368768.785887649</v>
      </c>
      <c r="AK298" s="71"/>
      <c r="AL298" s="71"/>
      <c r="AM298" s="71">
        <v>722117.97291214345</v>
      </c>
      <c r="AN298" s="71"/>
      <c r="AO298" s="71"/>
      <c r="AP298" s="71">
        <v>35172358.709829941</v>
      </c>
      <c r="AQ298" s="72"/>
      <c r="AR298" s="71">
        <v>104</v>
      </c>
      <c r="AS298" s="71">
        <v>91</v>
      </c>
      <c r="AT298" s="71">
        <v>1</v>
      </c>
      <c r="AU298" s="71">
        <v>0</v>
      </c>
      <c r="AV298" s="71">
        <v>0</v>
      </c>
      <c r="AW298" s="71">
        <v>0</v>
      </c>
      <c r="AX298" s="71"/>
      <c r="AY298" s="72"/>
      <c r="AZ298" s="71">
        <v>479.5</v>
      </c>
      <c r="BA298" s="71">
        <v>4438.0000000000009</v>
      </c>
      <c r="BB298" s="71">
        <v>9950</v>
      </c>
      <c r="BC298" s="71">
        <v>0</v>
      </c>
      <c r="BD298" s="71">
        <v>0</v>
      </c>
      <c r="BE298" s="71">
        <v>0</v>
      </c>
      <c r="BF298" s="71"/>
      <c r="BG298" s="72"/>
      <c r="BH298" s="71">
        <v>0</v>
      </c>
      <c r="BI298" s="71">
        <v>0</v>
      </c>
      <c r="BJ298" s="71">
        <v>7.7830000000000004</v>
      </c>
      <c r="BK298" s="71">
        <v>0</v>
      </c>
      <c r="BL298" s="71">
        <v>0</v>
      </c>
      <c r="BM298" s="71">
        <v>0</v>
      </c>
      <c r="BN298" s="72"/>
      <c r="BO298" s="71">
        <v>0</v>
      </c>
      <c r="BP298" s="71">
        <v>0</v>
      </c>
      <c r="BQ298" s="71">
        <v>2</v>
      </c>
      <c r="BR298" s="71">
        <v>0</v>
      </c>
      <c r="BS298" s="71">
        <v>0</v>
      </c>
      <c r="BT298" s="71">
        <v>0</v>
      </c>
      <c r="BU298"/>
      <c r="BV298" s="70">
        <v>7.7830000000000004</v>
      </c>
      <c r="BW298" s="70">
        <v>0</v>
      </c>
      <c r="BX298" s="70">
        <v>0</v>
      </c>
      <c r="BY298" s="70">
        <v>0</v>
      </c>
      <c r="BZ298" s="70">
        <v>0</v>
      </c>
      <c r="CA298" s="70">
        <v>0</v>
      </c>
      <c r="CB298" s="70">
        <v>0</v>
      </c>
      <c r="CC298" s="70">
        <v>0</v>
      </c>
      <c r="CD298" s="70">
        <v>0</v>
      </c>
    </row>
    <row r="299" spans="1:82">
      <c r="A299" s="70" t="s">
        <v>2125</v>
      </c>
      <c r="B299" s="70">
        <v>136</v>
      </c>
      <c r="C299" s="70">
        <v>18</v>
      </c>
      <c r="D299" s="70">
        <v>8</v>
      </c>
      <c r="E299" s="70">
        <v>2021</v>
      </c>
      <c r="F299" s="70" t="s">
        <v>160</v>
      </c>
      <c r="G299" s="70" t="s">
        <v>2107</v>
      </c>
      <c r="H299" s="70" t="s">
        <v>2108</v>
      </c>
      <c r="I299" s="148"/>
      <c r="J299" s="71">
        <v>40.40095725207528</v>
      </c>
      <c r="K299" s="71">
        <v>0.37080666848682597</v>
      </c>
      <c r="L299" s="71">
        <v>0.65966448792793453</v>
      </c>
      <c r="M299" s="71">
        <v>3.7133510464842541</v>
      </c>
      <c r="N299" s="71">
        <v>5.6385928963496852</v>
      </c>
      <c r="O299" s="71">
        <v>4.4634015312412751</v>
      </c>
      <c r="P299" s="71">
        <v>5.5108793433307444</v>
      </c>
      <c r="Q299" s="71">
        <v>0.31704199316807702</v>
      </c>
      <c r="R299" s="71">
        <v>9.5213760019381422</v>
      </c>
      <c r="S299" s="71">
        <v>0.37316204521660612</v>
      </c>
      <c r="T299" s="72"/>
      <c r="U299" s="71">
        <v>1339454</v>
      </c>
      <c r="V299" s="71">
        <v>182</v>
      </c>
      <c r="W299" s="71">
        <v>13</v>
      </c>
      <c r="X299" s="71">
        <v>1326</v>
      </c>
      <c r="Y299" s="71">
        <v>2670</v>
      </c>
      <c r="Z299" s="71">
        <v>3284</v>
      </c>
      <c r="AA299" s="71">
        <v>1186</v>
      </c>
      <c r="AB299" s="71">
        <v>5430</v>
      </c>
      <c r="AC299" s="71">
        <v>1637414.4999999998</v>
      </c>
      <c r="AD299" s="71">
        <v>0.37316204521660612</v>
      </c>
      <c r="AE299" s="72"/>
      <c r="AF299" s="71">
        <v>10614756.844040722</v>
      </c>
      <c r="AG299" s="71">
        <v>285073.05277195037</v>
      </c>
      <c r="AH299" s="71">
        <v>156864.25276202321</v>
      </c>
      <c r="AI299" s="71">
        <v>8114022.8524208777</v>
      </c>
      <c r="AJ299" s="71">
        <v>12902288.775283329</v>
      </c>
      <c r="AK299" s="71">
        <v>0</v>
      </c>
      <c r="AL299" s="71">
        <v>0</v>
      </c>
      <c r="AM299" s="71">
        <v>712762.91079636989</v>
      </c>
      <c r="AN299" s="71">
        <v>0</v>
      </c>
      <c r="AO299" s="71">
        <v>0</v>
      </c>
      <c r="AP299" s="71">
        <v>32785768.688075271</v>
      </c>
      <c r="AQ299" s="72"/>
      <c r="AR299" s="71">
        <v>110</v>
      </c>
      <c r="AS299" s="71">
        <v>94</v>
      </c>
      <c r="AT299" s="71">
        <v>1</v>
      </c>
      <c r="AU299" s="71">
        <v>0</v>
      </c>
      <c r="AV299" s="71">
        <v>0</v>
      </c>
      <c r="AW299" s="71">
        <v>0</v>
      </c>
      <c r="AX299" s="71"/>
      <c r="AY299" s="72"/>
      <c r="AZ299" s="71">
        <v>510.7</v>
      </c>
      <c r="BA299" s="71">
        <v>4586.5000000000009</v>
      </c>
      <c r="BB299" s="71">
        <v>9950</v>
      </c>
      <c r="BC299" s="71">
        <v>0</v>
      </c>
      <c r="BD299" s="71">
        <v>0</v>
      </c>
      <c r="BE299" s="71">
        <v>0</v>
      </c>
      <c r="BF299" s="71"/>
      <c r="BG299" s="72"/>
      <c r="BH299" s="71">
        <v>0</v>
      </c>
      <c r="BI299" s="71">
        <v>0</v>
      </c>
      <c r="BJ299" s="71">
        <v>8.0690000000000008</v>
      </c>
      <c r="BK299" s="71">
        <v>0</v>
      </c>
      <c r="BL299" s="71">
        <v>0</v>
      </c>
      <c r="BM299" s="71">
        <v>0</v>
      </c>
      <c r="BN299" s="72"/>
      <c r="BO299" s="71">
        <v>0</v>
      </c>
      <c r="BP299" s="71">
        <v>0</v>
      </c>
      <c r="BQ299" s="71">
        <v>2</v>
      </c>
      <c r="BR299" s="71">
        <v>0</v>
      </c>
      <c r="BS299" s="71">
        <v>0</v>
      </c>
      <c r="BT299" s="71">
        <v>0</v>
      </c>
      <c r="BU299"/>
      <c r="BV299" s="70">
        <v>8.0690000000000008</v>
      </c>
      <c r="BW299" s="70">
        <v>0</v>
      </c>
      <c r="BX299" s="70">
        <v>0</v>
      </c>
      <c r="BY299" s="70">
        <v>0</v>
      </c>
      <c r="BZ299" s="70">
        <v>0</v>
      </c>
      <c r="CA299" s="70">
        <v>0</v>
      </c>
      <c r="CB299" s="70">
        <v>0</v>
      </c>
      <c r="CC299" s="70">
        <v>0</v>
      </c>
      <c r="CD299" s="70">
        <v>0</v>
      </c>
    </row>
    <row r="300" spans="1:82">
      <c r="A300" s="70" t="s">
        <v>2126</v>
      </c>
      <c r="B300" s="70">
        <v>136</v>
      </c>
      <c r="C300" s="70">
        <v>19</v>
      </c>
      <c r="D300" s="70">
        <v>8</v>
      </c>
      <c r="E300" s="70">
        <v>2022</v>
      </c>
      <c r="F300" s="70" t="s">
        <v>161</v>
      </c>
      <c r="G300" s="70" t="s">
        <v>2107</v>
      </c>
      <c r="H300" s="70" t="s">
        <v>2108</v>
      </c>
      <c r="I300" s="148"/>
      <c r="J300" s="71">
        <v>38.945967093976229</v>
      </c>
      <c r="K300" s="71">
        <v>0.3465098742447536</v>
      </c>
      <c r="L300" s="71">
        <v>0.59265722890870032</v>
      </c>
      <c r="M300" s="71">
        <v>4.220369760797829</v>
      </c>
      <c r="N300" s="71">
        <v>7.1938942422572003</v>
      </c>
      <c r="O300" s="71">
        <v>4.669173887515484</v>
      </c>
      <c r="P300" s="71">
        <v>5.4967832131097412</v>
      </c>
      <c r="Q300" s="71">
        <v>0.31095050812241909</v>
      </c>
      <c r="R300" s="71">
        <v>9.4333107027152856</v>
      </c>
      <c r="S300" s="71">
        <v>0.31249415589483942</v>
      </c>
      <c r="T300" s="72"/>
      <c r="U300" s="71">
        <v>1539506</v>
      </c>
      <c r="V300" s="71">
        <v>182</v>
      </c>
      <c r="W300" s="71">
        <v>13</v>
      </c>
      <c r="X300" s="71">
        <v>1326</v>
      </c>
      <c r="Y300" s="71">
        <v>2652</v>
      </c>
      <c r="Z300" s="71">
        <v>3264</v>
      </c>
      <c r="AA300" s="71">
        <v>1201</v>
      </c>
      <c r="AB300" s="71">
        <v>5282</v>
      </c>
      <c r="AC300" s="71">
        <v>1642644.4999999998</v>
      </c>
      <c r="AD300" s="71">
        <v>0.31249415589483942</v>
      </c>
      <c r="AE300" s="72"/>
      <c r="AF300" s="71">
        <v>12017742.213059882</v>
      </c>
      <c r="AG300" s="71">
        <v>278582.88799713983</v>
      </c>
      <c r="AH300" s="71">
        <v>169820.93258813646</v>
      </c>
      <c r="AI300" s="71">
        <v>7871522.2052907003</v>
      </c>
      <c r="AJ300" s="71">
        <v>14772324.238029424</v>
      </c>
      <c r="AK300" s="71">
        <v>0</v>
      </c>
      <c r="AL300" s="71">
        <v>0</v>
      </c>
      <c r="AM300" s="71">
        <v>682050.36905838433</v>
      </c>
      <c r="AN300" s="71">
        <v>0</v>
      </c>
      <c r="AO300" s="71">
        <v>0</v>
      </c>
      <c r="AP300" s="71">
        <v>35792042.846023664</v>
      </c>
      <c r="AQ300" s="72"/>
      <c r="AR300" s="71">
        <v>114</v>
      </c>
      <c r="AS300" s="71">
        <v>95</v>
      </c>
      <c r="AT300" s="71">
        <v>1</v>
      </c>
      <c r="AU300" s="71">
        <v>0</v>
      </c>
      <c r="AV300" s="71">
        <v>0</v>
      </c>
      <c r="AW300" s="71">
        <v>0</v>
      </c>
      <c r="AX300" s="71"/>
      <c r="AY300" s="72"/>
      <c r="AZ300" s="71">
        <v>536.4</v>
      </c>
      <c r="BA300" s="71">
        <v>4611.5000000000009</v>
      </c>
      <c r="BB300" s="71">
        <v>9950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2127</v>
      </c>
      <c r="B301" s="70">
        <v>136</v>
      </c>
      <c r="C301" s="70">
        <v>20</v>
      </c>
      <c r="D301" s="70">
        <v>8</v>
      </c>
      <c r="E301" s="70">
        <v>2023</v>
      </c>
      <c r="F301" s="70" t="s">
        <v>1539</v>
      </c>
      <c r="G301" s="70" t="s">
        <v>2107</v>
      </c>
      <c r="H301" s="70" t="s">
        <v>2108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121</v>
      </c>
      <c r="AS301" s="71">
        <v>95</v>
      </c>
      <c r="AT301" s="71">
        <v>1</v>
      </c>
      <c r="AU301" s="71">
        <v>0</v>
      </c>
      <c r="AV301" s="71">
        <v>0</v>
      </c>
      <c r="AW301" s="71">
        <v>0</v>
      </c>
      <c r="AX301" s="71"/>
      <c r="AY301" s="72"/>
      <c r="AZ301" s="71">
        <v>581.39999999999986</v>
      </c>
      <c r="BA301" s="71">
        <v>4611.5000000000009</v>
      </c>
      <c r="BB301" s="71">
        <v>9950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2128</v>
      </c>
      <c r="B302" s="70">
        <v>136</v>
      </c>
      <c r="C302" s="70">
        <v>21</v>
      </c>
      <c r="D302" s="70">
        <v>8</v>
      </c>
      <c r="E302" s="70">
        <v>2024</v>
      </c>
      <c r="F302" s="70" t="s">
        <v>1554</v>
      </c>
      <c r="G302" s="70" t="s">
        <v>2107</v>
      </c>
      <c r="H302" s="70" t="s">
        <v>2108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2129</v>
      </c>
      <c r="B303" s="70">
        <v>324</v>
      </c>
      <c r="C303" s="70">
        <v>1</v>
      </c>
      <c r="D303" s="70">
        <v>20</v>
      </c>
      <c r="E303" s="70">
        <v>1990</v>
      </c>
      <c r="F303" s="70" t="s">
        <v>787</v>
      </c>
      <c r="G303" s="70" t="s">
        <v>2130</v>
      </c>
      <c r="H303" s="70" t="s">
        <v>2131</v>
      </c>
      <c r="I303" s="148"/>
      <c r="J303" s="71">
        <v>0.94293538843538882</v>
      </c>
      <c r="K303" s="71">
        <v>0.74609321961968289</v>
      </c>
      <c r="L303" s="71">
        <v>0</v>
      </c>
      <c r="M303" s="71">
        <v>2.6625385407277848</v>
      </c>
      <c r="N303" s="71">
        <v>4.9376164655161521</v>
      </c>
      <c r="O303" s="71">
        <v>4.962173531785373</v>
      </c>
      <c r="P303" s="71">
        <v>6.610076901428946</v>
      </c>
      <c r="Q303" s="71">
        <v>0.45348141626753302</v>
      </c>
      <c r="R303" s="71">
        <v>0</v>
      </c>
      <c r="S303" s="71">
        <v>0.56856458185173042</v>
      </c>
      <c r="T303" s="72"/>
      <c r="U303" s="71">
        <v>264828</v>
      </c>
      <c r="V303" s="71">
        <v>315</v>
      </c>
      <c r="W303" s="71">
        <v>0</v>
      </c>
      <c r="X303" s="71">
        <v>1017</v>
      </c>
      <c r="Y303" s="71">
        <v>1804</v>
      </c>
      <c r="Z303" s="71">
        <v>2041</v>
      </c>
      <c r="AA303" s="71">
        <v>1605</v>
      </c>
      <c r="AB303" s="71">
        <v>7363</v>
      </c>
      <c r="AC303" s="71">
        <v>0</v>
      </c>
      <c r="AD303" s="71">
        <v>0.56856458185173042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2132</v>
      </c>
      <c r="B304" s="70">
        <v>325</v>
      </c>
      <c r="C304" s="70">
        <v>2</v>
      </c>
      <c r="D304" s="70">
        <v>20</v>
      </c>
      <c r="E304" s="70">
        <v>2005</v>
      </c>
      <c r="F304" s="70" t="s">
        <v>789</v>
      </c>
      <c r="G304" s="70" t="s">
        <v>2130</v>
      </c>
      <c r="H304" s="70" t="s">
        <v>2131</v>
      </c>
      <c r="I304" s="148"/>
      <c r="J304" s="71">
        <v>1.280315130863769</v>
      </c>
      <c r="K304" s="71">
        <v>0.70060228692918047</v>
      </c>
      <c r="L304" s="71">
        <v>0.69792584158716564</v>
      </c>
      <c r="M304" s="71">
        <v>3.729848612650756</v>
      </c>
      <c r="N304" s="71">
        <v>6.3382411648966466</v>
      </c>
      <c r="O304" s="71">
        <v>6.8198140792091344</v>
      </c>
      <c r="P304" s="71">
        <v>6.6126925130650003</v>
      </c>
      <c r="Q304" s="71">
        <v>0.38600660459400399</v>
      </c>
      <c r="R304" s="71">
        <v>0</v>
      </c>
      <c r="S304" s="71">
        <v>0.45881151299999989</v>
      </c>
      <c r="T304" s="72"/>
      <c r="U304" s="71">
        <v>231340</v>
      </c>
      <c r="V304" s="71">
        <v>348</v>
      </c>
      <c r="W304" s="71">
        <v>9</v>
      </c>
      <c r="X304" s="71">
        <v>774</v>
      </c>
      <c r="Y304" s="71">
        <v>2128</v>
      </c>
      <c r="Z304" s="71">
        <v>3246</v>
      </c>
      <c r="AA304" s="71">
        <v>1315</v>
      </c>
      <c r="AB304" s="71">
        <v>6552</v>
      </c>
      <c r="AC304" s="71">
        <v>0</v>
      </c>
      <c r="AD304" s="71">
        <v>0.45881151299999989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2133</v>
      </c>
      <c r="B305" s="70">
        <v>326</v>
      </c>
      <c r="C305" s="70">
        <v>3</v>
      </c>
      <c r="D305" s="70">
        <v>20</v>
      </c>
      <c r="E305" s="70">
        <v>2006</v>
      </c>
      <c r="F305" s="70" t="s">
        <v>790</v>
      </c>
      <c r="G305" s="70" t="s">
        <v>2130</v>
      </c>
      <c r="H305" s="70" t="s">
        <v>2131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2134</v>
      </c>
      <c r="B306" s="70">
        <v>327</v>
      </c>
      <c r="C306" s="70">
        <v>4</v>
      </c>
      <c r="D306" s="70">
        <v>20</v>
      </c>
      <c r="E306" s="70">
        <v>2007</v>
      </c>
      <c r="F306" s="70" t="s">
        <v>791</v>
      </c>
      <c r="G306" s="70" t="s">
        <v>2130</v>
      </c>
      <c r="H306" s="70" t="s">
        <v>2131</v>
      </c>
      <c r="I306" s="148"/>
      <c r="J306" s="71">
        <v>0.87534299033430396</v>
      </c>
      <c r="K306" s="71">
        <v>0.70279794320850508</v>
      </c>
      <c r="L306" s="71">
        <v>0.55241759393658907</v>
      </c>
      <c r="M306" s="71">
        <v>5.017228293742356</v>
      </c>
      <c r="N306" s="71">
        <v>6.0962338870974824</v>
      </c>
      <c r="O306" s="71">
        <v>6.5178998314076413</v>
      </c>
      <c r="P306" s="71">
        <v>6.5516413095275281</v>
      </c>
      <c r="Q306" s="71">
        <v>0.396361502556211</v>
      </c>
      <c r="R306" s="71">
        <v>0</v>
      </c>
      <c r="S306" s="71">
        <v>0.55989993500000002</v>
      </c>
      <c r="T306" s="72"/>
      <c r="U306" s="71">
        <v>227360</v>
      </c>
      <c r="V306" s="71">
        <v>356</v>
      </c>
      <c r="W306" s="71">
        <v>7</v>
      </c>
      <c r="X306" s="71">
        <v>1247</v>
      </c>
      <c r="Y306" s="71">
        <v>2124</v>
      </c>
      <c r="Z306" s="71">
        <v>3225</v>
      </c>
      <c r="AA306" s="71">
        <v>1283</v>
      </c>
      <c r="AB306" s="71">
        <v>6372</v>
      </c>
      <c r="AC306" s="71">
        <v>0</v>
      </c>
      <c r="AD306" s="71">
        <v>0.55989993500000002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2135</v>
      </c>
      <c r="B307" s="70">
        <v>328</v>
      </c>
      <c r="C307" s="70">
        <v>5</v>
      </c>
      <c r="D307" s="70">
        <v>20</v>
      </c>
      <c r="E307" s="70">
        <v>2008</v>
      </c>
      <c r="F307" s="70" t="s">
        <v>792</v>
      </c>
      <c r="G307" s="70" t="s">
        <v>2130</v>
      </c>
      <c r="H307" s="70" t="s">
        <v>2131</v>
      </c>
      <c r="I307" s="148"/>
      <c r="J307" s="71">
        <v>0.72639303972593949</v>
      </c>
      <c r="K307" s="71">
        <v>0.51880056599650726</v>
      </c>
      <c r="L307" s="71">
        <v>0.48900606685015868</v>
      </c>
      <c r="M307" s="71">
        <v>5.4897854455239674</v>
      </c>
      <c r="N307" s="71">
        <v>6.3389311346856161</v>
      </c>
      <c r="O307" s="71">
        <v>6.3437506036040361</v>
      </c>
      <c r="P307" s="71">
        <v>6.2177311095209848</v>
      </c>
      <c r="Q307" s="71">
        <v>0.38266524389565798</v>
      </c>
      <c r="R307" s="71">
        <v>0</v>
      </c>
      <c r="S307" s="71">
        <v>0.46373305663999997</v>
      </c>
      <c r="T307" s="72"/>
      <c r="U307" s="71">
        <v>203131</v>
      </c>
      <c r="V307" s="71">
        <v>356</v>
      </c>
      <c r="W307" s="71">
        <v>7</v>
      </c>
      <c r="X307" s="71">
        <v>1247</v>
      </c>
      <c r="Y307" s="71">
        <v>2116</v>
      </c>
      <c r="Z307" s="71">
        <v>3249</v>
      </c>
      <c r="AA307" s="71">
        <v>1219</v>
      </c>
      <c r="AB307" s="71">
        <v>6253</v>
      </c>
      <c r="AC307" s="71">
        <v>0</v>
      </c>
      <c r="AD307" s="71">
        <v>0.46373305663999997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2136</v>
      </c>
      <c r="B308" s="70">
        <v>329</v>
      </c>
      <c r="C308" s="70">
        <v>6</v>
      </c>
      <c r="D308" s="70">
        <v>20</v>
      </c>
      <c r="E308" s="70">
        <v>2009</v>
      </c>
      <c r="F308" s="70" t="s">
        <v>176</v>
      </c>
      <c r="G308" s="70" t="s">
        <v>2130</v>
      </c>
      <c r="H308" s="70" t="s">
        <v>2131</v>
      </c>
      <c r="I308" s="148"/>
      <c r="J308" s="71">
        <v>0.59614895744429941</v>
      </c>
      <c r="K308" s="71">
        <v>0.33953059949505371</v>
      </c>
      <c r="L308" s="71">
        <v>0.30398803609264857</v>
      </c>
      <c r="M308" s="71">
        <v>4.92185099737969</v>
      </c>
      <c r="N308" s="71">
        <v>5.8352317015629964</v>
      </c>
      <c r="O308" s="71">
        <v>6.4962242050422958</v>
      </c>
      <c r="P308" s="71">
        <v>5.8279999183385351</v>
      </c>
      <c r="Q308" s="71">
        <v>0.360044485210327</v>
      </c>
      <c r="R308" s="71">
        <v>0</v>
      </c>
      <c r="S308" s="71">
        <v>0.22280465031999999</v>
      </c>
      <c r="T308" s="72"/>
      <c r="U308" s="71">
        <v>163910</v>
      </c>
      <c r="V308" s="71">
        <v>243</v>
      </c>
      <c r="W308" s="71">
        <v>7</v>
      </c>
      <c r="X308" s="71">
        <v>1348</v>
      </c>
      <c r="Y308" s="71">
        <v>2139</v>
      </c>
      <c r="Z308" s="71">
        <v>3284</v>
      </c>
      <c r="AA308" s="71">
        <v>1173</v>
      </c>
      <c r="AB308" s="71">
        <v>6176</v>
      </c>
      <c r="AC308" s="71">
        <v>0</v>
      </c>
      <c r="AD308" s="71">
        <v>0.22280465031999999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2137</v>
      </c>
      <c r="B309" s="70">
        <v>330</v>
      </c>
      <c r="C309" s="70">
        <v>7</v>
      </c>
      <c r="D309" s="70">
        <v>20</v>
      </c>
      <c r="E309" s="70">
        <v>2010</v>
      </c>
      <c r="F309" s="70" t="s">
        <v>177</v>
      </c>
      <c r="G309" s="70" t="s">
        <v>2130</v>
      </c>
      <c r="H309" s="70" t="s">
        <v>2131</v>
      </c>
      <c r="I309" s="148"/>
      <c r="J309" s="71">
        <v>0.59929466002115317</v>
      </c>
      <c r="K309" s="71">
        <v>0.37907129950140478</v>
      </c>
      <c r="L309" s="71">
        <v>0.29353959016498982</v>
      </c>
      <c r="M309" s="71">
        <v>5.3357442838580278</v>
      </c>
      <c r="N309" s="71">
        <v>5.7741521450680189</v>
      </c>
      <c r="O309" s="71">
        <v>6.4937430957123992</v>
      </c>
      <c r="P309" s="71">
        <v>5.8294987608945634</v>
      </c>
      <c r="Q309" s="71">
        <v>0.37148272762354301</v>
      </c>
      <c r="R309" s="71">
        <v>0</v>
      </c>
      <c r="S309" s="71">
        <v>0.49987566750000001</v>
      </c>
      <c r="T309" s="72"/>
      <c r="U309" s="71">
        <v>154784</v>
      </c>
      <c r="V309" s="71">
        <v>243</v>
      </c>
      <c r="W309" s="71">
        <v>7</v>
      </c>
      <c r="X309" s="71">
        <v>1348</v>
      </c>
      <c r="Y309" s="71">
        <v>2152</v>
      </c>
      <c r="Z309" s="71">
        <v>3298</v>
      </c>
      <c r="AA309" s="71">
        <v>1144</v>
      </c>
      <c r="AB309" s="71">
        <v>6106</v>
      </c>
      <c r="AC309" s="71">
        <v>0</v>
      </c>
      <c r="AD309" s="71">
        <v>0.49987566750000001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2138</v>
      </c>
      <c r="B310" s="70">
        <v>331</v>
      </c>
      <c r="C310" s="70">
        <v>8</v>
      </c>
      <c r="D310" s="70">
        <v>20</v>
      </c>
      <c r="E310" s="70">
        <v>2011</v>
      </c>
      <c r="F310" s="70" t="s">
        <v>178</v>
      </c>
      <c r="G310" s="70" t="s">
        <v>2130</v>
      </c>
      <c r="H310" s="70" t="s">
        <v>2131</v>
      </c>
      <c r="I310" s="148"/>
      <c r="J310" s="71">
        <v>0.92090801563205726</v>
      </c>
      <c r="K310" s="71">
        <v>0.54180622597678985</v>
      </c>
      <c r="L310" s="71">
        <v>0.23613734737112199</v>
      </c>
      <c r="M310" s="71">
        <v>6.5292765555359784</v>
      </c>
      <c r="N310" s="71">
        <v>7.3851261907489372</v>
      </c>
      <c r="O310" s="71">
        <v>6.2939981783884296</v>
      </c>
      <c r="P310" s="71">
        <v>5.6412418215402349</v>
      </c>
      <c r="Q310" s="71">
        <v>0.422395614616141</v>
      </c>
      <c r="R310" s="71">
        <v>0</v>
      </c>
      <c r="S310" s="71">
        <v>0.50545480800000009</v>
      </c>
      <c r="T310" s="72"/>
      <c r="U310" s="71">
        <v>192098</v>
      </c>
      <c r="V310" s="71">
        <v>243</v>
      </c>
      <c r="W310" s="71">
        <v>7</v>
      </c>
      <c r="X310" s="71">
        <v>1348</v>
      </c>
      <c r="Y310" s="71">
        <v>2175</v>
      </c>
      <c r="Z310" s="71">
        <v>3266</v>
      </c>
      <c r="AA310" s="71">
        <v>1140</v>
      </c>
      <c r="AB310" s="71">
        <v>6019</v>
      </c>
      <c r="AC310" s="71">
        <v>0</v>
      </c>
      <c r="AD310" s="71">
        <v>0.50545480800000009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2139</v>
      </c>
      <c r="B311" s="70">
        <v>332</v>
      </c>
      <c r="C311" s="70">
        <v>9</v>
      </c>
      <c r="D311" s="70">
        <v>20</v>
      </c>
      <c r="E311" s="70">
        <v>2012</v>
      </c>
      <c r="F311" s="70" t="s">
        <v>179</v>
      </c>
      <c r="G311" s="1064" t="s">
        <v>2130</v>
      </c>
      <c r="H311" s="70" t="s">
        <v>2131</v>
      </c>
      <c r="I311" s="148"/>
      <c r="J311" s="71">
        <v>0.79040018118007993</v>
      </c>
      <c r="K311" s="71">
        <v>0.5270948278434624</v>
      </c>
      <c r="L311" s="71">
        <v>0.23300913977956589</v>
      </c>
      <c r="M311" s="71">
        <v>6.6976052081604909</v>
      </c>
      <c r="N311" s="71">
        <v>8.3499036739778596</v>
      </c>
      <c r="O311" s="71">
        <v>6.1966706783566456</v>
      </c>
      <c r="P311" s="71">
        <v>5.6832909151279623</v>
      </c>
      <c r="Q311" s="71">
        <v>0.45053727040943298</v>
      </c>
      <c r="R311" s="71">
        <v>0</v>
      </c>
      <c r="S311" s="71">
        <v>0.61905527863999998</v>
      </c>
      <c r="T311" s="72"/>
      <c r="U311" s="71">
        <v>165122</v>
      </c>
      <c r="V311" s="71">
        <v>243</v>
      </c>
      <c r="W311" s="71">
        <v>7</v>
      </c>
      <c r="X311" s="71">
        <v>1348</v>
      </c>
      <c r="Y311" s="71">
        <v>2169</v>
      </c>
      <c r="Z311" s="71">
        <v>3241</v>
      </c>
      <c r="AA311" s="71">
        <v>1142</v>
      </c>
      <c r="AB311" s="71">
        <v>5909</v>
      </c>
      <c r="AC311" s="71">
        <v>0</v>
      </c>
      <c r="AD311" s="71">
        <v>0.61905527863999998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2140</v>
      </c>
      <c r="B312" s="70">
        <v>333</v>
      </c>
      <c r="C312" s="70">
        <v>10</v>
      </c>
      <c r="D312" s="70">
        <v>20</v>
      </c>
      <c r="E312" s="70">
        <v>2013</v>
      </c>
      <c r="F312" s="70" t="s">
        <v>180</v>
      </c>
      <c r="G312" s="1064" t="s">
        <v>2130</v>
      </c>
      <c r="H312" s="70" t="s">
        <v>2131</v>
      </c>
      <c r="I312" s="148"/>
      <c r="J312" s="71">
        <v>0.90871367144341997</v>
      </c>
      <c r="K312" s="71">
        <v>0.43489227598295599</v>
      </c>
      <c r="L312" s="71">
        <v>0.21452947652892401</v>
      </c>
      <c r="M312" s="71">
        <v>6.8649639897535968</v>
      </c>
      <c r="N312" s="71">
        <v>8.6122007029858541</v>
      </c>
      <c r="O312" s="71">
        <v>5.9428070707993577</v>
      </c>
      <c r="P312" s="71">
        <v>5.6547519573124578</v>
      </c>
      <c r="Q312" s="71">
        <v>0.45376380701907598</v>
      </c>
      <c r="R312" s="71">
        <v>0</v>
      </c>
      <c r="S312" s="71">
        <v>1.1398497400000001</v>
      </c>
      <c r="T312" s="72"/>
      <c r="U312" s="71">
        <v>188881</v>
      </c>
      <c r="V312" s="71">
        <v>243</v>
      </c>
      <c r="W312" s="71">
        <v>7</v>
      </c>
      <c r="X312" s="71">
        <v>1348</v>
      </c>
      <c r="Y312" s="71">
        <v>2174</v>
      </c>
      <c r="Z312" s="71">
        <v>3247</v>
      </c>
      <c r="AA312" s="71">
        <v>1132</v>
      </c>
      <c r="AB312" s="71">
        <v>5866</v>
      </c>
      <c r="AC312" s="71">
        <v>0</v>
      </c>
      <c r="AD312" s="71">
        <v>1.1398497400000001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2141</v>
      </c>
      <c r="B313" s="70">
        <v>334</v>
      </c>
      <c r="C313" s="70">
        <v>11</v>
      </c>
      <c r="D313" s="70">
        <v>20</v>
      </c>
      <c r="E313" s="70">
        <v>2014</v>
      </c>
      <c r="F313" s="70" t="s">
        <v>181</v>
      </c>
      <c r="G313" s="70" t="s">
        <v>2130</v>
      </c>
      <c r="H313" s="70" t="s">
        <v>2131</v>
      </c>
      <c r="I313" s="148"/>
      <c r="J313" s="71">
        <v>0.91502553689060218</v>
      </c>
      <c r="K313" s="71">
        <v>0.48272247285378728</v>
      </c>
      <c r="L313" s="71">
        <v>0.83861470044813835</v>
      </c>
      <c r="M313" s="71">
        <v>6.9050074398861723</v>
      </c>
      <c r="N313" s="71">
        <v>8.4248944542293405</v>
      </c>
      <c r="O313" s="71">
        <v>5.6511876922971194</v>
      </c>
      <c r="P313" s="71">
        <v>5.7293364558691158</v>
      </c>
      <c r="Q313" s="71">
        <v>0.42912508246376302</v>
      </c>
      <c r="R313" s="71">
        <v>0</v>
      </c>
      <c r="S313" s="71">
        <v>0.54715025337000001</v>
      </c>
      <c r="T313" s="72"/>
      <c r="U313" s="71">
        <v>211693</v>
      </c>
      <c r="V313" s="71">
        <v>227</v>
      </c>
      <c r="W313" s="71">
        <v>22</v>
      </c>
      <c r="X313" s="71">
        <v>1355</v>
      </c>
      <c r="Y313" s="71">
        <v>2170</v>
      </c>
      <c r="Z313" s="71">
        <v>3252</v>
      </c>
      <c r="AA313" s="71">
        <v>1141</v>
      </c>
      <c r="AB313" s="71">
        <v>5782</v>
      </c>
      <c r="AC313" s="71">
        <v>0</v>
      </c>
      <c r="AD313" s="71">
        <v>0.54715025337000001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29.8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2142</v>
      </c>
      <c r="B314" s="70">
        <v>335</v>
      </c>
      <c r="C314" s="70">
        <v>12</v>
      </c>
      <c r="D314" s="70">
        <v>20</v>
      </c>
      <c r="E314" s="70">
        <v>2015</v>
      </c>
      <c r="F314" s="70" t="s">
        <v>182</v>
      </c>
      <c r="G314" s="70" t="s">
        <v>2130</v>
      </c>
      <c r="H314" s="70" t="s">
        <v>2131</v>
      </c>
      <c r="I314" s="148"/>
      <c r="J314" s="71">
        <v>0.85648033880868879</v>
      </c>
      <c r="K314" s="71">
        <v>0.50403823688112581</v>
      </c>
      <c r="L314" s="71">
        <v>1.0131247346793519</v>
      </c>
      <c r="M314" s="71">
        <v>7.1503086569295347</v>
      </c>
      <c r="N314" s="71">
        <v>7.7429074800104321</v>
      </c>
      <c r="O314" s="71">
        <v>5.583550012731175</v>
      </c>
      <c r="P314" s="71">
        <v>5.789141224691666</v>
      </c>
      <c r="Q314" s="71">
        <v>0.41659840404359</v>
      </c>
      <c r="R314" s="71">
        <v>0</v>
      </c>
      <c r="S314" s="71">
        <v>0.47035084799999999</v>
      </c>
      <c r="T314" s="72"/>
      <c r="U314" s="71">
        <v>183085</v>
      </c>
      <c r="V314" s="71">
        <v>227</v>
      </c>
      <c r="W314" s="71">
        <v>22</v>
      </c>
      <c r="X314" s="71">
        <v>1355</v>
      </c>
      <c r="Y314" s="71">
        <v>2171</v>
      </c>
      <c r="Z314" s="71">
        <v>3244</v>
      </c>
      <c r="AA314" s="71">
        <v>1152</v>
      </c>
      <c r="AB314" s="71">
        <v>5734</v>
      </c>
      <c r="AC314" s="71">
        <v>0</v>
      </c>
      <c r="AD314" s="71">
        <v>0.47035084799999999</v>
      </c>
      <c r="AE314" s="72"/>
      <c r="AF314" s="71">
        <v>1135839.400858572</v>
      </c>
      <c r="AG314" s="71">
        <v>372833.76725485461</v>
      </c>
      <c r="AH314" s="71">
        <v>215254.75898649119</v>
      </c>
      <c r="AI314" s="71">
        <v>8748570.1350973193</v>
      </c>
      <c r="AJ314" s="71">
        <v>12110770.916424301</v>
      </c>
      <c r="AK314" s="71">
        <v>0</v>
      </c>
      <c r="AL314" s="71">
        <v>0</v>
      </c>
      <c r="AM314" s="71">
        <v>785820.64677465905</v>
      </c>
      <c r="AN314" s="71">
        <v>0</v>
      </c>
      <c r="AO314" s="71">
        <v>0</v>
      </c>
      <c r="AP314" s="71">
        <v>23369089.625396196</v>
      </c>
      <c r="AQ314" s="72"/>
      <c r="AR314" s="71">
        <v>10</v>
      </c>
      <c r="AS314" s="71">
        <v>0</v>
      </c>
      <c r="AT314" s="71">
        <v>0</v>
      </c>
      <c r="AU314" s="71">
        <v>0</v>
      </c>
      <c r="AV314" s="71">
        <v>0</v>
      </c>
      <c r="AW314" s="71">
        <v>0</v>
      </c>
      <c r="AX314" s="71"/>
      <c r="AY314" s="72"/>
      <c r="AZ314" s="71">
        <v>29.8</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2143</v>
      </c>
      <c r="B315" s="70">
        <v>336</v>
      </c>
      <c r="C315" s="70">
        <v>13</v>
      </c>
      <c r="D315" s="70">
        <v>20</v>
      </c>
      <c r="E315" s="70">
        <v>2016</v>
      </c>
      <c r="F315" s="70" t="s">
        <v>155</v>
      </c>
      <c r="G315" s="70" t="s">
        <v>2130</v>
      </c>
      <c r="H315" s="70" t="s">
        <v>2131</v>
      </c>
      <c r="I315" s="148"/>
      <c r="J315" s="71">
        <v>1.0105608290122856</v>
      </c>
      <c r="K315" s="71">
        <v>0.49936799287520706</v>
      </c>
      <c r="L315" s="71">
        <v>1.0787165266912342</v>
      </c>
      <c r="M315" s="71">
        <v>6.2757171309966324</v>
      </c>
      <c r="N315" s="71">
        <v>7.9932399559901253</v>
      </c>
      <c r="O315" s="71">
        <v>5.5684553211617338</v>
      </c>
      <c r="P315" s="71">
        <v>5.6021063899720085</v>
      </c>
      <c r="Q315" s="71">
        <v>0.40309698294740376</v>
      </c>
      <c r="R315" s="71">
        <v>0</v>
      </c>
      <c r="S315" s="71">
        <v>0.61697612867000007</v>
      </c>
      <c r="T315" s="72"/>
      <c r="U315" s="71">
        <v>228755</v>
      </c>
      <c r="V315" s="71">
        <v>227</v>
      </c>
      <c r="W315" s="71">
        <v>22</v>
      </c>
      <c r="X315" s="71">
        <v>1355</v>
      </c>
      <c r="Y315" s="71">
        <v>2176</v>
      </c>
      <c r="Z315" s="71">
        <v>3275</v>
      </c>
      <c r="AA315" s="71">
        <v>1153</v>
      </c>
      <c r="AB315" s="71">
        <v>5707</v>
      </c>
      <c r="AC315" s="71">
        <v>0</v>
      </c>
      <c r="AD315" s="71">
        <v>0.61697612867000007</v>
      </c>
      <c r="AE315" s="72"/>
      <c r="AF315" s="71">
        <v>1406304.6808327411</v>
      </c>
      <c r="AG315" s="71">
        <v>355165.00210126769</v>
      </c>
      <c r="AH315" s="71">
        <v>179654.08233718149</v>
      </c>
      <c r="AI315" s="71">
        <v>9286260.5333075114</v>
      </c>
      <c r="AJ315" s="71">
        <v>11741904.85825786</v>
      </c>
      <c r="AK315" s="71">
        <v>0</v>
      </c>
      <c r="AL315" s="71">
        <v>0</v>
      </c>
      <c r="AM315" s="71">
        <v>782728.04085303005</v>
      </c>
      <c r="AN315" s="71">
        <v>0</v>
      </c>
      <c r="AO315" s="71">
        <v>0</v>
      </c>
      <c r="AP315" s="71">
        <v>23752017.197689593</v>
      </c>
      <c r="AQ315" s="72"/>
      <c r="AR315" s="71">
        <v>10</v>
      </c>
      <c r="AS315" s="71">
        <v>0</v>
      </c>
      <c r="AT315" s="71">
        <v>0</v>
      </c>
      <c r="AU315" s="71">
        <v>0</v>
      </c>
      <c r="AV315" s="71">
        <v>0</v>
      </c>
      <c r="AW315" s="71">
        <v>0</v>
      </c>
      <c r="AX315" s="71"/>
      <c r="AY315" s="72"/>
      <c r="AZ315" s="71">
        <v>29.8</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2144</v>
      </c>
      <c r="B316" s="70">
        <v>337</v>
      </c>
      <c r="C316" s="70">
        <v>14</v>
      </c>
      <c r="D316" s="70">
        <v>20</v>
      </c>
      <c r="E316" s="70">
        <v>2017</v>
      </c>
      <c r="F316" s="70" t="s">
        <v>156</v>
      </c>
      <c r="G316" s="70" t="s">
        <v>2130</v>
      </c>
      <c r="H316" s="70" t="s">
        <v>2131</v>
      </c>
      <c r="I316" s="148"/>
      <c r="J316" s="71">
        <v>0.80053238832586304</v>
      </c>
      <c r="K316" s="71">
        <v>0.49224255024767488</v>
      </c>
      <c r="L316" s="71">
        <v>0.92378323789361083</v>
      </c>
      <c r="M316" s="71">
        <v>5.6480277906326961</v>
      </c>
      <c r="N316" s="71">
        <v>6.9367472761641196</v>
      </c>
      <c r="O316" s="71">
        <v>5.4575208346199098</v>
      </c>
      <c r="P316" s="71">
        <v>5.4845440041163132</v>
      </c>
      <c r="Q316" s="71">
        <v>0.384885957538811</v>
      </c>
      <c r="R316" s="71">
        <v>0</v>
      </c>
      <c r="S316" s="71">
        <v>0.64123589008000004</v>
      </c>
      <c r="T316" s="72"/>
      <c r="U316" s="71">
        <v>231161</v>
      </c>
      <c r="V316" s="71">
        <v>227</v>
      </c>
      <c r="W316" s="71">
        <v>22</v>
      </c>
      <c r="X316" s="71">
        <v>1355</v>
      </c>
      <c r="Y316" s="71">
        <v>2165</v>
      </c>
      <c r="Z316" s="71">
        <v>3263</v>
      </c>
      <c r="AA316" s="71">
        <v>1136</v>
      </c>
      <c r="AB316" s="71">
        <v>5635</v>
      </c>
      <c r="AC316" s="71">
        <v>0</v>
      </c>
      <c r="AD316" s="71">
        <v>0.64123589008000004</v>
      </c>
      <c r="AE316" s="72"/>
      <c r="AF316" s="71">
        <v>1243010.1199202309</v>
      </c>
      <c r="AG316" s="71">
        <v>365386.52175691217</v>
      </c>
      <c r="AH316" s="71">
        <v>206936.43353202631</v>
      </c>
      <c r="AI316" s="71">
        <v>9747446.1806870122</v>
      </c>
      <c r="AJ316" s="71">
        <v>11714203.44274996</v>
      </c>
      <c r="AK316" s="71">
        <v>0</v>
      </c>
      <c r="AL316" s="71">
        <v>0</v>
      </c>
      <c r="AM316" s="71">
        <v>774062.38105854287</v>
      </c>
      <c r="AN316" s="71">
        <v>0</v>
      </c>
      <c r="AO316" s="71">
        <v>0</v>
      </c>
      <c r="AP316" s="71">
        <v>24051045.079704687</v>
      </c>
      <c r="AQ316" s="72"/>
      <c r="AR316" s="71">
        <v>11</v>
      </c>
      <c r="AS316" s="71">
        <v>0</v>
      </c>
      <c r="AT316" s="71">
        <v>0</v>
      </c>
      <c r="AU316" s="71">
        <v>0</v>
      </c>
      <c r="AV316" s="71">
        <v>0</v>
      </c>
      <c r="AW316" s="71">
        <v>0</v>
      </c>
      <c r="AX316" s="71"/>
      <c r="AY316" s="72"/>
      <c r="AZ316" s="71">
        <v>35.1</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2145</v>
      </c>
      <c r="B317" s="70">
        <v>338</v>
      </c>
      <c r="C317" s="70">
        <v>15</v>
      </c>
      <c r="D317" s="70">
        <v>20</v>
      </c>
      <c r="E317" s="70">
        <v>2018</v>
      </c>
      <c r="F317" s="70" t="s">
        <v>183</v>
      </c>
      <c r="G317" s="70" t="s">
        <v>2130</v>
      </c>
      <c r="H317" s="70" t="s">
        <v>2131</v>
      </c>
      <c r="I317" s="148"/>
      <c r="J317" s="71">
        <v>0.6555309530301614</v>
      </c>
      <c r="K317" s="71">
        <v>0.43921920057505737</v>
      </c>
      <c r="L317" s="71">
        <v>0.81811498044115549</v>
      </c>
      <c r="M317" s="71">
        <v>5.0018145487724768</v>
      </c>
      <c r="N317" s="71">
        <v>5.3605833636262679</v>
      </c>
      <c r="O317" s="71">
        <v>5.2909821129851977</v>
      </c>
      <c r="P317" s="71">
        <v>5.4299495513049916</v>
      </c>
      <c r="Q317" s="71">
        <v>0.35315800359447003</v>
      </c>
      <c r="R317" s="71">
        <v>0</v>
      </c>
      <c r="S317" s="71">
        <v>0.60037354190000003</v>
      </c>
      <c r="T317" s="72"/>
      <c r="U317" s="71">
        <v>219845</v>
      </c>
      <c r="V317" s="71">
        <v>227</v>
      </c>
      <c r="W317" s="71">
        <v>22</v>
      </c>
      <c r="X317" s="71">
        <v>1355</v>
      </c>
      <c r="Y317" s="71">
        <v>2168</v>
      </c>
      <c r="Z317" s="71">
        <v>3224</v>
      </c>
      <c r="AA317" s="71">
        <v>1136</v>
      </c>
      <c r="AB317" s="71">
        <v>5572</v>
      </c>
      <c r="AC317" s="71">
        <v>0</v>
      </c>
      <c r="AD317" s="71">
        <v>0.60037354190000003</v>
      </c>
      <c r="AE317" s="72"/>
      <c r="AF317" s="71">
        <v>1151977.813369303</v>
      </c>
      <c r="AG317" s="71">
        <v>320857.73603204399</v>
      </c>
      <c r="AH317" s="71">
        <v>193421.68274079621</v>
      </c>
      <c r="AI317" s="71">
        <v>9580279.0261578597</v>
      </c>
      <c r="AJ317" s="71">
        <v>10125659.72316413</v>
      </c>
      <c r="AK317" s="71">
        <v>0</v>
      </c>
      <c r="AL317" s="71">
        <v>0</v>
      </c>
      <c r="AM317" s="71">
        <v>766991.98888530745</v>
      </c>
      <c r="AN317" s="71">
        <v>0</v>
      </c>
      <c r="AO317" s="71">
        <v>0</v>
      </c>
      <c r="AP317" s="71">
        <v>22139187.970349438</v>
      </c>
      <c r="AQ317" s="72"/>
      <c r="AR317" s="71">
        <v>11</v>
      </c>
      <c r="AS317" s="71">
        <v>0</v>
      </c>
      <c r="AT317" s="71">
        <v>0</v>
      </c>
      <c r="AU317" s="71">
        <v>0</v>
      </c>
      <c r="AV317" s="71">
        <v>0</v>
      </c>
      <c r="AW317" s="71">
        <v>0</v>
      </c>
      <c r="AX317" s="71"/>
      <c r="AY317" s="72"/>
      <c r="AZ317" s="71">
        <v>34.799999999999997</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2146</v>
      </c>
      <c r="B318" s="70">
        <v>339</v>
      </c>
      <c r="C318" s="70">
        <v>16</v>
      </c>
      <c r="D318" s="70">
        <v>20</v>
      </c>
      <c r="E318" s="70">
        <v>2019</v>
      </c>
      <c r="F318" s="70" t="s">
        <v>158</v>
      </c>
      <c r="G318" s="70" t="s">
        <v>2130</v>
      </c>
      <c r="H318" s="70" t="s">
        <v>2131</v>
      </c>
      <c r="I318" s="148"/>
      <c r="J318" s="71">
        <v>0.56552164327320165</v>
      </c>
      <c r="K318" s="71">
        <v>0.40759384558002554</v>
      </c>
      <c r="L318" s="71">
        <v>0.8249199577742854</v>
      </c>
      <c r="M318" s="71">
        <v>4.4575840651047933</v>
      </c>
      <c r="N318" s="71">
        <v>5.7018298991476843</v>
      </c>
      <c r="O318" s="71">
        <v>5.1112739152209743</v>
      </c>
      <c r="P318" s="71">
        <v>5.3745809631149752</v>
      </c>
      <c r="Q318" s="71">
        <v>0.34212145715179398</v>
      </c>
      <c r="R318" s="71">
        <v>0</v>
      </c>
      <c r="S318" s="71">
        <v>0</v>
      </c>
      <c r="T318" s="72"/>
      <c r="U318" s="71">
        <v>199413</v>
      </c>
      <c r="V318" s="71">
        <v>227</v>
      </c>
      <c r="W318" s="71">
        <v>22</v>
      </c>
      <c r="X318" s="71">
        <v>1355</v>
      </c>
      <c r="Y318" s="71">
        <v>2188</v>
      </c>
      <c r="Z318" s="71">
        <v>3200</v>
      </c>
      <c r="AA318" s="71">
        <v>1116</v>
      </c>
      <c r="AB318" s="71">
        <v>5544</v>
      </c>
      <c r="AC318" s="71">
        <v>0</v>
      </c>
      <c r="AD318" s="71">
        <v>0</v>
      </c>
      <c r="AE318" s="72"/>
      <c r="AF318" s="71">
        <v>1044227.685803702</v>
      </c>
      <c r="AG318" s="71">
        <v>313051.79048095917</v>
      </c>
      <c r="AH318" s="71">
        <v>207597.92836139261</v>
      </c>
      <c r="AI318" s="71">
        <v>8912017.6516301893</v>
      </c>
      <c r="AJ318" s="71">
        <v>11264642.831673009</v>
      </c>
      <c r="AK318" s="71">
        <v>0</v>
      </c>
      <c r="AL318" s="71">
        <v>0</v>
      </c>
      <c r="AM318" s="71">
        <v>755051.06479034491</v>
      </c>
      <c r="AN318" s="71">
        <v>0</v>
      </c>
      <c r="AO318" s="71">
        <v>0</v>
      </c>
      <c r="AP318" s="71">
        <v>22496588.952739596</v>
      </c>
      <c r="AQ318" s="72"/>
      <c r="AR318" s="71">
        <v>11</v>
      </c>
      <c r="AS318" s="71">
        <v>0</v>
      </c>
      <c r="AT318" s="71">
        <v>0</v>
      </c>
      <c r="AU318" s="71">
        <v>0</v>
      </c>
      <c r="AV318" s="71">
        <v>0</v>
      </c>
      <c r="AW318" s="71">
        <v>0</v>
      </c>
      <c r="AX318" s="71"/>
      <c r="AY318" s="72"/>
      <c r="AZ318" s="71">
        <v>35.1</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2147</v>
      </c>
      <c r="B319" s="70">
        <v>340</v>
      </c>
      <c r="C319" s="70">
        <v>17</v>
      </c>
      <c r="D319" s="70">
        <v>20</v>
      </c>
      <c r="E319" s="70">
        <v>2020</v>
      </c>
      <c r="F319" s="70" t="s">
        <v>159</v>
      </c>
      <c r="G319" s="70" t="s">
        <v>2130</v>
      </c>
      <c r="H319" s="70" t="s">
        <v>2131</v>
      </c>
      <c r="I319" s="148"/>
      <c r="J319" s="71">
        <v>0.50468412036837018</v>
      </c>
      <c r="K319" s="71">
        <v>0.41974919396924321</v>
      </c>
      <c r="L319" s="71">
        <v>1.0837478606970168</v>
      </c>
      <c r="M319" s="71">
        <v>3.7544829669967497</v>
      </c>
      <c r="N319" s="71">
        <v>5.1997730235980137</v>
      </c>
      <c r="O319" s="71">
        <v>4.4474109815495373</v>
      </c>
      <c r="P319" s="71">
        <v>5.074674707684995</v>
      </c>
      <c r="Q319" s="71">
        <v>0.32257411771548999</v>
      </c>
      <c r="R319" s="71">
        <v>0</v>
      </c>
      <c r="S319" s="71">
        <v>0</v>
      </c>
      <c r="T319" s="72"/>
      <c r="U319" s="71">
        <v>138997</v>
      </c>
      <c r="V319" s="71">
        <v>201</v>
      </c>
      <c r="W319" s="71">
        <v>42</v>
      </c>
      <c r="X319" s="71">
        <v>1285</v>
      </c>
      <c r="Y319" s="71">
        <v>2196</v>
      </c>
      <c r="Z319" s="71">
        <v>3178</v>
      </c>
      <c r="AA319" s="71">
        <v>1120</v>
      </c>
      <c r="AB319" s="71">
        <v>5471</v>
      </c>
      <c r="AC319" s="71">
        <v>0</v>
      </c>
      <c r="AD319" s="71">
        <v>0</v>
      </c>
      <c r="AE319" s="72"/>
      <c r="AF319" s="71">
        <v>864928.05687116098</v>
      </c>
      <c r="AG319" s="71">
        <v>296348.85881245398</v>
      </c>
      <c r="AH319" s="71">
        <v>301123.95689744246</v>
      </c>
      <c r="AI319" s="71">
        <v>7237878.630227644</v>
      </c>
      <c r="AJ319" s="71">
        <v>9940317.4747381527</v>
      </c>
      <c r="AK319" s="71"/>
      <c r="AL319" s="71"/>
      <c r="AM319" s="71">
        <v>714026.28407777636</v>
      </c>
      <c r="AN319" s="71"/>
      <c r="AO319" s="71"/>
      <c r="AP319" s="71">
        <v>19354623.261624631</v>
      </c>
      <c r="AQ319" s="72"/>
      <c r="AR319" s="71">
        <v>11</v>
      </c>
      <c r="AS319" s="71">
        <v>0</v>
      </c>
      <c r="AT319" s="71">
        <v>0</v>
      </c>
      <c r="AU319" s="71">
        <v>0</v>
      </c>
      <c r="AV319" s="71">
        <v>0</v>
      </c>
      <c r="AW319" s="71">
        <v>0</v>
      </c>
      <c r="AX319" s="71"/>
      <c r="AY319" s="72"/>
      <c r="AZ319" s="71">
        <v>35.1</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2148</v>
      </c>
      <c r="B320" s="70">
        <v>340</v>
      </c>
      <c r="C320" s="70">
        <v>18</v>
      </c>
      <c r="D320" s="70">
        <v>20</v>
      </c>
      <c r="E320" s="70">
        <v>2021</v>
      </c>
      <c r="F320" s="70" t="s">
        <v>160</v>
      </c>
      <c r="G320" s="70" t="s">
        <v>2130</v>
      </c>
      <c r="H320" s="70" t="s">
        <v>2131</v>
      </c>
      <c r="I320" s="148"/>
      <c r="J320" s="71">
        <v>0.4202099914548299</v>
      </c>
      <c r="K320" s="71">
        <v>0.440370090061667</v>
      </c>
      <c r="L320" s="71">
        <v>1.2103563499218957</v>
      </c>
      <c r="M320" s="71">
        <v>3.7849667973353758</v>
      </c>
      <c r="N320" s="71">
        <v>5.2475048305885945</v>
      </c>
      <c r="O320" s="71">
        <v>4.2622494524886232</v>
      </c>
      <c r="P320" s="71">
        <v>5.1530903809053923</v>
      </c>
      <c r="Q320" s="71">
        <v>0.31418102490560301</v>
      </c>
      <c r="R320" s="71">
        <v>0</v>
      </c>
      <c r="S320" s="71">
        <v>0</v>
      </c>
      <c r="T320" s="72"/>
      <c r="U320" s="71">
        <v>152123</v>
      </c>
      <c r="V320" s="71">
        <v>201</v>
      </c>
      <c r="W320" s="71">
        <v>42</v>
      </c>
      <c r="X320" s="71">
        <v>1285</v>
      </c>
      <c r="Y320" s="71">
        <v>2218</v>
      </c>
      <c r="Z320" s="71">
        <v>3136</v>
      </c>
      <c r="AA320" s="71">
        <v>1109</v>
      </c>
      <c r="AB320" s="71">
        <v>5381</v>
      </c>
      <c r="AC320" s="71">
        <v>0</v>
      </c>
      <c r="AD320" s="71">
        <v>0</v>
      </c>
      <c r="AE320" s="72"/>
      <c r="AF320" s="71">
        <v>883116.39454482822</v>
      </c>
      <c r="AG320" s="71">
        <v>322437.68886008236</v>
      </c>
      <c r="AH320" s="71">
        <v>324774.72580346325</v>
      </c>
      <c r="AI320" s="71">
        <v>8388458.9345322326</v>
      </c>
      <c r="AJ320" s="71">
        <v>10676814.56554416</v>
      </c>
      <c r="AK320" s="71">
        <v>0</v>
      </c>
      <c r="AL320" s="71">
        <v>0</v>
      </c>
      <c r="AM320" s="71">
        <v>706330.98029378743</v>
      </c>
      <c r="AN320" s="71">
        <v>0</v>
      </c>
      <c r="AO320" s="71">
        <v>0</v>
      </c>
      <c r="AP320" s="71">
        <v>21301933.289578557</v>
      </c>
      <c r="AQ320" s="72"/>
      <c r="AR320" s="71">
        <v>11</v>
      </c>
      <c r="AS320" s="71">
        <v>0</v>
      </c>
      <c r="AT320" s="71">
        <v>0</v>
      </c>
      <c r="AU320" s="71">
        <v>0</v>
      </c>
      <c r="AV320" s="71">
        <v>0</v>
      </c>
      <c r="AW320" s="71">
        <v>0</v>
      </c>
      <c r="AX320" s="71"/>
      <c r="AY320" s="72"/>
      <c r="AZ320" s="71">
        <v>35.1</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2149</v>
      </c>
      <c r="B321" s="70">
        <v>340</v>
      </c>
      <c r="C321" s="70">
        <v>19</v>
      </c>
      <c r="D321" s="70">
        <v>20</v>
      </c>
      <c r="E321" s="70">
        <v>2022</v>
      </c>
      <c r="F321" s="70" t="s">
        <v>161</v>
      </c>
      <c r="G321" s="70" t="s">
        <v>2130</v>
      </c>
      <c r="H321" s="70" t="s">
        <v>2131</v>
      </c>
      <c r="I321" s="148"/>
      <c r="J321" s="71">
        <v>0.46513941333677783</v>
      </c>
      <c r="K321" s="71">
        <v>0.39636006036104443</v>
      </c>
      <c r="L321" s="71">
        <v>1.0304264545022515</v>
      </c>
      <c r="M321" s="71">
        <v>4.3447525516034373</v>
      </c>
      <c r="N321" s="71">
        <v>5.6403527641743993</v>
      </c>
      <c r="O321" s="71">
        <v>4.4603199084783327</v>
      </c>
      <c r="P321" s="71">
        <v>5.1214824441880102</v>
      </c>
      <c r="Q321" s="71">
        <v>0.31130372717746158</v>
      </c>
      <c r="R321" s="71">
        <v>0</v>
      </c>
      <c r="S321" s="71">
        <v>0</v>
      </c>
      <c r="T321" s="72"/>
      <c r="U321" s="71">
        <v>155274</v>
      </c>
      <c r="V321" s="71">
        <v>201</v>
      </c>
      <c r="W321" s="71">
        <v>42</v>
      </c>
      <c r="X321" s="71">
        <v>1285</v>
      </c>
      <c r="Y321" s="71">
        <v>2217</v>
      </c>
      <c r="Z321" s="71">
        <v>3118</v>
      </c>
      <c r="AA321" s="71">
        <v>1119</v>
      </c>
      <c r="AB321" s="71">
        <v>5288</v>
      </c>
      <c r="AC321" s="71">
        <v>0</v>
      </c>
      <c r="AD321" s="71">
        <v>0</v>
      </c>
      <c r="AE321" s="72"/>
      <c r="AF321" s="71">
        <v>792237.20034110523</v>
      </c>
      <c r="AG321" s="71">
        <v>311231.7517921924</v>
      </c>
      <c r="AH321" s="71">
        <v>318433.03197793086</v>
      </c>
      <c r="AI321" s="71">
        <v>8334196.6364016533</v>
      </c>
      <c r="AJ321" s="71">
        <v>10929058.322403306</v>
      </c>
      <c r="AK321" s="71">
        <v>0</v>
      </c>
      <c r="AL321" s="71">
        <v>0</v>
      </c>
      <c r="AM321" s="71">
        <v>682825.13282482699</v>
      </c>
      <c r="AN321" s="71">
        <v>0</v>
      </c>
      <c r="AO321" s="71">
        <v>0</v>
      </c>
      <c r="AP321" s="71">
        <v>21367982.075741015</v>
      </c>
      <c r="AQ321" s="72"/>
      <c r="AR321" s="71">
        <v>11</v>
      </c>
      <c r="AS321" s="71">
        <v>0</v>
      </c>
      <c r="AT321" s="71">
        <v>0</v>
      </c>
      <c r="AU321" s="71">
        <v>0</v>
      </c>
      <c r="AV321" s="71">
        <v>0</v>
      </c>
      <c r="AW321" s="71">
        <v>0</v>
      </c>
      <c r="AX321" s="71"/>
      <c r="AY321" s="72"/>
      <c r="AZ321" s="71">
        <v>35.1</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2150</v>
      </c>
      <c r="B322" s="70">
        <v>340</v>
      </c>
      <c r="C322" s="70">
        <v>20</v>
      </c>
      <c r="D322" s="70">
        <v>20</v>
      </c>
      <c r="E322" s="70">
        <v>2023</v>
      </c>
      <c r="F322" s="70" t="s">
        <v>1539</v>
      </c>
      <c r="G322" s="70" t="s">
        <v>2130</v>
      </c>
      <c r="H322" s="70" t="s">
        <v>2131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v>
      </c>
      <c r="AS322" s="71">
        <v>0</v>
      </c>
      <c r="AT322" s="71">
        <v>0</v>
      </c>
      <c r="AU322" s="71">
        <v>0</v>
      </c>
      <c r="AV322" s="71">
        <v>0</v>
      </c>
      <c r="AW322" s="71">
        <v>0</v>
      </c>
      <c r="AX322" s="71"/>
      <c r="AY322" s="72"/>
      <c r="AZ322" s="71">
        <v>35.1</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2151</v>
      </c>
      <c r="B323" s="70">
        <v>340</v>
      </c>
      <c r="C323" s="70">
        <v>21</v>
      </c>
      <c r="D323" s="70">
        <v>20</v>
      </c>
      <c r="E323" s="70">
        <v>2024</v>
      </c>
      <c r="F323" s="70" t="s">
        <v>1554</v>
      </c>
      <c r="G323" s="70" t="s">
        <v>2130</v>
      </c>
      <c r="H323" s="70" t="s">
        <v>2131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2152</v>
      </c>
      <c r="B324" s="70">
        <v>358</v>
      </c>
      <c r="C324" s="70">
        <v>1</v>
      </c>
      <c r="D324" s="70">
        <v>22</v>
      </c>
      <c r="E324" s="70">
        <v>1990</v>
      </c>
      <c r="F324" s="70" t="s">
        <v>787</v>
      </c>
      <c r="G324" s="70" t="s">
        <v>2153</v>
      </c>
      <c r="H324" s="70" t="s">
        <v>2154</v>
      </c>
      <c r="I324" s="148"/>
      <c r="J324" s="71">
        <v>40.116379578809493</v>
      </c>
      <c r="K324" s="71">
        <v>2.0863043180958352</v>
      </c>
      <c r="L324" s="71">
        <v>16.631536833128461</v>
      </c>
      <c r="M324" s="71">
        <v>4.4840941675482764</v>
      </c>
      <c r="N324" s="71">
        <v>14.66297447504574</v>
      </c>
      <c r="O324" s="71">
        <v>5.6259037494127151</v>
      </c>
      <c r="P324" s="71">
        <v>8.5704486179898058</v>
      </c>
      <c r="Q324" s="71">
        <v>0.65672583752012803</v>
      </c>
      <c r="R324" s="71">
        <v>0</v>
      </c>
      <c r="S324" s="71">
        <v>0.75488964466275943</v>
      </c>
      <c r="T324" s="72"/>
      <c r="U324" s="71">
        <v>851241</v>
      </c>
      <c r="V324" s="71">
        <v>643</v>
      </c>
      <c r="W324" s="71">
        <v>219</v>
      </c>
      <c r="X324" s="71">
        <v>1864</v>
      </c>
      <c r="Y324" s="71">
        <v>3220</v>
      </c>
      <c r="Z324" s="71">
        <v>2314</v>
      </c>
      <c r="AA324" s="71">
        <v>2081</v>
      </c>
      <c r="AB324" s="71">
        <v>10663</v>
      </c>
      <c r="AC324" s="71">
        <v>0</v>
      </c>
      <c r="AD324" s="71">
        <v>0.75488964466275943</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2155</v>
      </c>
      <c r="B325" s="70">
        <v>359</v>
      </c>
      <c r="C325" s="70">
        <v>2</v>
      </c>
      <c r="D325" s="70">
        <v>22</v>
      </c>
      <c r="E325" s="70">
        <v>2005</v>
      </c>
      <c r="F325" s="70" t="s">
        <v>789</v>
      </c>
      <c r="G325" s="70" t="s">
        <v>2153</v>
      </c>
      <c r="H325" s="70" t="s">
        <v>2154</v>
      </c>
      <c r="I325" s="148"/>
      <c r="J325" s="71">
        <v>7.97922727539832</v>
      </c>
      <c r="K325" s="71">
        <v>1.453933431635827</v>
      </c>
      <c r="L325" s="71">
        <v>3.7119723322789739</v>
      </c>
      <c r="M325" s="71">
        <v>7.9343281287380156</v>
      </c>
      <c r="N325" s="71">
        <v>21.511000476142229</v>
      </c>
      <c r="O325" s="71">
        <v>7.2379111222660102</v>
      </c>
      <c r="P325" s="71">
        <v>8.1112342384591987</v>
      </c>
      <c r="Q325" s="71">
        <v>0.50259803781920798</v>
      </c>
      <c r="R325" s="71">
        <v>0</v>
      </c>
      <c r="S325" s="71">
        <v>0</v>
      </c>
      <c r="T325" s="72"/>
      <c r="U325" s="71">
        <v>199264</v>
      </c>
      <c r="V325" s="71">
        <v>490</v>
      </c>
      <c r="W325" s="71">
        <v>38</v>
      </c>
      <c r="X325" s="71">
        <v>1319</v>
      </c>
      <c r="Y325" s="71">
        <v>3282</v>
      </c>
      <c r="Z325" s="71">
        <v>3445</v>
      </c>
      <c r="AA325" s="71">
        <v>1613</v>
      </c>
      <c r="AB325" s="71">
        <v>8531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2156</v>
      </c>
      <c r="B326" s="70">
        <v>360</v>
      </c>
      <c r="C326" s="70">
        <v>3</v>
      </c>
      <c r="D326" s="70">
        <v>22</v>
      </c>
      <c r="E326" s="70">
        <v>2006</v>
      </c>
      <c r="F326" s="70" t="s">
        <v>790</v>
      </c>
      <c r="G326" s="70" t="s">
        <v>2153</v>
      </c>
      <c r="H326" s="70" t="s">
        <v>2154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2157</v>
      </c>
      <c r="B327" s="70">
        <v>361</v>
      </c>
      <c r="C327" s="70">
        <v>4</v>
      </c>
      <c r="D327" s="70">
        <v>22</v>
      </c>
      <c r="E327" s="70">
        <v>2007</v>
      </c>
      <c r="F327" s="70" t="s">
        <v>791</v>
      </c>
      <c r="G327" s="70" t="s">
        <v>2153</v>
      </c>
      <c r="H327" s="70" t="s">
        <v>2154</v>
      </c>
      <c r="I327" s="148"/>
      <c r="J327" s="71">
        <v>3.2985503545305699</v>
      </c>
      <c r="K327" s="71">
        <v>1.5104534833491761</v>
      </c>
      <c r="L327" s="71">
        <v>4.6350329131932719</v>
      </c>
      <c r="M327" s="71">
        <v>8.4230587446382188</v>
      </c>
      <c r="N327" s="71">
        <v>18.152556881584221</v>
      </c>
      <c r="O327" s="71">
        <v>6.6573525719865954</v>
      </c>
      <c r="P327" s="71">
        <v>7.7823081494309827</v>
      </c>
      <c r="Q327" s="71">
        <v>0.50795480694821404</v>
      </c>
      <c r="R327" s="71">
        <v>0</v>
      </c>
      <c r="S327" s="71">
        <v>0</v>
      </c>
      <c r="T327" s="72"/>
      <c r="U327" s="71">
        <v>128007</v>
      </c>
      <c r="V327" s="71">
        <v>475</v>
      </c>
      <c r="W327" s="71">
        <v>55</v>
      </c>
      <c r="X327" s="71">
        <v>1823</v>
      </c>
      <c r="Y327" s="71">
        <v>3217</v>
      </c>
      <c r="Z327" s="71">
        <v>3294</v>
      </c>
      <c r="AA327" s="71">
        <v>1524</v>
      </c>
      <c r="AB327" s="71">
        <v>8166</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2158</v>
      </c>
      <c r="B328" s="70">
        <v>362</v>
      </c>
      <c r="C328" s="70">
        <v>5</v>
      </c>
      <c r="D328" s="70">
        <v>22</v>
      </c>
      <c r="E328" s="70">
        <v>2008</v>
      </c>
      <c r="F328" s="70" t="s">
        <v>792</v>
      </c>
      <c r="G328" s="70" t="s">
        <v>2153</v>
      </c>
      <c r="H328" s="70" t="s">
        <v>2154</v>
      </c>
      <c r="I328" s="148"/>
      <c r="J328" s="71">
        <v>3.656170578218414</v>
      </c>
      <c r="K328" s="71">
        <v>1.0888822495947481</v>
      </c>
      <c r="L328" s="71">
        <v>4.1222173442911449</v>
      </c>
      <c r="M328" s="71">
        <v>8.877917416602191</v>
      </c>
      <c r="N328" s="71">
        <v>17.151298492948339</v>
      </c>
      <c r="O328" s="71">
        <v>6.3847536084288086</v>
      </c>
      <c r="P328" s="71">
        <v>7.4214920134151203</v>
      </c>
      <c r="Q328" s="71">
        <v>0.48927053013686</v>
      </c>
      <c r="R328" s="71">
        <v>0</v>
      </c>
      <c r="S328" s="71">
        <v>0</v>
      </c>
      <c r="T328" s="72"/>
      <c r="U328" s="71">
        <v>155586</v>
      </c>
      <c r="V328" s="71">
        <v>475</v>
      </c>
      <c r="W328" s="71">
        <v>55</v>
      </c>
      <c r="X328" s="71">
        <v>1823</v>
      </c>
      <c r="Y328" s="71">
        <v>3196</v>
      </c>
      <c r="Z328" s="71">
        <v>3270</v>
      </c>
      <c r="AA328" s="71">
        <v>1455</v>
      </c>
      <c r="AB328" s="71">
        <v>7995</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2159</v>
      </c>
      <c r="B329" s="70">
        <v>363</v>
      </c>
      <c r="C329" s="70">
        <v>6</v>
      </c>
      <c r="D329" s="70">
        <v>22</v>
      </c>
      <c r="E329" s="70">
        <v>2009</v>
      </c>
      <c r="F329" s="70" t="s">
        <v>176</v>
      </c>
      <c r="G329" s="1064" t="s">
        <v>2153</v>
      </c>
      <c r="H329" s="70" t="s">
        <v>2154</v>
      </c>
      <c r="I329" s="148"/>
      <c r="J329" s="71">
        <v>2.011339493745985</v>
      </c>
      <c r="K329" s="71">
        <v>0.90646158668809784</v>
      </c>
      <c r="L329" s="71">
        <v>3.5832714375967001</v>
      </c>
      <c r="M329" s="71">
        <v>8.4326420320497277</v>
      </c>
      <c r="N329" s="71">
        <v>17.34482609886458</v>
      </c>
      <c r="O329" s="71">
        <v>6.4467706103023277</v>
      </c>
      <c r="P329" s="71">
        <v>7.1744517323792367</v>
      </c>
      <c r="Q329" s="71">
        <v>0.45244579820552899</v>
      </c>
      <c r="R329" s="71">
        <v>0</v>
      </c>
      <c r="S329" s="71">
        <v>0</v>
      </c>
      <c r="T329" s="72"/>
      <c r="U329" s="71">
        <v>80844</v>
      </c>
      <c r="V329" s="71">
        <v>411</v>
      </c>
      <c r="W329" s="71">
        <v>60</v>
      </c>
      <c r="X329" s="71">
        <v>1771</v>
      </c>
      <c r="Y329" s="71">
        <v>3165</v>
      </c>
      <c r="Z329" s="71">
        <v>3259</v>
      </c>
      <c r="AA329" s="71">
        <v>1444</v>
      </c>
      <c r="AB329" s="71">
        <v>7761</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2160</v>
      </c>
      <c r="B330" s="70">
        <v>364</v>
      </c>
      <c r="C330" s="70">
        <v>7</v>
      </c>
      <c r="D330" s="70">
        <v>22</v>
      </c>
      <c r="E330" s="70">
        <v>2010</v>
      </c>
      <c r="F330" s="70" t="s">
        <v>177</v>
      </c>
      <c r="G330" s="1064" t="s">
        <v>2153</v>
      </c>
      <c r="H330" s="70" t="s">
        <v>2154</v>
      </c>
      <c r="I330" s="148"/>
      <c r="J330" s="71">
        <v>2.3859172796157502</v>
      </c>
      <c r="K330" s="71">
        <v>1.053092678112852</v>
      </c>
      <c r="L330" s="71">
        <v>3.3077759892756329</v>
      </c>
      <c r="M330" s="71">
        <v>8.0131355516068652</v>
      </c>
      <c r="N330" s="71">
        <v>17.658136493698809</v>
      </c>
      <c r="O330" s="71">
        <v>6.3815104224390176</v>
      </c>
      <c r="P330" s="71">
        <v>7.1951505685167172</v>
      </c>
      <c r="Q330" s="71">
        <v>0.46195027036448699</v>
      </c>
      <c r="R330" s="71">
        <v>0</v>
      </c>
      <c r="S330" s="71">
        <v>0.20712293723790001</v>
      </c>
      <c r="T330" s="72"/>
      <c r="U330" s="71">
        <v>94548</v>
      </c>
      <c r="V330" s="71">
        <v>411</v>
      </c>
      <c r="W330" s="71">
        <v>60</v>
      </c>
      <c r="X330" s="71">
        <v>1771</v>
      </c>
      <c r="Y330" s="71">
        <v>3158</v>
      </c>
      <c r="Z330" s="71">
        <v>3241</v>
      </c>
      <c r="AA330" s="71">
        <v>1412</v>
      </c>
      <c r="AB330" s="71">
        <v>7593</v>
      </c>
      <c r="AC330" s="71">
        <v>0</v>
      </c>
      <c r="AD330" s="71">
        <v>0.20712293723790001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2161</v>
      </c>
      <c r="B331" s="70">
        <v>365</v>
      </c>
      <c r="C331" s="70">
        <v>8</v>
      </c>
      <c r="D331" s="70">
        <v>22</v>
      </c>
      <c r="E331" s="70">
        <v>2011</v>
      </c>
      <c r="F331" s="70" t="s">
        <v>178</v>
      </c>
      <c r="G331" s="70" t="s">
        <v>2153</v>
      </c>
      <c r="H331" s="70" t="s">
        <v>2154</v>
      </c>
      <c r="I331" s="148"/>
      <c r="J331" s="71">
        <v>5.3309954437246772</v>
      </c>
      <c r="K331" s="71">
        <v>1.224553985176027</v>
      </c>
      <c r="L331" s="71">
        <v>2.9949657461378569</v>
      </c>
      <c r="M331" s="71">
        <v>9.4392619974548087</v>
      </c>
      <c r="N331" s="71">
        <v>19.905454029149311</v>
      </c>
      <c r="O331" s="71">
        <v>6.2053503167209874</v>
      </c>
      <c r="P331" s="71">
        <v>6.7942324745392479</v>
      </c>
      <c r="Q331" s="71">
        <v>0.51559072613138202</v>
      </c>
      <c r="R331" s="71">
        <v>0</v>
      </c>
      <c r="S331" s="71">
        <v>1.0870312908224</v>
      </c>
      <c r="T331" s="72"/>
      <c r="U331" s="71">
        <v>200085</v>
      </c>
      <c r="V331" s="71">
        <v>411</v>
      </c>
      <c r="W331" s="71">
        <v>60</v>
      </c>
      <c r="X331" s="71">
        <v>1771</v>
      </c>
      <c r="Y331" s="71">
        <v>3126</v>
      </c>
      <c r="Z331" s="71">
        <v>3220</v>
      </c>
      <c r="AA331" s="71">
        <v>1373</v>
      </c>
      <c r="AB331" s="71">
        <v>7347</v>
      </c>
      <c r="AC331" s="71">
        <v>0</v>
      </c>
      <c r="AD331" s="71">
        <v>1.0870312908224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2162</v>
      </c>
      <c r="B332" s="70">
        <v>366</v>
      </c>
      <c r="C332" s="70">
        <v>9</v>
      </c>
      <c r="D332" s="70">
        <v>22</v>
      </c>
      <c r="E332" s="70">
        <v>2012</v>
      </c>
      <c r="F332" s="70" t="s">
        <v>179</v>
      </c>
      <c r="G332" s="70" t="s">
        <v>2153</v>
      </c>
      <c r="H332" s="70" t="s">
        <v>2154</v>
      </c>
      <c r="I332" s="148"/>
      <c r="J332" s="71">
        <v>4.0268851293713874</v>
      </c>
      <c r="K332" s="71">
        <v>1.346737260578726</v>
      </c>
      <c r="L332" s="71">
        <v>2.9184592718825728</v>
      </c>
      <c r="M332" s="71">
        <v>10.235571350582079</v>
      </c>
      <c r="N332" s="71">
        <v>19.697903607889391</v>
      </c>
      <c r="O332" s="71">
        <v>6.1010725500265526</v>
      </c>
      <c r="P332" s="71">
        <v>6.748285885213237</v>
      </c>
      <c r="Q332" s="71">
        <v>0.54355731947010399</v>
      </c>
      <c r="R332" s="71">
        <v>0</v>
      </c>
      <c r="S332" s="71">
        <v>0.67882074358560007</v>
      </c>
      <c r="T332" s="72"/>
      <c r="U332" s="71">
        <v>133807</v>
      </c>
      <c r="V332" s="71">
        <v>411</v>
      </c>
      <c r="W332" s="71">
        <v>60</v>
      </c>
      <c r="X332" s="71">
        <v>1771</v>
      </c>
      <c r="Y332" s="71">
        <v>3088</v>
      </c>
      <c r="Z332" s="71">
        <v>3191</v>
      </c>
      <c r="AA332" s="71">
        <v>1356</v>
      </c>
      <c r="AB332" s="71">
        <v>7129</v>
      </c>
      <c r="AC332" s="71">
        <v>0</v>
      </c>
      <c r="AD332" s="71">
        <v>0.67882074358560007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2163</v>
      </c>
      <c r="B333" s="70">
        <v>367</v>
      </c>
      <c r="C333" s="70">
        <v>10</v>
      </c>
      <c r="D333" s="70">
        <v>22</v>
      </c>
      <c r="E333" s="70">
        <v>2013</v>
      </c>
      <c r="F333" s="70" t="s">
        <v>180</v>
      </c>
      <c r="G333" s="70" t="s">
        <v>2153</v>
      </c>
      <c r="H333" s="70" t="s">
        <v>2154</v>
      </c>
      <c r="I333" s="148"/>
      <c r="J333" s="71">
        <v>3.9670561003970568</v>
      </c>
      <c r="K333" s="71">
        <v>1.2445858869081721</v>
      </c>
      <c r="L333" s="71">
        <v>2.5189263072263222</v>
      </c>
      <c r="M333" s="71">
        <v>9.5403258435976905</v>
      </c>
      <c r="N333" s="71">
        <v>19.156367494798801</v>
      </c>
      <c r="O333" s="71">
        <v>5.7963874324673741</v>
      </c>
      <c r="P333" s="71">
        <v>6.7287552000882345</v>
      </c>
      <c r="Q333" s="71">
        <v>0.54241251531158596</v>
      </c>
      <c r="R333" s="71">
        <v>0</v>
      </c>
      <c r="S333" s="71">
        <v>1.311707859</v>
      </c>
      <c r="T333" s="72"/>
      <c r="U333" s="71">
        <v>132043</v>
      </c>
      <c r="V333" s="71">
        <v>411</v>
      </c>
      <c r="W333" s="71">
        <v>60</v>
      </c>
      <c r="X333" s="71">
        <v>1771</v>
      </c>
      <c r="Y333" s="71">
        <v>3058</v>
      </c>
      <c r="Z333" s="71">
        <v>3167</v>
      </c>
      <c r="AA333" s="71">
        <v>1347</v>
      </c>
      <c r="AB333" s="71">
        <v>7012</v>
      </c>
      <c r="AC333" s="71">
        <v>0</v>
      </c>
      <c r="AD333" s="71">
        <v>1.311707859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2164</v>
      </c>
      <c r="B334" s="70">
        <v>368</v>
      </c>
      <c r="C334" s="70">
        <v>11</v>
      </c>
      <c r="D334" s="70">
        <v>22</v>
      </c>
      <c r="E334" s="70">
        <v>2014</v>
      </c>
      <c r="F334" s="70" t="s">
        <v>181</v>
      </c>
      <c r="G334" s="70" t="s">
        <v>2153</v>
      </c>
      <c r="H334" s="70" t="s">
        <v>2154</v>
      </c>
      <c r="I334" s="148"/>
      <c r="J334" s="71">
        <v>2.3768949500727841</v>
      </c>
      <c r="K334" s="71">
        <v>1.066533192421186</v>
      </c>
      <c r="L334" s="71">
        <v>3.5083337430788748</v>
      </c>
      <c r="M334" s="71">
        <v>9.0962478289116682</v>
      </c>
      <c r="N334" s="71">
        <v>18.403024526565211</v>
      </c>
      <c r="O334" s="71">
        <v>5.4252792052126706</v>
      </c>
      <c r="P334" s="71">
        <v>6.6432183445353559</v>
      </c>
      <c r="Q334" s="71">
        <v>0.50816662740044705</v>
      </c>
      <c r="R334" s="71">
        <v>0</v>
      </c>
      <c r="S334" s="71">
        <v>0.78191457501640005</v>
      </c>
      <c r="T334" s="72"/>
      <c r="U334" s="71">
        <v>93242</v>
      </c>
      <c r="V334" s="71">
        <v>320</v>
      </c>
      <c r="W334" s="71">
        <v>69</v>
      </c>
      <c r="X334" s="71">
        <v>1651</v>
      </c>
      <c r="Y334" s="71">
        <v>3061</v>
      </c>
      <c r="Z334" s="71">
        <v>3122</v>
      </c>
      <c r="AA334" s="71">
        <v>1323</v>
      </c>
      <c r="AB334" s="71">
        <v>6847</v>
      </c>
      <c r="AC334" s="71">
        <v>0</v>
      </c>
      <c r="AD334" s="71">
        <v>0.78191457501640005</v>
      </c>
      <c r="AE334" s="72"/>
      <c r="AF334" s="71"/>
      <c r="AG334" s="71"/>
      <c r="AH334" s="71"/>
      <c r="AI334" s="71"/>
      <c r="AJ334" s="71"/>
      <c r="AK334" s="71"/>
      <c r="AL334" s="71"/>
      <c r="AM334" s="71"/>
      <c r="AN334" s="71"/>
      <c r="AO334" s="71"/>
      <c r="AP334" s="71"/>
      <c r="AQ334" s="72"/>
      <c r="AR334" s="71">
        <v>11</v>
      </c>
      <c r="AS334" s="71">
        <v>0</v>
      </c>
      <c r="AT334" s="71">
        <v>2</v>
      </c>
      <c r="AU334" s="71">
        <v>1</v>
      </c>
      <c r="AV334" s="71">
        <v>0</v>
      </c>
      <c r="AW334" s="71">
        <v>0</v>
      </c>
      <c r="AX334" s="71"/>
      <c r="AY334" s="72"/>
      <c r="AZ334" s="71">
        <v>46.5</v>
      </c>
      <c r="BA334" s="71">
        <v>0</v>
      </c>
      <c r="BB334" s="71">
        <v>4100</v>
      </c>
      <c r="BC334" s="71">
        <v>24</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2165</v>
      </c>
      <c r="B335" s="70">
        <v>369</v>
      </c>
      <c r="C335" s="70">
        <v>12</v>
      </c>
      <c r="D335" s="70">
        <v>22</v>
      </c>
      <c r="E335" s="70">
        <v>2015</v>
      </c>
      <c r="F335" s="70" t="s">
        <v>182</v>
      </c>
      <c r="G335" s="70" t="s">
        <v>2153</v>
      </c>
      <c r="H335" s="70" t="s">
        <v>2154</v>
      </c>
      <c r="I335" s="148"/>
      <c r="J335" s="71">
        <v>7.8034260353055274</v>
      </c>
      <c r="K335" s="71">
        <v>1.027587940090094</v>
      </c>
      <c r="L335" s="71">
        <v>3.1009595484198131</v>
      </c>
      <c r="M335" s="71">
        <v>7.8741092742416487</v>
      </c>
      <c r="N335" s="71">
        <v>16.88045769691443</v>
      </c>
      <c r="O335" s="71">
        <v>5.2909472068852139</v>
      </c>
      <c r="P335" s="71">
        <v>6.4575056195562421</v>
      </c>
      <c r="Q335" s="71">
        <v>0.48293156464557802</v>
      </c>
      <c r="R335" s="71">
        <v>0</v>
      </c>
      <c r="S335" s="71">
        <v>0.74794610433269981</v>
      </c>
      <c r="T335" s="72"/>
      <c r="U335" s="71">
        <v>305655</v>
      </c>
      <c r="V335" s="71">
        <v>320</v>
      </c>
      <c r="W335" s="71">
        <v>69</v>
      </c>
      <c r="X335" s="71">
        <v>1651</v>
      </c>
      <c r="Y335" s="71">
        <v>3031</v>
      </c>
      <c r="Z335" s="71">
        <v>3074</v>
      </c>
      <c r="AA335" s="71">
        <v>1285</v>
      </c>
      <c r="AB335" s="71">
        <v>6647</v>
      </c>
      <c r="AC335" s="71">
        <v>0</v>
      </c>
      <c r="AD335" s="71">
        <v>0.74794610433269981</v>
      </c>
      <c r="AE335" s="72"/>
      <c r="AF335" s="71">
        <v>4274058.28628131</v>
      </c>
      <c r="AG335" s="71">
        <v>801355.30363442516</v>
      </c>
      <c r="AH335" s="71">
        <v>466610.06801566831</v>
      </c>
      <c r="AI335" s="71">
        <v>10081530.10845333</v>
      </c>
      <c r="AJ335" s="71">
        <v>16122878.44098594</v>
      </c>
      <c r="AK335" s="71">
        <v>0</v>
      </c>
      <c r="AL335" s="71">
        <v>0</v>
      </c>
      <c r="AM335" s="71">
        <v>910943.46688370418</v>
      </c>
      <c r="AN335" s="71">
        <v>0</v>
      </c>
      <c r="AO335" s="71">
        <v>0</v>
      </c>
      <c r="AP335" s="71">
        <v>32657375.674254376</v>
      </c>
      <c r="AQ335" s="72"/>
      <c r="AR335" s="71">
        <v>12</v>
      </c>
      <c r="AS335" s="71">
        <v>0</v>
      </c>
      <c r="AT335" s="71">
        <v>3</v>
      </c>
      <c r="AU335" s="71">
        <v>1</v>
      </c>
      <c r="AV335" s="71">
        <v>0</v>
      </c>
      <c r="AW335" s="71">
        <v>0</v>
      </c>
      <c r="AX335" s="71"/>
      <c r="AY335" s="72"/>
      <c r="AZ335" s="71">
        <v>54.5</v>
      </c>
      <c r="BA335" s="71">
        <v>0</v>
      </c>
      <c r="BB335" s="71">
        <v>6100</v>
      </c>
      <c r="BC335" s="71">
        <v>24</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2166</v>
      </c>
      <c r="B336" s="70">
        <v>370</v>
      </c>
      <c r="C336" s="70">
        <v>13</v>
      </c>
      <c r="D336" s="70">
        <v>22</v>
      </c>
      <c r="E336" s="70">
        <v>2016</v>
      </c>
      <c r="F336" s="70" t="s">
        <v>155</v>
      </c>
      <c r="G336" s="70" t="s">
        <v>2153</v>
      </c>
      <c r="H336" s="70" t="s">
        <v>2154</v>
      </c>
      <c r="I336" s="148"/>
      <c r="J336" s="71">
        <v>2.011759452006372</v>
      </c>
      <c r="K336" s="71">
        <v>0.94584616850361791</v>
      </c>
      <c r="L336" s="71">
        <v>3.8531400561947247</v>
      </c>
      <c r="M336" s="71">
        <v>7.4092013835816468</v>
      </c>
      <c r="N336" s="71">
        <v>18.104816541738099</v>
      </c>
      <c r="O336" s="71">
        <v>5.1909905635135187</v>
      </c>
      <c r="P336" s="71">
        <v>6.3746431774876635</v>
      </c>
      <c r="Q336" s="71">
        <v>0.45564721166877553</v>
      </c>
      <c r="R336" s="71">
        <v>0</v>
      </c>
      <c r="S336" s="71">
        <v>0.72860194997440009</v>
      </c>
      <c r="T336" s="72"/>
      <c r="U336" s="71">
        <v>90198</v>
      </c>
      <c r="V336" s="71">
        <v>320</v>
      </c>
      <c r="W336" s="71">
        <v>69</v>
      </c>
      <c r="X336" s="71">
        <v>1651</v>
      </c>
      <c r="Y336" s="71">
        <v>2997</v>
      </c>
      <c r="Z336" s="71">
        <v>3053</v>
      </c>
      <c r="AA336" s="71">
        <v>1312</v>
      </c>
      <c r="AB336" s="71">
        <v>6451</v>
      </c>
      <c r="AC336" s="71">
        <v>0</v>
      </c>
      <c r="AD336" s="71">
        <v>0.72860194997440009</v>
      </c>
      <c r="AE336" s="72"/>
      <c r="AF336" s="71">
        <v>1103004.884227755</v>
      </c>
      <c r="AG336" s="71">
        <v>751095.97577637748</v>
      </c>
      <c r="AH336" s="71">
        <v>427486.29121438513</v>
      </c>
      <c r="AI336" s="71">
        <v>10293319.565299669</v>
      </c>
      <c r="AJ336" s="71">
        <v>16132178.98903097</v>
      </c>
      <c r="AK336" s="71">
        <v>0</v>
      </c>
      <c r="AL336" s="71">
        <v>0</v>
      </c>
      <c r="AM336" s="71">
        <v>884769.33442139428</v>
      </c>
      <c r="AN336" s="71">
        <v>0</v>
      </c>
      <c r="AO336" s="71">
        <v>0</v>
      </c>
      <c r="AP336" s="71">
        <v>29591855.039970551</v>
      </c>
      <c r="AQ336" s="72"/>
      <c r="AR336" s="71">
        <v>14</v>
      </c>
      <c r="AS336" s="71">
        <v>1</v>
      </c>
      <c r="AT336" s="71">
        <v>3</v>
      </c>
      <c r="AU336" s="71">
        <v>1</v>
      </c>
      <c r="AV336" s="71">
        <v>0</v>
      </c>
      <c r="AW336" s="71">
        <v>0</v>
      </c>
      <c r="AX336" s="71"/>
      <c r="AY336" s="72"/>
      <c r="AZ336" s="71">
        <v>63.7</v>
      </c>
      <c r="BA336" s="71">
        <v>49.5</v>
      </c>
      <c r="BB336" s="71">
        <v>6100</v>
      </c>
      <c r="BC336" s="71">
        <v>24</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2167</v>
      </c>
      <c r="B337" s="70">
        <v>371</v>
      </c>
      <c r="C337" s="70">
        <v>14</v>
      </c>
      <c r="D337" s="70">
        <v>22</v>
      </c>
      <c r="E337" s="70">
        <v>2017</v>
      </c>
      <c r="F337" s="70" t="s">
        <v>156</v>
      </c>
      <c r="G337" s="70" t="s">
        <v>2153</v>
      </c>
      <c r="H337" s="70" t="s">
        <v>2154</v>
      </c>
      <c r="I337" s="148"/>
      <c r="J337" s="71">
        <v>7.0324782406571327</v>
      </c>
      <c r="K337" s="71">
        <v>1.0350555153321439</v>
      </c>
      <c r="L337" s="71">
        <v>3.7607117822315779</v>
      </c>
      <c r="M337" s="71">
        <v>6.6068277763112233</v>
      </c>
      <c r="N337" s="71">
        <v>16.217089687099786</v>
      </c>
      <c r="O337" s="71">
        <v>5.0895604963985246</v>
      </c>
      <c r="P337" s="71">
        <v>6.0880369623157318</v>
      </c>
      <c r="Q337" s="71">
        <v>0.429965768004759</v>
      </c>
      <c r="R337" s="71">
        <v>0</v>
      </c>
      <c r="S337" s="71">
        <v>0.81972896496400005</v>
      </c>
      <c r="T337" s="72"/>
      <c r="U337" s="71">
        <v>321783</v>
      </c>
      <c r="V337" s="71">
        <v>320</v>
      </c>
      <c r="W337" s="71">
        <v>69</v>
      </c>
      <c r="X337" s="71">
        <v>1651</v>
      </c>
      <c r="Y337" s="71">
        <v>2966</v>
      </c>
      <c r="Z337" s="71">
        <v>3043</v>
      </c>
      <c r="AA337" s="71">
        <v>1261</v>
      </c>
      <c r="AB337" s="71">
        <v>6295</v>
      </c>
      <c r="AC337" s="71">
        <v>0</v>
      </c>
      <c r="AD337" s="71">
        <v>0.81972896496400005</v>
      </c>
      <c r="AE337" s="72"/>
      <c r="AF337" s="71">
        <v>4096803.236488692</v>
      </c>
      <c r="AG337" s="71">
        <v>804967.51241906732</v>
      </c>
      <c r="AH337" s="71">
        <v>578003.97107380058</v>
      </c>
      <c r="AI337" s="71">
        <v>9577823.7352845762</v>
      </c>
      <c r="AJ337" s="71">
        <v>16119140.50170855</v>
      </c>
      <c r="AK337" s="71">
        <v>0</v>
      </c>
      <c r="AL337" s="71">
        <v>0</v>
      </c>
      <c r="AM337" s="71">
        <v>864724.52329432615</v>
      </c>
      <c r="AN337" s="71">
        <v>0</v>
      </c>
      <c r="AO337" s="71">
        <v>0</v>
      </c>
      <c r="AP337" s="71">
        <v>32041463.480269011</v>
      </c>
      <c r="AQ337" s="72"/>
      <c r="AR337" s="71">
        <v>16</v>
      </c>
      <c r="AS337" s="71">
        <v>2</v>
      </c>
      <c r="AT337" s="71">
        <v>3</v>
      </c>
      <c r="AU337" s="71">
        <v>1</v>
      </c>
      <c r="AV337" s="71">
        <v>0</v>
      </c>
      <c r="AW337" s="71">
        <v>0</v>
      </c>
      <c r="AX337" s="71"/>
      <c r="AY337" s="72"/>
      <c r="AZ337" s="71">
        <v>75.7</v>
      </c>
      <c r="BA337" s="71">
        <v>99</v>
      </c>
      <c r="BB337" s="71">
        <v>6100</v>
      </c>
      <c r="BC337" s="71">
        <v>24</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2168</v>
      </c>
      <c r="B338" s="70">
        <v>372</v>
      </c>
      <c r="C338" s="70">
        <v>15</v>
      </c>
      <c r="D338" s="70">
        <v>22</v>
      </c>
      <c r="E338" s="70">
        <v>2018</v>
      </c>
      <c r="F338" s="70" t="s">
        <v>183</v>
      </c>
      <c r="G338" s="70" t="s">
        <v>2153</v>
      </c>
      <c r="H338" s="70" t="s">
        <v>2154</v>
      </c>
      <c r="I338" s="148"/>
      <c r="J338" s="71">
        <v>8.614745864288226</v>
      </c>
      <c r="K338" s="71">
        <v>0.96588221591686918</v>
      </c>
      <c r="L338" s="71">
        <v>3.4705380647039528</v>
      </c>
      <c r="M338" s="71">
        <v>7.1623891692395851</v>
      </c>
      <c r="N338" s="71">
        <v>15.364363540863406</v>
      </c>
      <c r="O338" s="71">
        <v>4.8380320313524701</v>
      </c>
      <c r="P338" s="71">
        <v>5.8601392164611976</v>
      </c>
      <c r="Q338" s="71">
        <v>0.384848420284569</v>
      </c>
      <c r="R338" s="71">
        <v>0</v>
      </c>
      <c r="S338" s="71">
        <v>0.79313855301099989</v>
      </c>
      <c r="T338" s="72"/>
      <c r="U338" s="71">
        <v>366222</v>
      </c>
      <c r="V338" s="71">
        <v>320</v>
      </c>
      <c r="W338" s="71">
        <v>69</v>
      </c>
      <c r="X338" s="71">
        <v>1651</v>
      </c>
      <c r="Y338" s="71">
        <v>2903</v>
      </c>
      <c r="Z338" s="71">
        <v>2948</v>
      </c>
      <c r="AA338" s="71">
        <v>1226</v>
      </c>
      <c r="AB338" s="71">
        <v>6072</v>
      </c>
      <c r="AC338" s="71">
        <v>0</v>
      </c>
      <c r="AD338" s="71">
        <v>0.79313855301099989</v>
      </c>
      <c r="AE338" s="72"/>
      <c r="AF338" s="71">
        <v>4986829.9922130769</v>
      </c>
      <c r="AG338" s="71">
        <v>737972.44007590599</v>
      </c>
      <c r="AH338" s="71">
        <v>550080.81664093595</v>
      </c>
      <c r="AI338" s="71">
        <v>10134327.353197159</v>
      </c>
      <c r="AJ338" s="71">
        <v>14332482.140752921</v>
      </c>
      <c r="AK338" s="71">
        <v>0</v>
      </c>
      <c r="AL338" s="71">
        <v>0</v>
      </c>
      <c r="AM338" s="71">
        <v>835817.54424113187</v>
      </c>
      <c r="AN338" s="71">
        <v>0</v>
      </c>
      <c r="AO338" s="71">
        <v>0</v>
      </c>
      <c r="AP338" s="71">
        <v>31577510.287121132</v>
      </c>
      <c r="AQ338" s="72"/>
      <c r="AR338" s="71">
        <v>16</v>
      </c>
      <c r="AS338" s="71">
        <v>2</v>
      </c>
      <c r="AT338" s="71">
        <v>3</v>
      </c>
      <c r="AU338" s="71">
        <v>1</v>
      </c>
      <c r="AV338" s="71">
        <v>0</v>
      </c>
      <c r="AW338" s="71">
        <v>0</v>
      </c>
      <c r="AX338" s="71"/>
      <c r="AY338" s="72"/>
      <c r="AZ338" s="71">
        <v>76</v>
      </c>
      <c r="BA338" s="71">
        <v>99</v>
      </c>
      <c r="BB338" s="71">
        <v>6100</v>
      </c>
      <c r="BC338" s="71">
        <v>24</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2169</v>
      </c>
      <c r="B339" s="70">
        <v>373</v>
      </c>
      <c r="C339" s="70">
        <v>16</v>
      </c>
      <c r="D339" s="70">
        <v>22</v>
      </c>
      <c r="E339" s="70">
        <v>2019</v>
      </c>
      <c r="F339" s="70" t="s">
        <v>158</v>
      </c>
      <c r="G339" s="70" t="s">
        <v>2153</v>
      </c>
      <c r="H339" s="70" t="s">
        <v>2154</v>
      </c>
      <c r="I339" s="148"/>
      <c r="J339" s="71">
        <v>8.1843685827518087</v>
      </c>
      <c r="K339" s="71">
        <v>0.85710856044597195</v>
      </c>
      <c r="L339" s="71">
        <v>3.5067878525118386</v>
      </c>
      <c r="M339" s="71">
        <v>6.6326285960551994</v>
      </c>
      <c r="N339" s="71">
        <v>14.895846892410727</v>
      </c>
      <c r="O339" s="71">
        <v>4.6209110739794612</v>
      </c>
      <c r="P339" s="71">
        <v>5.4420040217920445</v>
      </c>
      <c r="Q339" s="71">
        <v>0.36415200552899302</v>
      </c>
      <c r="R339" s="71">
        <v>0</v>
      </c>
      <c r="S339" s="71">
        <v>0.73144354792039989</v>
      </c>
      <c r="T339" s="72"/>
      <c r="U339" s="71">
        <v>349514</v>
      </c>
      <c r="V339" s="71">
        <v>320</v>
      </c>
      <c r="W339" s="71">
        <v>69</v>
      </c>
      <c r="X339" s="71">
        <v>1651</v>
      </c>
      <c r="Y339" s="71">
        <v>2865</v>
      </c>
      <c r="Z339" s="71">
        <v>2893</v>
      </c>
      <c r="AA339" s="71">
        <v>1130</v>
      </c>
      <c r="AB339" s="71">
        <v>5901</v>
      </c>
      <c r="AC339" s="71">
        <v>0</v>
      </c>
      <c r="AD339" s="71">
        <v>0.73144354792039989</v>
      </c>
      <c r="AE339" s="72"/>
      <c r="AF339" s="71">
        <v>4615304.191393408</v>
      </c>
      <c r="AG339" s="71">
        <v>646416.19758847414</v>
      </c>
      <c r="AH339" s="71">
        <v>584018.64539775101</v>
      </c>
      <c r="AI339" s="71">
        <v>9682014.1143306792</v>
      </c>
      <c r="AJ339" s="71">
        <v>14400739.301618909</v>
      </c>
      <c r="AK339" s="71">
        <v>0</v>
      </c>
      <c r="AL339" s="71">
        <v>0</v>
      </c>
      <c r="AM339" s="71">
        <v>803671.77729578374</v>
      </c>
      <c r="AN339" s="71">
        <v>0</v>
      </c>
      <c r="AO339" s="71">
        <v>0</v>
      </c>
      <c r="AP339" s="71">
        <v>30732164.227625005</v>
      </c>
      <c r="AQ339" s="72"/>
      <c r="AR339" s="71">
        <v>18</v>
      </c>
      <c r="AS339" s="71">
        <v>2</v>
      </c>
      <c r="AT339" s="71">
        <v>3</v>
      </c>
      <c r="AU339" s="71">
        <v>1</v>
      </c>
      <c r="AV339" s="71">
        <v>0</v>
      </c>
      <c r="AW339" s="71">
        <v>0</v>
      </c>
      <c r="AX339" s="71"/>
      <c r="AY339" s="72"/>
      <c r="AZ339" s="71">
        <v>91</v>
      </c>
      <c r="BA339" s="71">
        <v>99</v>
      </c>
      <c r="BB339" s="71">
        <v>6100</v>
      </c>
      <c r="BC339" s="71">
        <v>24</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2170</v>
      </c>
      <c r="B340" s="70">
        <v>374</v>
      </c>
      <c r="C340" s="70">
        <v>17</v>
      </c>
      <c r="D340" s="70">
        <v>22</v>
      </c>
      <c r="E340" s="70">
        <v>2020</v>
      </c>
      <c r="F340" s="70" t="s">
        <v>159</v>
      </c>
      <c r="G340" s="70" t="s">
        <v>2153</v>
      </c>
      <c r="H340" s="70" t="s">
        <v>2154</v>
      </c>
      <c r="I340" s="148"/>
      <c r="J340" s="71">
        <v>8.4702930019268834</v>
      </c>
      <c r="K340" s="71">
        <v>0.79486973013292828</v>
      </c>
      <c r="L340" s="71">
        <v>12.324839310356785</v>
      </c>
      <c r="M340" s="71">
        <v>5.185512843579704</v>
      </c>
      <c r="N340" s="71">
        <v>12.843187239124072</v>
      </c>
      <c r="O340" s="71">
        <v>3.9576080100132449</v>
      </c>
      <c r="P340" s="71">
        <v>5.0384270312015307</v>
      </c>
      <c r="Q340" s="71">
        <v>0.33808078796940599</v>
      </c>
      <c r="R340" s="71">
        <v>0</v>
      </c>
      <c r="S340" s="71">
        <v>0.82492281339999995</v>
      </c>
      <c r="T340" s="72"/>
      <c r="U340" s="71">
        <v>426523</v>
      </c>
      <c r="V340" s="71">
        <v>265</v>
      </c>
      <c r="W340" s="71">
        <v>262</v>
      </c>
      <c r="X340" s="71">
        <v>1401</v>
      </c>
      <c r="Y340" s="71">
        <v>2823</v>
      </c>
      <c r="Z340" s="71">
        <v>2828</v>
      </c>
      <c r="AA340" s="71">
        <v>1112</v>
      </c>
      <c r="AB340" s="71">
        <v>5734</v>
      </c>
      <c r="AC340" s="71">
        <v>0</v>
      </c>
      <c r="AD340" s="71">
        <v>0.82492281339999995</v>
      </c>
      <c r="AE340" s="72"/>
      <c r="AF340" s="71">
        <v>4991038.4473302914</v>
      </c>
      <c r="AG340" s="71">
        <v>612376.3497079818</v>
      </c>
      <c r="AH340" s="71">
        <v>2149085.4127959488</v>
      </c>
      <c r="AI340" s="71">
        <v>7917395.8063960392</v>
      </c>
      <c r="AJ340" s="71">
        <v>13569833.44484935</v>
      </c>
      <c r="AK340" s="71"/>
      <c r="AL340" s="71"/>
      <c r="AM340" s="71">
        <v>748350.70606872044</v>
      </c>
      <c r="AN340" s="71"/>
      <c r="AO340" s="71"/>
      <c r="AP340" s="71">
        <v>29988080.167148333</v>
      </c>
      <c r="AQ340" s="72"/>
      <c r="AR340" s="71">
        <v>21</v>
      </c>
      <c r="AS340" s="71">
        <v>2</v>
      </c>
      <c r="AT340" s="71">
        <v>3</v>
      </c>
      <c r="AU340" s="71">
        <v>1</v>
      </c>
      <c r="AV340" s="71">
        <v>0</v>
      </c>
      <c r="AW340" s="71">
        <v>0</v>
      </c>
      <c r="AX340" s="71"/>
      <c r="AY340" s="72"/>
      <c r="AZ340" s="71">
        <v>109.2</v>
      </c>
      <c r="BA340" s="71">
        <v>99</v>
      </c>
      <c r="BB340" s="71">
        <v>6100</v>
      </c>
      <c r="BC340" s="71">
        <v>24</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2171</v>
      </c>
      <c r="B341" s="70">
        <v>374</v>
      </c>
      <c r="C341" s="70">
        <v>18</v>
      </c>
      <c r="D341" s="70">
        <v>22</v>
      </c>
      <c r="E341" s="70">
        <v>2021</v>
      </c>
      <c r="F341" s="70" t="s">
        <v>160</v>
      </c>
      <c r="G341" s="70" t="s">
        <v>2153</v>
      </c>
      <c r="H341" s="70" t="s">
        <v>2154</v>
      </c>
      <c r="I341" s="148"/>
      <c r="J341" s="71">
        <v>6.8182322688986501</v>
      </c>
      <c r="K341" s="71">
        <v>0.9421451699794362</v>
      </c>
      <c r="L341" s="71">
        <v>9.8309303252584801</v>
      </c>
      <c r="M341" s="71">
        <v>5.902371862054105</v>
      </c>
      <c r="N341" s="71">
        <v>12.707535486330114</v>
      </c>
      <c r="O341" s="71">
        <v>3.7389822205982797</v>
      </c>
      <c r="P341" s="71">
        <v>5.0555115729712057</v>
      </c>
      <c r="Q341" s="71">
        <v>0.322355219941244</v>
      </c>
      <c r="R341" s="71">
        <v>0</v>
      </c>
      <c r="S341" s="71">
        <v>0.72004532828800005</v>
      </c>
      <c r="T341" s="72"/>
      <c r="U341" s="71">
        <v>316904</v>
      </c>
      <c r="V341" s="71">
        <v>265</v>
      </c>
      <c r="W341" s="71">
        <v>262</v>
      </c>
      <c r="X341" s="71">
        <v>1401</v>
      </c>
      <c r="Y341" s="71">
        <v>2761</v>
      </c>
      <c r="Z341" s="71">
        <v>2751</v>
      </c>
      <c r="AA341" s="71">
        <v>1088</v>
      </c>
      <c r="AB341" s="71">
        <v>5521</v>
      </c>
      <c r="AC341" s="71">
        <v>0</v>
      </c>
      <c r="AD341" s="71">
        <v>0.72004532828800005</v>
      </c>
      <c r="AE341" s="72"/>
      <c r="AF341" s="71">
        <v>4020640.8036743044</v>
      </c>
      <c r="AG341" s="71">
        <v>678034.99455400987</v>
      </c>
      <c r="AH341" s="71">
        <v>1649306.2869315213</v>
      </c>
      <c r="AI341" s="71">
        <v>8888582.3514508121</v>
      </c>
      <c r="AJ341" s="71">
        <v>13747162.06487884</v>
      </c>
      <c r="AK341" s="71">
        <v>0</v>
      </c>
      <c r="AL341" s="71">
        <v>0</v>
      </c>
      <c r="AM341" s="71">
        <v>724707.9245868799</v>
      </c>
      <c r="AN341" s="71">
        <v>0</v>
      </c>
      <c r="AO341" s="71">
        <v>0</v>
      </c>
      <c r="AP341" s="71">
        <v>29708434.426076367</v>
      </c>
      <c r="AQ341" s="72"/>
      <c r="AR341" s="71">
        <v>22</v>
      </c>
      <c r="AS341" s="71">
        <v>2</v>
      </c>
      <c r="AT341" s="71">
        <v>5</v>
      </c>
      <c r="AU341" s="71">
        <v>1</v>
      </c>
      <c r="AV341" s="71">
        <v>0</v>
      </c>
      <c r="AW341" s="71">
        <v>0</v>
      </c>
      <c r="AX341" s="71"/>
      <c r="AY341" s="72"/>
      <c r="AZ341" s="71">
        <v>114.2</v>
      </c>
      <c r="BA341" s="71">
        <v>99</v>
      </c>
      <c r="BB341" s="71">
        <v>6139</v>
      </c>
      <c r="BC341" s="71">
        <v>24</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2172</v>
      </c>
      <c r="B342" s="70">
        <v>374</v>
      </c>
      <c r="C342" s="70">
        <v>19</v>
      </c>
      <c r="D342" s="70">
        <v>22</v>
      </c>
      <c r="E342" s="70">
        <v>2022</v>
      </c>
      <c r="F342" s="70" t="s">
        <v>161</v>
      </c>
      <c r="G342" s="70" t="s">
        <v>2153</v>
      </c>
      <c r="H342" s="70" t="s">
        <v>2154</v>
      </c>
      <c r="I342" s="148"/>
      <c r="J342" s="71">
        <v>7.5979852702950703</v>
      </c>
      <c r="K342" s="71">
        <v>0.86180675480425206</v>
      </c>
      <c r="L342" s="71">
        <v>9.9299500676593286</v>
      </c>
      <c r="M342" s="71">
        <v>5.6302679189789586</v>
      </c>
      <c r="N342" s="71">
        <v>13.233159760469663</v>
      </c>
      <c r="O342" s="71">
        <v>3.8466325317184857</v>
      </c>
      <c r="P342" s="71">
        <v>4.9201015437909836</v>
      </c>
      <c r="Q342" s="71">
        <v>0.31542461615295753</v>
      </c>
      <c r="R342" s="71">
        <v>0</v>
      </c>
      <c r="S342" s="71">
        <v>0.74461431755200003</v>
      </c>
      <c r="T342" s="72"/>
      <c r="U342" s="71">
        <v>449060</v>
      </c>
      <c r="V342" s="71">
        <v>265</v>
      </c>
      <c r="W342" s="71">
        <v>262</v>
      </c>
      <c r="X342" s="71">
        <v>1401</v>
      </c>
      <c r="Y342" s="71">
        <v>2716</v>
      </c>
      <c r="Z342" s="71">
        <v>2689</v>
      </c>
      <c r="AA342" s="71">
        <v>1075</v>
      </c>
      <c r="AB342" s="71">
        <v>5358</v>
      </c>
      <c r="AC342" s="71">
        <v>0</v>
      </c>
      <c r="AD342" s="71">
        <v>0.74461431755200003</v>
      </c>
      <c r="AE342" s="72"/>
      <c r="AF342" s="71">
        <v>4456357.9435179317</v>
      </c>
      <c r="AG342" s="71">
        <v>710663.63461340021</v>
      </c>
      <c r="AH342" s="71">
        <v>2020242.3930092354</v>
      </c>
      <c r="AI342" s="71">
        <v>8323676.1022929763</v>
      </c>
      <c r="AJ342" s="71">
        <v>15560354.272379229</v>
      </c>
      <c r="AK342" s="71">
        <v>0</v>
      </c>
      <c r="AL342" s="71">
        <v>0</v>
      </c>
      <c r="AM342" s="71">
        <v>691864.04343332525</v>
      </c>
      <c r="AN342" s="71">
        <v>0</v>
      </c>
      <c r="AO342" s="71">
        <v>0</v>
      </c>
      <c r="AP342" s="71">
        <v>31763158.389246099</v>
      </c>
      <c r="AQ342" s="72"/>
      <c r="AR342" s="71">
        <v>24</v>
      </c>
      <c r="AS342" s="71">
        <v>2</v>
      </c>
      <c r="AT342" s="71">
        <v>5</v>
      </c>
      <c r="AU342" s="71">
        <v>1</v>
      </c>
      <c r="AV342" s="71">
        <v>0</v>
      </c>
      <c r="AW342" s="71">
        <v>0</v>
      </c>
      <c r="AX342" s="71"/>
      <c r="AY342" s="72"/>
      <c r="AZ342" s="71">
        <v>127.70000000000002</v>
      </c>
      <c r="BA342" s="71">
        <v>99</v>
      </c>
      <c r="BB342" s="71">
        <v>6139</v>
      </c>
      <c r="BC342" s="71">
        <v>24</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2173</v>
      </c>
      <c r="B343" s="70">
        <v>374</v>
      </c>
      <c r="C343" s="70">
        <v>20</v>
      </c>
      <c r="D343" s="70">
        <v>22</v>
      </c>
      <c r="E343" s="70">
        <v>2023</v>
      </c>
      <c r="F343" s="70" t="s">
        <v>1539</v>
      </c>
      <c r="G343" s="70" t="s">
        <v>2153</v>
      </c>
      <c r="H343" s="70" t="s">
        <v>2154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v>
      </c>
      <c r="AS343" s="71">
        <v>2</v>
      </c>
      <c r="AT343" s="71">
        <v>5</v>
      </c>
      <c r="AU343" s="71">
        <v>1</v>
      </c>
      <c r="AV343" s="71">
        <v>0</v>
      </c>
      <c r="AW343" s="71">
        <v>0</v>
      </c>
      <c r="AX343" s="71"/>
      <c r="AY343" s="72"/>
      <c r="AZ343" s="71">
        <v>139.50000000000003</v>
      </c>
      <c r="BA343" s="71">
        <v>99</v>
      </c>
      <c r="BB343" s="71">
        <v>6139</v>
      </c>
      <c r="BC343" s="71">
        <v>24</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2174</v>
      </c>
      <c r="B344" s="70">
        <v>374</v>
      </c>
      <c r="C344" s="70">
        <v>21</v>
      </c>
      <c r="D344" s="70">
        <v>22</v>
      </c>
      <c r="E344" s="70">
        <v>2024</v>
      </c>
      <c r="F344" s="70" t="s">
        <v>1554</v>
      </c>
      <c r="G344" s="70" t="s">
        <v>2153</v>
      </c>
      <c r="H344" s="70" t="s">
        <v>2154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2175</v>
      </c>
      <c r="B345" s="70">
        <v>341</v>
      </c>
      <c r="C345" s="70">
        <v>1</v>
      </c>
      <c r="D345" s="70">
        <v>21</v>
      </c>
      <c r="E345" s="70">
        <v>1990</v>
      </c>
      <c r="F345" s="70" t="s">
        <v>787</v>
      </c>
      <c r="G345" s="70" t="s">
        <v>1736</v>
      </c>
      <c r="H345" s="70" t="s">
        <v>1737</v>
      </c>
      <c r="I345" s="148"/>
      <c r="J345" s="71">
        <v>10.569319884545891</v>
      </c>
      <c r="K345" s="71">
        <v>2.6507063139790561</v>
      </c>
      <c r="L345" s="71">
        <v>72.329226611089695</v>
      </c>
      <c r="M345" s="71">
        <v>3.4145898501906879</v>
      </c>
      <c r="N345" s="71">
        <v>10.713972912252171</v>
      </c>
      <c r="O345" s="71">
        <v>5.5286539006761091</v>
      </c>
      <c r="P345" s="71">
        <v>8.7969621566680551</v>
      </c>
      <c r="Q345" s="71">
        <v>0.42786030134599301</v>
      </c>
      <c r="R345" s="71">
        <v>0</v>
      </c>
      <c r="S345" s="71">
        <v>0.34841197026674409</v>
      </c>
      <c r="T345" s="72"/>
      <c r="U345" s="71">
        <v>296749</v>
      </c>
      <c r="V345" s="71">
        <v>485</v>
      </c>
      <c r="W345" s="71">
        <v>846</v>
      </c>
      <c r="X345" s="71">
        <v>1145</v>
      </c>
      <c r="Y345" s="71">
        <v>2292</v>
      </c>
      <c r="Z345" s="71">
        <v>2274</v>
      </c>
      <c r="AA345" s="71">
        <v>2136</v>
      </c>
      <c r="AB345" s="71">
        <v>6947</v>
      </c>
      <c r="AC345" s="71">
        <v>0</v>
      </c>
      <c r="AD345" s="71">
        <v>0.34841197026674409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2176</v>
      </c>
      <c r="B346" s="70">
        <v>342</v>
      </c>
      <c r="C346" s="70">
        <v>2</v>
      </c>
      <c r="D346" s="70">
        <v>21</v>
      </c>
      <c r="E346" s="70">
        <v>2005</v>
      </c>
      <c r="F346" s="70" t="s">
        <v>789</v>
      </c>
      <c r="G346" s="70" t="s">
        <v>1736</v>
      </c>
      <c r="H346" s="70" t="s">
        <v>1737</v>
      </c>
      <c r="I346" s="148"/>
      <c r="J346" s="71">
        <v>4.7692474221987204</v>
      </c>
      <c r="K346" s="71">
        <v>1.6489812089099101</v>
      </c>
      <c r="L346" s="71">
        <v>68.131508987592639</v>
      </c>
      <c r="M346" s="71">
        <v>5.6835984317602088</v>
      </c>
      <c r="N346" s="71">
        <v>12.83118022411276</v>
      </c>
      <c r="O346" s="71">
        <v>7.1328616139602623</v>
      </c>
      <c r="P346" s="71">
        <v>8.855476437648262</v>
      </c>
      <c r="Q346" s="71">
        <v>0.36126259147900402</v>
      </c>
      <c r="R346" s="71">
        <v>0</v>
      </c>
      <c r="S346" s="71">
        <v>0.49286920014502289</v>
      </c>
      <c r="T346" s="72"/>
      <c r="U346" s="71">
        <v>147300</v>
      </c>
      <c r="V346" s="71">
        <v>503</v>
      </c>
      <c r="W346" s="71">
        <v>605</v>
      </c>
      <c r="X346" s="71">
        <v>923</v>
      </c>
      <c r="Y346" s="71">
        <v>2616</v>
      </c>
      <c r="Z346" s="71">
        <v>3395</v>
      </c>
      <c r="AA346" s="71">
        <v>1761</v>
      </c>
      <c r="AB346" s="71">
        <v>6132</v>
      </c>
      <c r="AC346" s="71">
        <v>0</v>
      </c>
      <c r="AD346" s="71">
        <v>0.49286920014502289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2177</v>
      </c>
      <c r="B347" s="70">
        <v>343</v>
      </c>
      <c r="C347" s="70">
        <v>3</v>
      </c>
      <c r="D347" s="70">
        <v>21</v>
      </c>
      <c r="E347" s="70">
        <v>2006</v>
      </c>
      <c r="F347" s="70" t="s">
        <v>790</v>
      </c>
      <c r="G347" s="70" t="s">
        <v>1736</v>
      </c>
      <c r="H347" s="70" t="s">
        <v>1737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2178</v>
      </c>
      <c r="B348" s="70">
        <v>344</v>
      </c>
      <c r="C348" s="70">
        <v>4</v>
      </c>
      <c r="D348" s="70">
        <v>21</v>
      </c>
      <c r="E348" s="70">
        <v>2007</v>
      </c>
      <c r="F348" s="70" t="s">
        <v>791</v>
      </c>
      <c r="G348" s="70" t="s">
        <v>1736</v>
      </c>
      <c r="H348" s="70" t="s">
        <v>1737</v>
      </c>
      <c r="I348" s="148"/>
      <c r="J348" s="71">
        <v>4.1024701778074562</v>
      </c>
      <c r="K348" s="71">
        <v>1.3074216478084539</v>
      </c>
      <c r="L348" s="71">
        <v>50.226115743950118</v>
      </c>
      <c r="M348" s="71">
        <v>6.2582793469767797</v>
      </c>
      <c r="N348" s="71">
        <v>12.69966298093334</v>
      </c>
      <c r="O348" s="71">
        <v>6.6492683551414382</v>
      </c>
      <c r="P348" s="71">
        <v>8.9414839695890116</v>
      </c>
      <c r="Q348" s="71">
        <v>0.37004936891194301</v>
      </c>
      <c r="R348" s="71">
        <v>0</v>
      </c>
      <c r="S348" s="71">
        <v>0.35639968375158138</v>
      </c>
      <c r="T348" s="72"/>
      <c r="U348" s="71">
        <v>134726</v>
      </c>
      <c r="V348" s="71">
        <v>435</v>
      </c>
      <c r="W348" s="71">
        <v>612</v>
      </c>
      <c r="X348" s="71">
        <v>1273</v>
      </c>
      <c r="Y348" s="71">
        <v>2596</v>
      </c>
      <c r="Z348" s="71">
        <v>3290</v>
      </c>
      <c r="AA348" s="71">
        <v>1751</v>
      </c>
      <c r="AB348" s="71">
        <v>5949</v>
      </c>
      <c r="AC348" s="71">
        <v>0</v>
      </c>
      <c r="AD348" s="71">
        <v>0.35639968375158138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2179</v>
      </c>
      <c r="B349" s="70">
        <v>345</v>
      </c>
      <c r="C349" s="70">
        <v>5</v>
      </c>
      <c r="D349" s="70">
        <v>21</v>
      </c>
      <c r="E349" s="70">
        <v>2008</v>
      </c>
      <c r="F349" s="70" t="s">
        <v>792</v>
      </c>
      <c r="G349" s="1064" t="s">
        <v>1736</v>
      </c>
      <c r="H349" s="70" t="s">
        <v>1737</v>
      </c>
      <c r="I349" s="148"/>
      <c r="J349" s="71">
        <v>4.0256338933396796</v>
      </c>
      <c r="K349" s="71">
        <v>1.147468381430429</v>
      </c>
      <c r="L349" s="71">
        <v>43.36835531437837</v>
      </c>
      <c r="M349" s="71">
        <v>7.3227928594171434</v>
      </c>
      <c r="N349" s="71">
        <v>12.89043128031035</v>
      </c>
      <c r="O349" s="71">
        <v>6.4980000027067506</v>
      </c>
      <c r="P349" s="71">
        <v>8.5385413267745101</v>
      </c>
      <c r="Q349" s="71">
        <v>0.36112387721546102</v>
      </c>
      <c r="R349" s="71">
        <v>0</v>
      </c>
      <c r="S349" s="71">
        <v>0.41157565148863728</v>
      </c>
      <c r="T349" s="72"/>
      <c r="U349" s="71">
        <v>138904</v>
      </c>
      <c r="V349" s="71">
        <v>435</v>
      </c>
      <c r="W349" s="71">
        <v>612</v>
      </c>
      <c r="X349" s="71">
        <v>1273</v>
      </c>
      <c r="Y349" s="71">
        <v>2600</v>
      </c>
      <c r="Z349" s="71">
        <v>3328</v>
      </c>
      <c r="AA349" s="71">
        <v>1674</v>
      </c>
      <c r="AB349" s="71">
        <v>5901</v>
      </c>
      <c r="AC349" s="71">
        <v>0</v>
      </c>
      <c r="AD349" s="71">
        <v>0.41157565148863728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2180</v>
      </c>
      <c r="B350" s="70">
        <v>346</v>
      </c>
      <c r="C350" s="70">
        <v>6</v>
      </c>
      <c r="D350" s="70">
        <v>21</v>
      </c>
      <c r="E350" s="70">
        <v>2009</v>
      </c>
      <c r="F350" s="70" t="s">
        <v>176</v>
      </c>
      <c r="G350" s="1064" t="s">
        <v>1736</v>
      </c>
      <c r="H350" s="70" t="s">
        <v>1737</v>
      </c>
      <c r="I350" s="148"/>
      <c r="J350" s="71">
        <v>3.7115136924526508</v>
      </c>
      <c r="K350" s="71">
        <v>0.76028192462271371</v>
      </c>
      <c r="L350" s="71">
        <v>37.660253040132247</v>
      </c>
      <c r="M350" s="71">
        <v>6.130875457540041</v>
      </c>
      <c r="N350" s="71">
        <v>11.169912378102371</v>
      </c>
      <c r="O350" s="71">
        <v>6.6426068454726037</v>
      </c>
      <c r="P350" s="71">
        <v>8.2128592199604409</v>
      </c>
      <c r="Q350" s="71">
        <v>0.34173911468635598</v>
      </c>
      <c r="R350" s="71">
        <v>0</v>
      </c>
      <c r="S350" s="71">
        <v>0.26084656260969052</v>
      </c>
      <c r="T350" s="72"/>
      <c r="U350" s="71">
        <v>129328</v>
      </c>
      <c r="V350" s="71">
        <v>353</v>
      </c>
      <c r="W350" s="71">
        <v>609</v>
      </c>
      <c r="X350" s="71">
        <v>1346</v>
      </c>
      <c r="Y350" s="71">
        <v>2623</v>
      </c>
      <c r="Z350" s="71">
        <v>3358</v>
      </c>
      <c r="AA350" s="71">
        <v>1653</v>
      </c>
      <c r="AB350" s="71">
        <v>5862</v>
      </c>
      <c r="AC350" s="71">
        <v>0</v>
      </c>
      <c r="AD350" s="71">
        <v>0.26084656260969052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2181</v>
      </c>
      <c r="B351" s="70">
        <v>347</v>
      </c>
      <c r="C351" s="70">
        <v>7</v>
      </c>
      <c r="D351" s="70">
        <v>21</v>
      </c>
      <c r="E351" s="70">
        <v>2010</v>
      </c>
      <c r="F351" s="70" t="s">
        <v>177</v>
      </c>
      <c r="G351" s="70" t="s">
        <v>1736</v>
      </c>
      <c r="H351" s="70" t="s">
        <v>1737</v>
      </c>
      <c r="I351" s="148"/>
      <c r="J351" s="71">
        <v>2.6738332558885558</v>
      </c>
      <c r="K351" s="71">
        <v>0.7929027516507543</v>
      </c>
      <c r="L351" s="71">
        <v>34.285979220585062</v>
      </c>
      <c r="M351" s="71">
        <v>5.4879885944644524</v>
      </c>
      <c r="N351" s="71">
        <v>10.95773314254166</v>
      </c>
      <c r="O351" s="71">
        <v>6.6985184995796176</v>
      </c>
      <c r="P351" s="71">
        <v>8.397739473736225</v>
      </c>
      <c r="Q351" s="71">
        <v>0.35456949501965401</v>
      </c>
      <c r="R351" s="71">
        <v>0</v>
      </c>
      <c r="S351" s="71">
        <v>0.50271734967832482</v>
      </c>
      <c r="T351" s="72"/>
      <c r="U351" s="71">
        <v>104296</v>
      </c>
      <c r="V351" s="71">
        <v>353</v>
      </c>
      <c r="W351" s="71">
        <v>609</v>
      </c>
      <c r="X351" s="71">
        <v>1346</v>
      </c>
      <c r="Y351" s="71">
        <v>2617</v>
      </c>
      <c r="Z351" s="71">
        <v>3402</v>
      </c>
      <c r="AA351" s="71">
        <v>1648</v>
      </c>
      <c r="AB351" s="71">
        <v>5828</v>
      </c>
      <c r="AC351" s="71">
        <v>0</v>
      </c>
      <c r="AD351" s="71">
        <v>0.50271734967832482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2182</v>
      </c>
      <c r="B352" s="70">
        <v>348</v>
      </c>
      <c r="C352" s="70">
        <v>8</v>
      </c>
      <c r="D352" s="70">
        <v>21</v>
      </c>
      <c r="E352" s="70">
        <v>2011</v>
      </c>
      <c r="F352" s="70" t="s">
        <v>178</v>
      </c>
      <c r="G352" s="70" t="s">
        <v>1736</v>
      </c>
      <c r="H352" s="70" t="s">
        <v>1737</v>
      </c>
      <c r="I352" s="148"/>
      <c r="J352" s="71">
        <v>0</v>
      </c>
      <c r="K352" s="71">
        <v>1.111004240185369</v>
      </c>
      <c r="L352" s="71">
        <v>31.991316855234011</v>
      </c>
      <c r="M352" s="71">
        <v>6.9328725124251784</v>
      </c>
      <c r="N352" s="71">
        <v>13.36094961303108</v>
      </c>
      <c r="O352" s="71">
        <v>6.5927029296591604</v>
      </c>
      <c r="P352" s="71">
        <v>7.9224808388472949</v>
      </c>
      <c r="Q352" s="71">
        <v>0.405693478666873</v>
      </c>
      <c r="R352" s="71">
        <v>0</v>
      </c>
      <c r="S352" s="71">
        <v>0.49637776903950592</v>
      </c>
      <c r="T352" s="72"/>
      <c r="U352" s="71">
        <v>0</v>
      </c>
      <c r="V352" s="71">
        <v>353</v>
      </c>
      <c r="W352" s="71">
        <v>609</v>
      </c>
      <c r="X352" s="71">
        <v>1346</v>
      </c>
      <c r="Y352" s="71">
        <v>2651</v>
      </c>
      <c r="Z352" s="71">
        <v>3421</v>
      </c>
      <c r="AA352" s="71">
        <v>1601</v>
      </c>
      <c r="AB352" s="71">
        <v>5781</v>
      </c>
      <c r="AC352" s="71">
        <v>0</v>
      </c>
      <c r="AD352" s="71">
        <v>0.49637776903950592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2183</v>
      </c>
      <c r="B353" s="70">
        <v>349</v>
      </c>
      <c r="C353" s="70">
        <v>9</v>
      </c>
      <c r="D353" s="70">
        <v>21</v>
      </c>
      <c r="E353" s="70">
        <v>2012</v>
      </c>
      <c r="F353" s="70" t="s">
        <v>179</v>
      </c>
      <c r="G353" s="70" t="s">
        <v>1736</v>
      </c>
      <c r="H353" s="70" t="s">
        <v>1737</v>
      </c>
      <c r="I353" s="148"/>
      <c r="J353" s="71">
        <v>0</v>
      </c>
      <c r="K353" s="71">
        <v>1.2515892457966631</v>
      </c>
      <c r="L353" s="71">
        <v>32.278287419728358</v>
      </c>
      <c r="M353" s="71">
        <v>8.6106056323602278</v>
      </c>
      <c r="N353" s="71">
        <v>14.89859125617777</v>
      </c>
      <c r="O353" s="71">
        <v>6.6134785178758522</v>
      </c>
      <c r="P353" s="71">
        <v>8.0322517837272596</v>
      </c>
      <c r="Q353" s="71">
        <v>0.442378954631161</v>
      </c>
      <c r="R353" s="71">
        <v>0</v>
      </c>
      <c r="S353" s="71">
        <v>0.84359144627611993</v>
      </c>
      <c r="T353" s="72"/>
      <c r="U353" s="71">
        <v>0</v>
      </c>
      <c r="V353" s="71">
        <v>353</v>
      </c>
      <c r="W353" s="71">
        <v>609</v>
      </c>
      <c r="X353" s="71">
        <v>1346</v>
      </c>
      <c r="Y353" s="71">
        <v>2691</v>
      </c>
      <c r="Z353" s="71">
        <v>3459</v>
      </c>
      <c r="AA353" s="71">
        <v>1614</v>
      </c>
      <c r="AB353" s="71">
        <v>5802</v>
      </c>
      <c r="AC353" s="71">
        <v>0</v>
      </c>
      <c r="AD353" s="71">
        <v>0.84359144627611993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2184</v>
      </c>
      <c r="B354" s="70">
        <v>350</v>
      </c>
      <c r="C354" s="70">
        <v>10</v>
      </c>
      <c r="D354" s="70">
        <v>21</v>
      </c>
      <c r="E354" s="70">
        <v>2013</v>
      </c>
      <c r="F354" s="70" t="s">
        <v>180</v>
      </c>
      <c r="G354" s="70" t="s">
        <v>1736</v>
      </c>
      <c r="H354" s="70" t="s">
        <v>1737</v>
      </c>
      <c r="I354" s="148"/>
      <c r="J354" s="71">
        <v>0</v>
      </c>
      <c r="K354" s="71">
        <v>1.0344427807800469</v>
      </c>
      <c r="L354" s="71">
        <v>28.504272986932492</v>
      </c>
      <c r="M354" s="71">
        <v>8.0080691021865</v>
      </c>
      <c r="N354" s="71">
        <v>14.40115767877565</v>
      </c>
      <c r="O354" s="71">
        <v>6.4369733501697999</v>
      </c>
      <c r="P354" s="71">
        <v>8.132452461576575</v>
      </c>
      <c r="Q354" s="71">
        <v>0.44680186657725601</v>
      </c>
      <c r="R354" s="71">
        <v>0</v>
      </c>
      <c r="S354" s="71">
        <v>0.76575072612133621</v>
      </c>
      <c r="T354" s="72"/>
      <c r="U354" s="71">
        <v>0</v>
      </c>
      <c r="V354" s="71">
        <v>353</v>
      </c>
      <c r="W354" s="71">
        <v>609</v>
      </c>
      <c r="X354" s="71">
        <v>1346</v>
      </c>
      <c r="Y354" s="71">
        <v>2684</v>
      </c>
      <c r="Z354" s="71">
        <v>3517</v>
      </c>
      <c r="AA354" s="71">
        <v>1628</v>
      </c>
      <c r="AB354" s="71">
        <v>5776</v>
      </c>
      <c r="AC354" s="71">
        <v>0</v>
      </c>
      <c r="AD354" s="71">
        <v>0.76575072612133621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2185</v>
      </c>
      <c r="B355" s="70">
        <v>351</v>
      </c>
      <c r="C355" s="70">
        <v>11</v>
      </c>
      <c r="D355" s="70">
        <v>21</v>
      </c>
      <c r="E355" s="70">
        <v>2014</v>
      </c>
      <c r="F355" s="70" t="s">
        <v>181</v>
      </c>
      <c r="G355" s="70" t="s">
        <v>1736</v>
      </c>
      <c r="H355" s="70" t="s">
        <v>1737</v>
      </c>
      <c r="I355" s="148"/>
      <c r="J355" s="71">
        <v>2.8608307787471321</v>
      </c>
      <c r="K355" s="71">
        <v>1.055646250504684</v>
      </c>
      <c r="L355" s="71">
        <v>30.446433123248688</v>
      </c>
      <c r="M355" s="71">
        <v>8.1229417974716416</v>
      </c>
      <c r="N355" s="71">
        <v>15.322825628643081</v>
      </c>
      <c r="O355" s="71">
        <v>6.1620884246265639</v>
      </c>
      <c r="P355" s="71">
        <v>8.3253635791682683</v>
      </c>
      <c r="Q355" s="71">
        <v>0.42563686404871698</v>
      </c>
      <c r="R355" s="71">
        <v>0</v>
      </c>
      <c r="S355" s="71">
        <v>0.64690581037285233</v>
      </c>
      <c r="T355" s="72"/>
      <c r="U355" s="71">
        <v>113870</v>
      </c>
      <c r="V355" s="71">
        <v>313</v>
      </c>
      <c r="W355" s="71">
        <v>664</v>
      </c>
      <c r="X355" s="71">
        <v>1298</v>
      </c>
      <c r="Y355" s="71">
        <v>2697</v>
      </c>
      <c r="Z355" s="71">
        <v>3546</v>
      </c>
      <c r="AA355" s="71">
        <v>1658</v>
      </c>
      <c r="AB355" s="71">
        <v>5735</v>
      </c>
      <c r="AC355" s="71">
        <v>0</v>
      </c>
      <c r="AD355" s="71">
        <v>0.64690581037285233</v>
      </c>
      <c r="AE355" s="72"/>
      <c r="AF355" s="71"/>
      <c r="AG355" s="71"/>
      <c r="AH355" s="71"/>
      <c r="AI355" s="71"/>
      <c r="AJ355" s="71"/>
      <c r="AK355" s="71"/>
      <c r="AL355" s="71"/>
      <c r="AM355" s="71"/>
      <c r="AN355" s="71"/>
      <c r="AO355" s="71"/>
      <c r="AP355" s="71"/>
      <c r="AQ355" s="72"/>
      <c r="AR355" s="71">
        <v>33</v>
      </c>
      <c r="AS355" s="71">
        <v>6</v>
      </c>
      <c r="AT355" s="71">
        <v>0</v>
      </c>
      <c r="AU355" s="71">
        <v>0</v>
      </c>
      <c r="AV355" s="71">
        <v>0</v>
      </c>
      <c r="AW355" s="71">
        <v>0</v>
      </c>
      <c r="AX355" s="71"/>
      <c r="AY355" s="72"/>
      <c r="AZ355" s="71">
        <v>142.82900000000001</v>
      </c>
      <c r="BA355" s="71">
        <v>260.10000000000002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2186</v>
      </c>
      <c r="B356" s="70">
        <v>352</v>
      </c>
      <c r="C356" s="70">
        <v>12</v>
      </c>
      <c r="D356" s="70">
        <v>21</v>
      </c>
      <c r="E356" s="70">
        <v>2015</v>
      </c>
      <c r="F356" s="70" t="s">
        <v>182</v>
      </c>
      <c r="G356" s="70" t="s">
        <v>1736</v>
      </c>
      <c r="H356" s="70" t="s">
        <v>1737</v>
      </c>
      <c r="I356" s="148"/>
      <c r="J356" s="71">
        <v>6.4531734963678122</v>
      </c>
      <c r="K356" s="71">
        <v>1.012255016863123</v>
      </c>
      <c r="L356" s="71">
        <v>32.048047147781581</v>
      </c>
      <c r="M356" s="71">
        <v>7.8595378770450246</v>
      </c>
      <c r="N356" s="71">
        <v>14.286139053709499</v>
      </c>
      <c r="O356" s="71">
        <v>6.1653132384719695</v>
      </c>
      <c r="P356" s="71">
        <v>8.3520422877062046</v>
      </c>
      <c r="Q356" s="71">
        <v>0.416525749979404</v>
      </c>
      <c r="R356" s="71">
        <v>0</v>
      </c>
      <c r="S356" s="71">
        <v>0.44234170908739728</v>
      </c>
      <c r="T356" s="72"/>
      <c r="U356" s="71">
        <v>257527</v>
      </c>
      <c r="V356" s="71">
        <v>313</v>
      </c>
      <c r="W356" s="71">
        <v>664</v>
      </c>
      <c r="X356" s="71">
        <v>1298</v>
      </c>
      <c r="Y356" s="71">
        <v>2732</v>
      </c>
      <c r="Z356" s="71">
        <v>3582</v>
      </c>
      <c r="AA356" s="71">
        <v>1662</v>
      </c>
      <c r="AB356" s="71">
        <v>5733</v>
      </c>
      <c r="AC356" s="71">
        <v>0</v>
      </c>
      <c r="AD356" s="71">
        <v>0.44234170908739728</v>
      </c>
      <c r="AE356" s="72"/>
      <c r="AF356" s="71">
        <v>1987413.263425784</v>
      </c>
      <c r="AG356" s="71">
        <v>674384.40350907762</v>
      </c>
      <c r="AH356" s="71">
        <v>4143872.2461202429</v>
      </c>
      <c r="AI356" s="71">
        <v>8255385.351159364</v>
      </c>
      <c r="AJ356" s="71">
        <v>12100158.103580249</v>
      </c>
      <c r="AK356" s="71">
        <v>0</v>
      </c>
      <c r="AL356" s="71">
        <v>0</v>
      </c>
      <c r="AM356" s="71">
        <v>785683.60096950131</v>
      </c>
      <c r="AN356" s="71">
        <v>0</v>
      </c>
      <c r="AO356" s="71">
        <v>0</v>
      </c>
      <c r="AP356" s="71">
        <v>27946896.968764219</v>
      </c>
      <c r="AQ356" s="72"/>
      <c r="AR356" s="71">
        <v>37</v>
      </c>
      <c r="AS356" s="71">
        <v>8</v>
      </c>
      <c r="AT356" s="71">
        <v>0</v>
      </c>
      <c r="AU356" s="71">
        <v>0</v>
      </c>
      <c r="AV356" s="71">
        <v>0</v>
      </c>
      <c r="AW356" s="71">
        <v>0</v>
      </c>
      <c r="AX356" s="71"/>
      <c r="AY356" s="72"/>
      <c r="AZ356" s="71">
        <v>173.929</v>
      </c>
      <c r="BA356" s="71">
        <v>543.1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2187</v>
      </c>
      <c r="B357" s="70">
        <v>353</v>
      </c>
      <c r="C357" s="70">
        <v>13</v>
      </c>
      <c r="D357" s="70">
        <v>21</v>
      </c>
      <c r="E357" s="70">
        <v>2016</v>
      </c>
      <c r="F357" s="70" t="s">
        <v>155</v>
      </c>
      <c r="G357" s="70" t="s">
        <v>1736</v>
      </c>
      <c r="H357" s="70" t="s">
        <v>1737</v>
      </c>
      <c r="I357" s="148"/>
      <c r="J357" s="71">
        <v>2.8837387204170288</v>
      </c>
      <c r="K357" s="71">
        <v>0.95483794659113563</v>
      </c>
      <c r="L357" s="71">
        <v>34.462808978644702</v>
      </c>
      <c r="M357" s="71">
        <v>6.7386422298369766</v>
      </c>
      <c r="N357" s="71">
        <v>14.597190148851153</v>
      </c>
      <c r="O357" s="71">
        <v>6.127851290829585</v>
      </c>
      <c r="P357" s="71">
        <v>8.4444587213975293</v>
      </c>
      <c r="Q357" s="71">
        <v>0.40260255875244461</v>
      </c>
      <c r="R357" s="71">
        <v>0</v>
      </c>
      <c r="S357" s="71">
        <v>0.75863194361198005</v>
      </c>
      <c r="T357" s="72"/>
      <c r="U357" s="71">
        <v>109542</v>
      </c>
      <c r="V357" s="71">
        <v>313</v>
      </c>
      <c r="W357" s="71">
        <v>664</v>
      </c>
      <c r="X357" s="71">
        <v>1298</v>
      </c>
      <c r="Y357" s="71">
        <v>2745</v>
      </c>
      <c r="Z357" s="71">
        <v>3604</v>
      </c>
      <c r="AA357" s="71">
        <v>1738</v>
      </c>
      <c r="AB357" s="71">
        <v>5700</v>
      </c>
      <c r="AC357" s="71">
        <v>0</v>
      </c>
      <c r="AD357" s="71">
        <v>0.75863194361198005</v>
      </c>
      <c r="AE357" s="72"/>
      <c r="AF357" s="71">
        <v>903666.27930897858</v>
      </c>
      <c r="AG357" s="71">
        <v>642826.25540053938</v>
      </c>
      <c r="AH357" s="71">
        <v>3512135.9203902548</v>
      </c>
      <c r="AI357" s="71">
        <v>8240520.5188702354</v>
      </c>
      <c r="AJ357" s="71">
        <v>12076161.65611963</v>
      </c>
      <c r="AK357" s="71">
        <v>0</v>
      </c>
      <c r="AL357" s="71">
        <v>0</v>
      </c>
      <c r="AM357" s="71">
        <v>781767.97491891915</v>
      </c>
      <c r="AN357" s="71">
        <v>0</v>
      </c>
      <c r="AO357" s="71">
        <v>0</v>
      </c>
      <c r="AP357" s="71">
        <v>26157078.605008557</v>
      </c>
      <c r="AQ357" s="72"/>
      <c r="AR357" s="71">
        <v>39</v>
      </c>
      <c r="AS357" s="71">
        <v>7</v>
      </c>
      <c r="AT357" s="71">
        <v>0</v>
      </c>
      <c r="AU357" s="71">
        <v>0</v>
      </c>
      <c r="AV357" s="71">
        <v>0</v>
      </c>
      <c r="AW357" s="71">
        <v>0</v>
      </c>
      <c r="AX357" s="71"/>
      <c r="AY357" s="72"/>
      <c r="AZ357" s="71">
        <v>181.72900000000001</v>
      </c>
      <c r="BA357" s="71">
        <v>293.10000000000002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2188</v>
      </c>
      <c r="B358" s="70">
        <v>354</v>
      </c>
      <c r="C358" s="70">
        <v>14</v>
      </c>
      <c r="D358" s="70">
        <v>21</v>
      </c>
      <c r="E358" s="70">
        <v>2017</v>
      </c>
      <c r="F358" s="70" t="s">
        <v>156</v>
      </c>
      <c r="G358" s="70" t="s">
        <v>1736</v>
      </c>
      <c r="H358" s="70" t="s">
        <v>1737</v>
      </c>
      <c r="I358" s="148"/>
      <c r="J358" s="71">
        <v>2.7266318779389507</v>
      </c>
      <c r="K358" s="71">
        <v>0.97570141542481803</v>
      </c>
      <c r="L358" s="71">
        <v>31.109924190452109</v>
      </c>
      <c r="M358" s="71">
        <v>6.7567689785519782</v>
      </c>
      <c r="N358" s="71">
        <v>14.273785789428512</v>
      </c>
      <c r="O358" s="71">
        <v>6.139920007321388</v>
      </c>
      <c r="P358" s="71">
        <v>8.4778690767854297</v>
      </c>
      <c r="Q358" s="71">
        <v>0.380719490207867</v>
      </c>
      <c r="R358" s="71">
        <v>0</v>
      </c>
      <c r="S358" s="71">
        <v>1.0435774472418455</v>
      </c>
      <c r="T358" s="72"/>
      <c r="U358" s="71">
        <v>101915</v>
      </c>
      <c r="V358" s="71">
        <v>313</v>
      </c>
      <c r="W358" s="71">
        <v>664</v>
      </c>
      <c r="X358" s="71">
        <v>1298</v>
      </c>
      <c r="Y358" s="71">
        <v>2743</v>
      </c>
      <c r="Z358" s="71">
        <v>3671</v>
      </c>
      <c r="AA358" s="71">
        <v>1756</v>
      </c>
      <c r="AB358" s="71">
        <v>5574</v>
      </c>
      <c r="AC358" s="71">
        <v>0</v>
      </c>
      <c r="AD358" s="71">
        <v>1.043577447241846</v>
      </c>
      <c r="AE358" s="72"/>
      <c r="AF358" s="71">
        <v>826150.85228841263</v>
      </c>
      <c r="AG358" s="71">
        <v>644694.01804829563</v>
      </c>
      <c r="AH358" s="71">
        <v>4290445.6218851674</v>
      </c>
      <c r="AI358" s="71">
        <v>8036644.8541242117</v>
      </c>
      <c r="AJ358" s="71">
        <v>10942687.09564925</v>
      </c>
      <c r="AK358" s="71">
        <v>0</v>
      </c>
      <c r="AL358" s="71">
        <v>0</v>
      </c>
      <c r="AM358" s="71">
        <v>765683.00124584162</v>
      </c>
      <c r="AN358" s="71">
        <v>0</v>
      </c>
      <c r="AO358" s="71">
        <v>0</v>
      </c>
      <c r="AP358" s="71">
        <v>25506305.443241179</v>
      </c>
      <c r="AQ358" s="72"/>
      <c r="AR358" s="71">
        <v>41</v>
      </c>
      <c r="AS358" s="71">
        <v>8</v>
      </c>
      <c r="AT358" s="71">
        <v>0</v>
      </c>
      <c r="AU358" s="71">
        <v>0</v>
      </c>
      <c r="AV358" s="71">
        <v>0</v>
      </c>
      <c r="AW358" s="71">
        <v>0</v>
      </c>
      <c r="AX358" s="71"/>
      <c r="AY358" s="72"/>
      <c r="AZ358" s="71">
        <v>196.22900000000001</v>
      </c>
      <c r="BA358" s="71">
        <v>543.1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2189</v>
      </c>
      <c r="B359" s="70">
        <v>355</v>
      </c>
      <c r="C359" s="70">
        <v>15</v>
      </c>
      <c r="D359" s="70">
        <v>21</v>
      </c>
      <c r="E359" s="70">
        <v>2018</v>
      </c>
      <c r="F359" s="70" t="s">
        <v>183</v>
      </c>
      <c r="G359" s="70" t="s">
        <v>1736</v>
      </c>
      <c r="H359" s="70" t="s">
        <v>1737</v>
      </c>
      <c r="I359" s="148"/>
      <c r="J359" s="71">
        <v>5.2562540599272491</v>
      </c>
      <c r="K359" s="71">
        <v>0.90811374501730802</v>
      </c>
      <c r="L359" s="71">
        <v>28.539348376890928</v>
      </c>
      <c r="M359" s="71">
        <v>6.7900938792369061</v>
      </c>
      <c r="N359" s="71">
        <v>13.237452890557124</v>
      </c>
      <c r="O359" s="71">
        <v>6.057386780095646</v>
      </c>
      <c r="P359" s="71">
        <v>8.5703341069452907</v>
      </c>
      <c r="Q359" s="71">
        <v>0.35195376776024601</v>
      </c>
      <c r="R359" s="71">
        <v>0</v>
      </c>
      <c r="S359" s="71">
        <v>0.84856156095274948</v>
      </c>
      <c r="T359" s="72"/>
      <c r="U359" s="71">
        <v>205284</v>
      </c>
      <c r="V359" s="71">
        <v>313</v>
      </c>
      <c r="W359" s="71">
        <v>664</v>
      </c>
      <c r="X359" s="71">
        <v>1298</v>
      </c>
      <c r="Y359" s="71">
        <v>2763</v>
      </c>
      <c r="Z359" s="71">
        <v>3691</v>
      </c>
      <c r="AA359" s="71">
        <v>1793</v>
      </c>
      <c r="AB359" s="71">
        <v>5553</v>
      </c>
      <c r="AC359" s="71">
        <v>0</v>
      </c>
      <c r="AD359" s="71">
        <v>0.84856156095274948</v>
      </c>
      <c r="AE359" s="72"/>
      <c r="AF359" s="71">
        <v>1670452.0854383721</v>
      </c>
      <c r="AG359" s="71">
        <v>583293.86142582761</v>
      </c>
      <c r="AH359" s="71">
        <v>4043745.5265426412</v>
      </c>
      <c r="AI359" s="71">
        <v>8215092.6423249925</v>
      </c>
      <c r="AJ359" s="71">
        <v>10239197.330024259</v>
      </c>
      <c r="AK359" s="71">
        <v>0</v>
      </c>
      <c r="AL359" s="71">
        <v>0</v>
      </c>
      <c r="AM359" s="71">
        <v>764376.61778178613</v>
      </c>
      <c r="AN359" s="71">
        <v>0</v>
      </c>
      <c r="AO359" s="71">
        <v>0</v>
      </c>
      <c r="AP359" s="71">
        <v>25516158.063537877</v>
      </c>
      <c r="AQ359" s="72"/>
      <c r="AR359" s="71">
        <v>44</v>
      </c>
      <c r="AS359" s="71">
        <v>11</v>
      </c>
      <c r="AT359" s="71">
        <v>0</v>
      </c>
      <c r="AU359" s="71">
        <v>0</v>
      </c>
      <c r="AV359" s="71">
        <v>0</v>
      </c>
      <c r="AW359" s="71">
        <v>0</v>
      </c>
      <c r="AX359" s="71"/>
      <c r="AY359" s="72"/>
      <c r="AZ359" s="71">
        <v>218.62899999999999</v>
      </c>
      <c r="BA359" s="71">
        <v>692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2190</v>
      </c>
      <c r="B360" s="70">
        <v>356</v>
      </c>
      <c r="C360" s="70">
        <v>16</v>
      </c>
      <c r="D360" s="70">
        <v>21</v>
      </c>
      <c r="E360" s="70">
        <v>2019</v>
      </c>
      <c r="F360" s="70" t="s">
        <v>158</v>
      </c>
      <c r="G360" s="70" t="s">
        <v>1736</v>
      </c>
      <c r="H360" s="70" t="s">
        <v>1737</v>
      </c>
      <c r="I360" s="148"/>
      <c r="J360" s="71">
        <v>0</v>
      </c>
      <c r="K360" s="71">
        <v>0.8426626862244897</v>
      </c>
      <c r="L360" s="71">
        <v>28.667214395560546</v>
      </c>
      <c r="M360" s="71">
        <v>6.0913307702257526</v>
      </c>
      <c r="N360" s="71">
        <v>13.366985849194741</v>
      </c>
      <c r="O360" s="71">
        <v>5.9466477457399014</v>
      </c>
      <c r="P360" s="71">
        <v>8.3363796121433893</v>
      </c>
      <c r="Q360" s="71">
        <v>0.33835713375961102</v>
      </c>
      <c r="R360" s="71">
        <v>0</v>
      </c>
      <c r="S360" s="71">
        <v>0.87268130294849777</v>
      </c>
      <c r="T360" s="72"/>
      <c r="U360" s="71">
        <v>0</v>
      </c>
      <c r="V360" s="71">
        <v>313</v>
      </c>
      <c r="W360" s="71">
        <v>664</v>
      </c>
      <c r="X360" s="71">
        <v>1298</v>
      </c>
      <c r="Y360" s="71">
        <v>2756</v>
      </c>
      <c r="Z360" s="71">
        <v>3723</v>
      </c>
      <c r="AA360" s="71">
        <v>1731</v>
      </c>
      <c r="AB360" s="71">
        <v>5483</v>
      </c>
      <c r="AC360" s="71">
        <v>0</v>
      </c>
      <c r="AD360" s="71">
        <v>0.87268130294849777</v>
      </c>
      <c r="AE360" s="72"/>
      <c r="AF360" s="71">
        <v>0</v>
      </c>
      <c r="AG360" s="71">
        <v>583121.13174344867</v>
      </c>
      <c r="AH360" s="71">
        <v>4366037.2931788107</v>
      </c>
      <c r="AI360" s="71">
        <v>8050108.8116697306</v>
      </c>
      <c r="AJ360" s="71">
        <v>10773404.062043</v>
      </c>
      <c r="AK360" s="71">
        <v>0</v>
      </c>
      <c r="AL360" s="71">
        <v>0</v>
      </c>
      <c r="AM360" s="71">
        <v>746743.32399809908</v>
      </c>
      <c r="AN360" s="71">
        <v>0</v>
      </c>
      <c r="AO360" s="71">
        <v>0</v>
      </c>
      <c r="AP360" s="71">
        <v>24519414.622633088</v>
      </c>
      <c r="AQ360" s="72"/>
      <c r="AR360" s="71">
        <v>45</v>
      </c>
      <c r="AS360" s="71">
        <v>11</v>
      </c>
      <c r="AT360" s="71">
        <v>0</v>
      </c>
      <c r="AU360" s="71">
        <v>0</v>
      </c>
      <c r="AV360" s="71">
        <v>0</v>
      </c>
      <c r="AW360" s="71">
        <v>0</v>
      </c>
      <c r="AX360" s="71"/>
      <c r="AY360" s="72"/>
      <c r="AZ360" s="71">
        <v>221.32900000000001</v>
      </c>
      <c r="BA360" s="71">
        <v>691.2</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2191</v>
      </c>
      <c r="B361" s="70">
        <v>357</v>
      </c>
      <c r="C361" s="70">
        <v>17</v>
      </c>
      <c r="D361" s="70">
        <v>21</v>
      </c>
      <c r="E361" s="70">
        <v>2020</v>
      </c>
      <c r="F361" s="70" t="s">
        <v>159</v>
      </c>
      <c r="G361" s="70" t="s">
        <v>1736</v>
      </c>
      <c r="H361" s="70" t="s">
        <v>1737</v>
      </c>
      <c r="I361" s="148"/>
      <c r="J361" s="71">
        <v>4.9936393375593848</v>
      </c>
      <c r="K361" s="71">
        <v>0.8089545208518697</v>
      </c>
      <c r="L361" s="71">
        <v>33.574177627102209</v>
      </c>
      <c r="M361" s="71">
        <v>5.7033489431305053</v>
      </c>
      <c r="N361" s="71">
        <v>12.220479203748406</v>
      </c>
      <c r="O361" s="71">
        <v>5.1877131871001056</v>
      </c>
      <c r="P361" s="71">
        <v>8.0016745837247321</v>
      </c>
      <c r="Q361" s="71">
        <v>0.31791622056697599</v>
      </c>
      <c r="R361" s="71">
        <v>0</v>
      </c>
      <c r="S361" s="71">
        <v>1.075629609298181</v>
      </c>
      <c r="T361" s="72"/>
      <c r="U361" s="71">
        <v>232566</v>
      </c>
      <c r="V361" s="71">
        <v>278</v>
      </c>
      <c r="W361" s="71">
        <v>691</v>
      </c>
      <c r="X361" s="71">
        <v>1278</v>
      </c>
      <c r="Y361" s="71">
        <v>2749</v>
      </c>
      <c r="Z361" s="71">
        <v>3707</v>
      </c>
      <c r="AA361" s="71">
        <v>1766</v>
      </c>
      <c r="AB361" s="71">
        <v>5392</v>
      </c>
      <c r="AC361" s="71">
        <v>0</v>
      </c>
      <c r="AD361" s="71">
        <v>1.075629609298181</v>
      </c>
      <c r="AE361" s="72"/>
      <c r="AF361" s="71">
        <v>1815853.8003415701</v>
      </c>
      <c r="AG361" s="71">
        <v>518297.64359705208</v>
      </c>
      <c r="AH361" s="71">
        <v>4923595.6727173943</v>
      </c>
      <c r="AI361" s="71">
        <v>7337869.1590062138</v>
      </c>
      <c r="AJ361" s="71">
        <v>11288735.01870745</v>
      </c>
      <c r="AK361" s="71"/>
      <c r="AL361" s="71"/>
      <c r="AM361" s="71">
        <v>703715.90636946994</v>
      </c>
      <c r="AN361" s="71"/>
      <c r="AO361" s="71"/>
      <c r="AP361" s="71">
        <v>26588067.200739153</v>
      </c>
      <c r="AQ361" s="72"/>
      <c r="AR361" s="71">
        <v>46</v>
      </c>
      <c r="AS361" s="71">
        <v>14</v>
      </c>
      <c r="AT361" s="71">
        <v>0</v>
      </c>
      <c r="AU361" s="71">
        <v>0</v>
      </c>
      <c r="AV361" s="71">
        <v>0</v>
      </c>
      <c r="AW361" s="71">
        <v>0</v>
      </c>
      <c r="AX361" s="71"/>
      <c r="AY361" s="72"/>
      <c r="AZ361" s="71">
        <v>230.929</v>
      </c>
      <c r="BA361" s="71">
        <v>839.7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2192</v>
      </c>
      <c r="B362" s="70">
        <v>357</v>
      </c>
      <c r="C362" s="70">
        <v>18</v>
      </c>
      <c r="D362" s="70">
        <v>21</v>
      </c>
      <c r="E362" s="70">
        <v>2021</v>
      </c>
      <c r="F362" s="70" t="s">
        <v>160</v>
      </c>
      <c r="G362" s="70" t="s">
        <v>1736</v>
      </c>
      <c r="H362" s="70" t="s">
        <v>1737</v>
      </c>
      <c r="I362" s="148"/>
      <c r="J362" s="71">
        <v>4.93489962472517</v>
      </c>
      <c r="K362" s="71">
        <v>0.77924775554924586</v>
      </c>
      <c r="L362" s="71">
        <v>30.639423298118572</v>
      </c>
      <c r="M362" s="71">
        <v>5.7924152564397415</v>
      </c>
      <c r="N362" s="71">
        <v>12.090888420890744</v>
      </c>
      <c r="O362" s="71">
        <v>5.0260836974818019</v>
      </c>
      <c r="P362" s="71">
        <v>8.3499579932254182</v>
      </c>
      <c r="Q362" s="71">
        <v>0.30647392672914198</v>
      </c>
      <c r="R362" s="71">
        <v>0</v>
      </c>
      <c r="S362" s="71">
        <v>0.72592463088638448</v>
      </c>
      <c r="T362" s="72"/>
      <c r="U362" s="71">
        <v>236020</v>
      </c>
      <c r="V362" s="71">
        <v>278</v>
      </c>
      <c r="W362" s="71">
        <v>691</v>
      </c>
      <c r="X362" s="71">
        <v>1278</v>
      </c>
      <c r="Y362" s="71">
        <v>2753</v>
      </c>
      <c r="Z362" s="71">
        <v>3698</v>
      </c>
      <c r="AA362" s="71">
        <v>1797</v>
      </c>
      <c r="AB362" s="71">
        <v>5249</v>
      </c>
      <c r="AC362" s="71">
        <v>0</v>
      </c>
      <c r="AD362" s="71">
        <v>0.72592463088638448</v>
      </c>
      <c r="AE362" s="72"/>
      <c r="AF362" s="71">
        <v>1807811.6085989869</v>
      </c>
      <c r="AG362" s="71">
        <v>527247.83034858643</v>
      </c>
      <c r="AH362" s="71">
        <v>4414290.0560403289</v>
      </c>
      <c r="AI362" s="71">
        <v>8051817.6389062554</v>
      </c>
      <c r="AJ362" s="71">
        <v>11012561.22086356</v>
      </c>
      <c r="AK362" s="71">
        <v>0</v>
      </c>
      <c r="AL362" s="71">
        <v>0</v>
      </c>
      <c r="AM362" s="71">
        <v>689004.14710315748</v>
      </c>
      <c r="AN362" s="71">
        <v>0</v>
      </c>
      <c r="AO362" s="71">
        <v>0</v>
      </c>
      <c r="AP362" s="71">
        <v>26502732.501860876</v>
      </c>
      <c r="AQ362" s="72"/>
      <c r="AR362" s="71">
        <v>47</v>
      </c>
      <c r="AS362" s="71">
        <v>20</v>
      </c>
      <c r="AT362" s="71">
        <v>0</v>
      </c>
      <c r="AU362" s="71">
        <v>0</v>
      </c>
      <c r="AV362" s="71">
        <v>0</v>
      </c>
      <c r="AW362" s="71">
        <v>0</v>
      </c>
      <c r="AX362" s="71"/>
      <c r="AY362" s="72"/>
      <c r="AZ362" s="71">
        <v>236.429</v>
      </c>
      <c r="BA362" s="71">
        <v>1116.7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1792</v>
      </c>
      <c r="B363" s="70">
        <v>357</v>
      </c>
      <c r="C363" s="70">
        <v>19</v>
      </c>
      <c r="D363" s="70">
        <v>21</v>
      </c>
      <c r="E363" s="70">
        <v>2022</v>
      </c>
      <c r="F363" s="70" t="s">
        <v>161</v>
      </c>
      <c r="G363" s="70" t="s">
        <v>1736</v>
      </c>
      <c r="H363" s="70" t="s">
        <v>1737</v>
      </c>
      <c r="I363" s="148"/>
      <c r="J363" s="71">
        <v>4.0263819375922143</v>
      </c>
      <c r="K363" s="71">
        <v>0.74539261768369824</v>
      </c>
      <c r="L363" s="71">
        <v>27.472288359904866</v>
      </c>
      <c r="M363" s="71">
        <v>5.9056710599688582</v>
      </c>
      <c r="N363" s="71">
        <v>12.007034951717444</v>
      </c>
      <c r="O363" s="71">
        <v>5.2857222776867987</v>
      </c>
      <c r="P363" s="71">
        <v>8.2108485298242098</v>
      </c>
      <c r="Q363" s="71">
        <v>0.30535787308424606</v>
      </c>
      <c r="R363" s="71">
        <v>0</v>
      </c>
      <c r="S363" s="71">
        <v>0.83360155552749116</v>
      </c>
      <c r="T363" s="72"/>
      <c r="U363" s="71">
        <v>236843</v>
      </c>
      <c r="V363" s="71">
        <v>278</v>
      </c>
      <c r="W363" s="71">
        <v>691</v>
      </c>
      <c r="X363" s="71">
        <v>1278</v>
      </c>
      <c r="Y363" s="71">
        <v>2776</v>
      </c>
      <c r="Z363" s="71">
        <v>3695</v>
      </c>
      <c r="AA363" s="71">
        <v>1794</v>
      </c>
      <c r="AB363" s="71">
        <v>5187</v>
      </c>
      <c r="AC363" s="71">
        <v>0</v>
      </c>
      <c r="AD363" s="71">
        <v>0.83360155552749116</v>
      </c>
      <c r="AE363" s="72"/>
      <c r="AF363" s="71">
        <v>1617288.5340935723</v>
      </c>
      <c r="AG363" s="71">
        <v>531879.47674021486</v>
      </c>
      <c r="AH363" s="71">
        <v>4899902.5435690321</v>
      </c>
      <c r="AI363" s="71">
        <v>7996456.3637973424</v>
      </c>
      <c r="AJ363" s="71">
        <v>11303496.36223975</v>
      </c>
      <c r="AK363" s="71">
        <v>0</v>
      </c>
      <c r="AL363" s="71">
        <v>0</v>
      </c>
      <c r="AM363" s="71">
        <v>669783.27608970844</v>
      </c>
      <c r="AN363" s="71">
        <v>0</v>
      </c>
      <c r="AO363" s="71">
        <v>0</v>
      </c>
      <c r="AP363" s="71">
        <v>27018806.556529623</v>
      </c>
      <c r="AQ363" s="72"/>
      <c r="AR363" s="71">
        <v>48</v>
      </c>
      <c r="AS363" s="71">
        <v>22</v>
      </c>
      <c r="AT363" s="71">
        <v>1</v>
      </c>
      <c r="AU363" s="71">
        <v>0</v>
      </c>
      <c r="AV363" s="71">
        <v>0</v>
      </c>
      <c r="AW363" s="71">
        <v>0</v>
      </c>
      <c r="AX363" s="71"/>
      <c r="AY363" s="72"/>
      <c r="AZ363" s="71">
        <v>241.22900000000004</v>
      </c>
      <c r="BA363" s="71">
        <v>1156.3</v>
      </c>
      <c r="BB363" s="71">
        <v>19.2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2193</v>
      </c>
      <c r="B364" s="70">
        <v>357</v>
      </c>
      <c r="C364" s="70">
        <v>20</v>
      </c>
      <c r="D364" s="70">
        <v>21</v>
      </c>
      <c r="E364" s="70">
        <v>2023</v>
      </c>
      <c r="F364" s="70" t="s">
        <v>1539</v>
      </c>
      <c r="G364" s="70" t="s">
        <v>1736</v>
      </c>
      <c r="H364" s="70" t="s">
        <v>1737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52</v>
      </c>
      <c r="AS364" s="71">
        <v>23</v>
      </c>
      <c r="AT364" s="71">
        <v>1</v>
      </c>
      <c r="AU364" s="71">
        <v>0</v>
      </c>
      <c r="AV364" s="71">
        <v>0</v>
      </c>
      <c r="AW364" s="71">
        <v>0</v>
      </c>
      <c r="AX364" s="71"/>
      <c r="AY364" s="72"/>
      <c r="AZ364" s="71">
        <v>264.82900000000006</v>
      </c>
      <c r="BA364" s="71">
        <v>1205.8</v>
      </c>
      <c r="BB364" s="71">
        <v>19.2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1735</v>
      </c>
      <c r="B365" s="70">
        <v>357</v>
      </c>
      <c r="C365" s="70">
        <v>21</v>
      </c>
      <c r="D365" s="70">
        <v>21</v>
      </c>
      <c r="E365" s="70">
        <v>2024</v>
      </c>
      <c r="F365" s="70" t="s">
        <v>1554</v>
      </c>
      <c r="G365" s="70" t="s">
        <v>1736</v>
      </c>
      <c r="H365" s="70" t="s">
        <v>1737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2194</v>
      </c>
      <c r="B366" s="70">
        <v>205</v>
      </c>
      <c r="C366" s="70">
        <v>1</v>
      </c>
      <c r="D366" s="70">
        <v>13</v>
      </c>
      <c r="E366" s="70">
        <v>1990</v>
      </c>
      <c r="F366" s="70" t="s">
        <v>787</v>
      </c>
      <c r="G366" s="70" t="s">
        <v>2195</v>
      </c>
      <c r="H366" s="70" t="s">
        <v>2196</v>
      </c>
      <c r="I366" s="148"/>
      <c r="J366" s="71">
        <v>2.2300751627331001</v>
      </c>
      <c r="K366" s="71">
        <v>0.71142647087259769</v>
      </c>
      <c r="L366" s="71">
        <v>0</v>
      </c>
      <c r="M366" s="71">
        <v>4.5785753630916828</v>
      </c>
      <c r="N366" s="71">
        <v>4.2479921428497391</v>
      </c>
      <c r="O366" s="71">
        <v>1.9498594671689711</v>
      </c>
      <c r="P366" s="71">
        <v>6.5936031895250737</v>
      </c>
      <c r="Q366" s="71">
        <v>0.41289412123557501</v>
      </c>
      <c r="R366" s="71">
        <v>26.01106341088018</v>
      </c>
      <c r="S366" s="71">
        <v>0.3298283322950411</v>
      </c>
      <c r="T366" s="72"/>
      <c r="U366" s="71">
        <v>233060</v>
      </c>
      <c r="V366" s="71">
        <v>177</v>
      </c>
      <c r="W366" s="71">
        <v>0</v>
      </c>
      <c r="X366" s="71">
        <v>1710</v>
      </c>
      <c r="Y366" s="71">
        <v>2013</v>
      </c>
      <c r="Z366" s="71">
        <v>802</v>
      </c>
      <c r="AA366" s="71">
        <v>1601</v>
      </c>
      <c r="AB366" s="71">
        <v>6704</v>
      </c>
      <c r="AC366" s="71">
        <v>4505163</v>
      </c>
      <c r="AD366" s="71">
        <v>0.3298283322950411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2197</v>
      </c>
      <c r="B367" s="70">
        <v>206</v>
      </c>
      <c r="C367" s="70">
        <v>2</v>
      </c>
      <c r="D367" s="70">
        <v>13</v>
      </c>
      <c r="E367" s="70">
        <v>2005</v>
      </c>
      <c r="F367" s="70" t="s">
        <v>789</v>
      </c>
      <c r="G367" s="70" t="s">
        <v>2195</v>
      </c>
      <c r="H367" s="70" t="s">
        <v>2196</v>
      </c>
      <c r="I367" s="148"/>
      <c r="J367" s="71">
        <v>1.028516406336093</v>
      </c>
      <c r="K367" s="71">
        <v>0.67014217140780274</v>
      </c>
      <c r="L367" s="71">
        <v>0</v>
      </c>
      <c r="M367" s="71">
        <v>5.9289478301614862</v>
      </c>
      <c r="N367" s="71">
        <v>5.6547460372948306</v>
      </c>
      <c r="O367" s="71">
        <v>2.9350832620625882</v>
      </c>
      <c r="P367" s="71">
        <v>9.6198332908694653</v>
      </c>
      <c r="Q367" s="71">
        <v>0.34005343738043198</v>
      </c>
      <c r="R367" s="71">
        <v>18.203273479764789</v>
      </c>
      <c r="S367" s="71">
        <v>1.2817990399999999</v>
      </c>
      <c r="T367" s="72"/>
      <c r="U367" s="71">
        <v>111061</v>
      </c>
      <c r="V367" s="71">
        <v>249</v>
      </c>
      <c r="W367" s="71">
        <v>0</v>
      </c>
      <c r="X367" s="71">
        <v>1271</v>
      </c>
      <c r="Y367" s="71">
        <v>2265</v>
      </c>
      <c r="Z367" s="71">
        <v>1397</v>
      </c>
      <c r="AA367" s="71">
        <v>1913</v>
      </c>
      <c r="AB367" s="71">
        <v>5772</v>
      </c>
      <c r="AC367" s="71">
        <v>3218872</v>
      </c>
      <c r="AD367" s="71">
        <v>1.2817990399999999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2198</v>
      </c>
      <c r="B368" s="70">
        <v>207</v>
      </c>
      <c r="C368" s="70">
        <v>3</v>
      </c>
      <c r="D368" s="70">
        <v>13</v>
      </c>
      <c r="E368" s="70">
        <v>2006</v>
      </c>
      <c r="F368" s="70" t="s">
        <v>790</v>
      </c>
      <c r="G368" s="1064" t="s">
        <v>2195</v>
      </c>
      <c r="H368" s="70" t="s">
        <v>2196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2199</v>
      </c>
      <c r="B369" s="70">
        <v>208</v>
      </c>
      <c r="C369" s="70">
        <v>4</v>
      </c>
      <c r="D369" s="70">
        <v>13</v>
      </c>
      <c r="E369" s="70">
        <v>2007</v>
      </c>
      <c r="F369" s="70" t="s">
        <v>791</v>
      </c>
      <c r="G369" s="1064" t="s">
        <v>2195</v>
      </c>
      <c r="H369" s="70" t="s">
        <v>2196</v>
      </c>
      <c r="I369" s="148"/>
      <c r="J369" s="71">
        <v>0.70659854115876597</v>
      </c>
      <c r="K369" s="71">
        <v>0.57371235836648526</v>
      </c>
      <c r="L369" s="71">
        <v>0</v>
      </c>
      <c r="M369" s="71">
        <v>7.1516872921225154</v>
      </c>
      <c r="N369" s="71">
        <v>5.7870570662068239</v>
      </c>
      <c r="O369" s="71">
        <v>2.8537285463403368</v>
      </c>
      <c r="P369" s="71">
        <v>9.7176721839679541</v>
      </c>
      <c r="Q369" s="71">
        <v>0.35151268847224498</v>
      </c>
      <c r="R369" s="71">
        <v>18.317632693966289</v>
      </c>
      <c r="S369" s="71">
        <v>0.93712923999999986</v>
      </c>
      <c r="T369" s="72"/>
      <c r="U369" s="71">
        <v>95319</v>
      </c>
      <c r="V369" s="71">
        <v>220</v>
      </c>
      <c r="W369" s="71">
        <v>0</v>
      </c>
      <c r="X369" s="71">
        <v>1795</v>
      </c>
      <c r="Y369" s="71">
        <v>2333</v>
      </c>
      <c r="Z369" s="71">
        <v>1412</v>
      </c>
      <c r="AA369" s="71">
        <v>1903</v>
      </c>
      <c r="AB369" s="71">
        <v>5651</v>
      </c>
      <c r="AC369" s="71">
        <v>3332032</v>
      </c>
      <c r="AD369" s="71">
        <v>0.93712923999999986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2200</v>
      </c>
      <c r="B370" s="70">
        <v>209</v>
      </c>
      <c r="C370" s="70">
        <v>5</v>
      </c>
      <c r="D370" s="70">
        <v>13</v>
      </c>
      <c r="E370" s="70">
        <v>2008</v>
      </c>
      <c r="F370" s="70" t="s">
        <v>792</v>
      </c>
      <c r="G370" s="70" t="s">
        <v>2195</v>
      </c>
      <c r="H370" s="70" t="s">
        <v>2196</v>
      </c>
      <c r="I370" s="148"/>
      <c r="J370" s="71">
        <v>0.61462304200210049</v>
      </c>
      <c r="K370" s="71">
        <v>0.44752203000448981</v>
      </c>
      <c r="L370" s="71">
        <v>0</v>
      </c>
      <c r="M370" s="71">
        <v>7.6131557930584357</v>
      </c>
      <c r="N370" s="71">
        <v>5.2413723192108339</v>
      </c>
      <c r="O370" s="71">
        <v>2.766726563652484</v>
      </c>
      <c r="P370" s="71">
        <v>9.5688790495991523</v>
      </c>
      <c r="Q370" s="71">
        <v>0.34154081659710001</v>
      </c>
      <c r="R370" s="71">
        <v>17.862322756472491</v>
      </c>
      <c r="S370" s="71">
        <v>0.93806078000000004</v>
      </c>
      <c r="T370" s="72"/>
      <c r="U370" s="71">
        <v>89673</v>
      </c>
      <c r="V370" s="71">
        <v>220</v>
      </c>
      <c r="W370" s="71">
        <v>0</v>
      </c>
      <c r="X370" s="71">
        <v>1795</v>
      </c>
      <c r="Y370" s="71">
        <v>2347</v>
      </c>
      <c r="Z370" s="71">
        <v>1417</v>
      </c>
      <c r="AA370" s="71">
        <v>1876</v>
      </c>
      <c r="AB370" s="71">
        <v>5581</v>
      </c>
      <c r="AC370" s="71">
        <v>3373947</v>
      </c>
      <c r="AD370" s="71">
        <v>0.93806078000000004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2201</v>
      </c>
      <c r="B371" s="70">
        <v>210</v>
      </c>
      <c r="C371" s="70">
        <v>6</v>
      </c>
      <c r="D371" s="70">
        <v>13</v>
      </c>
      <c r="E371" s="70">
        <v>2009</v>
      </c>
      <c r="F371" s="70" t="s">
        <v>176</v>
      </c>
      <c r="G371" s="70" t="s">
        <v>2195</v>
      </c>
      <c r="H371" s="70" t="s">
        <v>2196</v>
      </c>
      <c r="I371" s="148"/>
      <c r="J371" s="71">
        <v>0.77208934980343769</v>
      </c>
      <c r="K371" s="71">
        <v>0.40973670863057349</v>
      </c>
      <c r="L371" s="71">
        <v>0.36814189784201312</v>
      </c>
      <c r="M371" s="71">
        <v>6.51116050702091</v>
      </c>
      <c r="N371" s="71">
        <v>4.983518099657112</v>
      </c>
      <c r="O371" s="71">
        <v>2.8564396321805949</v>
      </c>
      <c r="P371" s="71">
        <v>9.3108881900821938</v>
      </c>
      <c r="Q371" s="71">
        <v>0.320402281527843</v>
      </c>
      <c r="R371" s="71">
        <v>19.77490889222004</v>
      </c>
      <c r="S371" s="71">
        <v>0.92827960999999981</v>
      </c>
      <c r="T371" s="72"/>
      <c r="U371" s="71">
        <v>107081</v>
      </c>
      <c r="V371" s="71">
        <v>190</v>
      </c>
      <c r="W371" s="71">
        <v>9</v>
      </c>
      <c r="X371" s="71">
        <v>1711</v>
      </c>
      <c r="Y371" s="71">
        <v>2376</v>
      </c>
      <c r="Z371" s="71">
        <v>1444</v>
      </c>
      <c r="AA371" s="71">
        <v>1874</v>
      </c>
      <c r="AB371" s="71">
        <v>5496</v>
      </c>
      <c r="AC371" s="71">
        <v>3643995</v>
      </c>
      <c r="AD371" s="71">
        <v>0.92827960999999981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0.64200000000000002</v>
      </c>
      <c r="BL371" s="71">
        <v>0</v>
      </c>
      <c r="BM371" s="71">
        <v>0</v>
      </c>
      <c r="BN371" s="72"/>
      <c r="BO371" s="71">
        <v>0</v>
      </c>
      <c r="BP371" s="71">
        <v>0</v>
      </c>
      <c r="BQ371" s="71">
        <v>0</v>
      </c>
      <c r="BR371" s="71">
        <v>1</v>
      </c>
      <c r="BS371" s="71">
        <v>0</v>
      </c>
      <c r="BT371" s="71">
        <v>0</v>
      </c>
      <c r="BU371"/>
      <c r="BV371" s="70">
        <v>0.64200000000000002</v>
      </c>
      <c r="BW371" s="70">
        <v>0</v>
      </c>
      <c r="BX371" s="70">
        <v>0</v>
      </c>
      <c r="BY371" s="70">
        <v>0</v>
      </c>
      <c r="BZ371" s="70">
        <v>0</v>
      </c>
      <c r="CA371" s="70">
        <v>0</v>
      </c>
      <c r="CB371" s="70">
        <v>0</v>
      </c>
      <c r="CC371" s="70">
        <v>0</v>
      </c>
      <c r="CD371" s="70">
        <v>0</v>
      </c>
    </row>
    <row r="372" spans="1:82">
      <c r="A372" s="70" t="s">
        <v>2202</v>
      </c>
      <c r="B372" s="70">
        <v>211</v>
      </c>
      <c r="C372" s="70">
        <v>7</v>
      </c>
      <c r="D372" s="70">
        <v>13</v>
      </c>
      <c r="E372" s="70">
        <v>2010</v>
      </c>
      <c r="F372" s="70" t="s">
        <v>177</v>
      </c>
      <c r="G372" s="70" t="s">
        <v>2195</v>
      </c>
      <c r="H372" s="70" t="s">
        <v>2196</v>
      </c>
      <c r="I372" s="148"/>
      <c r="J372" s="71">
        <v>0.63190767875006781</v>
      </c>
      <c r="K372" s="71">
        <v>0.43537881350771918</v>
      </c>
      <c r="L372" s="71">
        <v>0.33892297697418888</v>
      </c>
      <c r="M372" s="71">
        <v>7.0176661611368729</v>
      </c>
      <c r="N372" s="71">
        <v>5.9474733246418632</v>
      </c>
      <c r="O372" s="71">
        <v>2.9082045337681062</v>
      </c>
      <c r="P372" s="71">
        <v>9.4372654765530868</v>
      </c>
      <c r="Q372" s="71">
        <v>0.33242411132247601</v>
      </c>
      <c r="R372" s="71">
        <v>30.17507458229624</v>
      </c>
      <c r="S372" s="71">
        <v>1.3747432293599999</v>
      </c>
      <c r="T372" s="72"/>
      <c r="U372" s="71">
        <v>92238</v>
      </c>
      <c r="V372" s="71">
        <v>190</v>
      </c>
      <c r="W372" s="71">
        <v>9</v>
      </c>
      <c r="X372" s="71">
        <v>1711</v>
      </c>
      <c r="Y372" s="71">
        <v>2406</v>
      </c>
      <c r="Z372" s="71">
        <v>1477</v>
      </c>
      <c r="AA372" s="71">
        <v>1852</v>
      </c>
      <c r="AB372" s="71">
        <v>5464</v>
      </c>
      <c r="AC372" s="71">
        <v>5269430</v>
      </c>
      <c r="AD372" s="71">
        <v>1.3747432293599999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0.64200000000000002</v>
      </c>
      <c r="BL372" s="71">
        <v>0</v>
      </c>
      <c r="BM372" s="71">
        <v>0</v>
      </c>
      <c r="BN372" s="72"/>
      <c r="BO372" s="71">
        <v>0</v>
      </c>
      <c r="BP372" s="71">
        <v>0</v>
      </c>
      <c r="BQ372" s="71">
        <v>0</v>
      </c>
      <c r="BR372" s="71">
        <v>1</v>
      </c>
      <c r="BS372" s="71">
        <v>0</v>
      </c>
      <c r="BT372" s="71">
        <v>0</v>
      </c>
      <c r="BU372"/>
      <c r="BV372" s="70">
        <v>0.64200000000000002</v>
      </c>
      <c r="BW372" s="70">
        <v>0</v>
      </c>
      <c r="BX372" s="70">
        <v>0</v>
      </c>
      <c r="BY372" s="70">
        <v>0</v>
      </c>
      <c r="BZ372" s="70">
        <v>0</v>
      </c>
      <c r="CA372" s="70">
        <v>0</v>
      </c>
      <c r="CB372" s="70">
        <v>0</v>
      </c>
      <c r="CC372" s="70">
        <v>0</v>
      </c>
      <c r="CD372" s="70">
        <v>0</v>
      </c>
    </row>
    <row r="373" spans="1:82">
      <c r="A373" s="70" t="s">
        <v>2203</v>
      </c>
      <c r="B373" s="70">
        <v>212</v>
      </c>
      <c r="C373" s="70">
        <v>8</v>
      </c>
      <c r="D373" s="70">
        <v>13</v>
      </c>
      <c r="E373" s="70">
        <v>2011</v>
      </c>
      <c r="F373" s="70" t="s">
        <v>178</v>
      </c>
      <c r="G373" s="70" t="s">
        <v>2195</v>
      </c>
      <c r="H373" s="70" t="s">
        <v>2196</v>
      </c>
      <c r="I373" s="148"/>
      <c r="J373" s="71">
        <v>0.76824483528446597</v>
      </c>
      <c r="K373" s="71">
        <v>0.57596767121976755</v>
      </c>
      <c r="L373" s="71">
        <v>0.45602443675902199</v>
      </c>
      <c r="M373" s="71">
        <v>8.3530452814375984</v>
      </c>
      <c r="N373" s="71">
        <v>7.3384837212887266</v>
      </c>
      <c r="O373" s="71">
        <v>2.8444400830683776</v>
      </c>
      <c r="P373" s="71">
        <v>8.9765023370824437</v>
      </c>
      <c r="Q373" s="71">
        <v>0.37986832728313202</v>
      </c>
      <c r="R373" s="71">
        <v>27.334368364916969</v>
      </c>
      <c r="S373" s="71">
        <v>1.339809897456</v>
      </c>
      <c r="T373" s="72"/>
      <c r="U373" s="71">
        <v>94506</v>
      </c>
      <c r="V373" s="71">
        <v>190</v>
      </c>
      <c r="W373" s="71">
        <v>9</v>
      </c>
      <c r="X373" s="71">
        <v>1711</v>
      </c>
      <c r="Y373" s="71">
        <v>2411</v>
      </c>
      <c r="Z373" s="71">
        <v>1476</v>
      </c>
      <c r="AA373" s="71">
        <v>1814</v>
      </c>
      <c r="AB373" s="71">
        <v>5413</v>
      </c>
      <c r="AC373" s="71">
        <v>4765467</v>
      </c>
      <c r="AD373" s="71">
        <v>1.339809897456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0.65500000000000003</v>
      </c>
      <c r="BL373" s="71">
        <v>0</v>
      </c>
      <c r="BM373" s="71">
        <v>0</v>
      </c>
      <c r="BN373" s="72"/>
      <c r="BO373" s="71">
        <v>0</v>
      </c>
      <c r="BP373" s="71">
        <v>0</v>
      </c>
      <c r="BQ373" s="71">
        <v>0</v>
      </c>
      <c r="BR373" s="71">
        <v>1</v>
      </c>
      <c r="BS373" s="71">
        <v>0</v>
      </c>
      <c r="BT373" s="71">
        <v>0</v>
      </c>
      <c r="BU373"/>
      <c r="BV373" s="70">
        <v>0.65500000000000003</v>
      </c>
      <c r="BW373" s="70">
        <v>0</v>
      </c>
      <c r="BX373" s="70">
        <v>0</v>
      </c>
      <c r="BY373" s="70">
        <v>0</v>
      </c>
      <c r="BZ373" s="70">
        <v>0</v>
      </c>
      <c r="CA373" s="70">
        <v>0</v>
      </c>
      <c r="CB373" s="70">
        <v>0</v>
      </c>
      <c r="CC373" s="70">
        <v>0</v>
      </c>
      <c r="CD373" s="70">
        <v>0</v>
      </c>
    </row>
    <row r="374" spans="1:82">
      <c r="A374" s="70" t="s">
        <v>2204</v>
      </c>
      <c r="B374" s="70">
        <v>213</v>
      </c>
      <c r="C374" s="70">
        <v>9</v>
      </c>
      <c r="D374" s="70">
        <v>13</v>
      </c>
      <c r="E374" s="70">
        <v>2012</v>
      </c>
      <c r="F374" s="70" t="s">
        <v>179</v>
      </c>
      <c r="G374" s="70" t="s">
        <v>2195</v>
      </c>
      <c r="H374" s="70" t="s">
        <v>2196</v>
      </c>
      <c r="I374" s="148"/>
      <c r="J374" s="71">
        <v>0.46380134260272382</v>
      </c>
      <c r="K374" s="71">
        <v>0.58986955119356621</v>
      </c>
      <c r="L374" s="71">
        <v>0.46213648661492168</v>
      </c>
      <c r="M374" s="71">
        <v>9.3434346712002441</v>
      </c>
      <c r="N374" s="71">
        <v>7.670717837111833</v>
      </c>
      <c r="O374" s="71">
        <v>2.8775036627358079</v>
      </c>
      <c r="P374" s="71">
        <v>9.0524572457248382</v>
      </c>
      <c r="Q374" s="71">
        <v>0.41447293991295903</v>
      </c>
      <c r="R374" s="71">
        <v>29.136817190613819</v>
      </c>
      <c r="S374" s="71">
        <v>0.82560109080489996</v>
      </c>
      <c r="T374" s="72"/>
      <c r="U374" s="71">
        <v>55386</v>
      </c>
      <c r="V374" s="71">
        <v>190</v>
      </c>
      <c r="W374" s="71">
        <v>9</v>
      </c>
      <c r="X374" s="71">
        <v>1711</v>
      </c>
      <c r="Y374" s="71">
        <v>2445</v>
      </c>
      <c r="Z374" s="71">
        <v>1505</v>
      </c>
      <c r="AA374" s="71">
        <v>1819</v>
      </c>
      <c r="AB374" s="71">
        <v>5436</v>
      </c>
      <c r="AC374" s="71">
        <v>4948137</v>
      </c>
      <c r="AD374" s="71">
        <v>0.82560109080489996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0.59199999999999997</v>
      </c>
      <c r="BL374" s="71">
        <v>0</v>
      </c>
      <c r="BM374" s="71">
        <v>0</v>
      </c>
      <c r="BN374" s="72"/>
      <c r="BO374" s="71">
        <v>0</v>
      </c>
      <c r="BP374" s="71">
        <v>0</v>
      </c>
      <c r="BQ374" s="71">
        <v>0</v>
      </c>
      <c r="BR374" s="71">
        <v>1</v>
      </c>
      <c r="BS374" s="71">
        <v>0</v>
      </c>
      <c r="BT374" s="71">
        <v>0</v>
      </c>
      <c r="BU374"/>
      <c r="BV374" s="70">
        <v>0.59199999999999997</v>
      </c>
      <c r="BW374" s="70">
        <v>0</v>
      </c>
      <c r="BX374" s="70">
        <v>0</v>
      </c>
      <c r="BY374" s="70">
        <v>0</v>
      </c>
      <c r="BZ374" s="70">
        <v>0</v>
      </c>
      <c r="CA374" s="70">
        <v>0</v>
      </c>
      <c r="CB374" s="70">
        <v>0</v>
      </c>
      <c r="CC374" s="70">
        <v>0</v>
      </c>
      <c r="CD374" s="70">
        <v>0</v>
      </c>
    </row>
    <row r="375" spans="1:82">
      <c r="A375" s="70" t="s">
        <v>2205</v>
      </c>
      <c r="B375" s="70">
        <v>214</v>
      </c>
      <c r="C375" s="70">
        <v>10</v>
      </c>
      <c r="D375" s="70">
        <v>13</v>
      </c>
      <c r="E375" s="70">
        <v>2013</v>
      </c>
      <c r="F375" s="70" t="s">
        <v>180</v>
      </c>
      <c r="G375" s="70" t="s">
        <v>2195</v>
      </c>
      <c r="H375" s="70" t="s">
        <v>2196</v>
      </c>
      <c r="I375" s="148"/>
      <c r="J375" s="71">
        <v>0.65125341896533373</v>
      </c>
      <c r="K375" s="71">
        <v>0.519413317531778</v>
      </c>
      <c r="L375" s="71">
        <v>0.42298581025250842</v>
      </c>
      <c r="M375" s="71">
        <v>9.358592457114117</v>
      </c>
      <c r="N375" s="71">
        <v>8.3900634179334723</v>
      </c>
      <c r="O375" s="71">
        <v>2.8185780378906715</v>
      </c>
      <c r="P375" s="71">
        <v>9.2713954353108878</v>
      </c>
      <c r="Q375" s="71">
        <v>0.42405952780064399</v>
      </c>
      <c r="R375" s="71">
        <v>30.40764897411924</v>
      </c>
      <c r="S375" s="71">
        <v>0.78254734627999989</v>
      </c>
      <c r="T375" s="72"/>
      <c r="U375" s="71">
        <v>69890</v>
      </c>
      <c r="V375" s="71">
        <v>190</v>
      </c>
      <c r="W375" s="71">
        <v>9</v>
      </c>
      <c r="X375" s="71">
        <v>1711</v>
      </c>
      <c r="Y375" s="71">
        <v>2492</v>
      </c>
      <c r="Z375" s="71">
        <v>1540</v>
      </c>
      <c r="AA375" s="71">
        <v>1856</v>
      </c>
      <c r="AB375" s="71">
        <v>5482</v>
      </c>
      <c r="AC375" s="71">
        <v>5040731</v>
      </c>
      <c r="AD375" s="71">
        <v>0.78254734627999989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0.61899999999999999</v>
      </c>
      <c r="BL375" s="71">
        <v>0</v>
      </c>
      <c r="BM375" s="71">
        <v>0</v>
      </c>
      <c r="BN375" s="72"/>
      <c r="BO375" s="71">
        <v>0</v>
      </c>
      <c r="BP375" s="71">
        <v>0</v>
      </c>
      <c r="BQ375" s="71">
        <v>0</v>
      </c>
      <c r="BR375" s="71">
        <v>1</v>
      </c>
      <c r="BS375" s="71">
        <v>0</v>
      </c>
      <c r="BT375" s="71">
        <v>0</v>
      </c>
      <c r="BU375"/>
      <c r="BV375" s="70">
        <v>0.61899999999999999</v>
      </c>
      <c r="BW375" s="70">
        <v>0</v>
      </c>
      <c r="BX375" s="70">
        <v>0</v>
      </c>
      <c r="BY375" s="70">
        <v>0</v>
      </c>
      <c r="BZ375" s="70">
        <v>0</v>
      </c>
      <c r="CA375" s="70">
        <v>0</v>
      </c>
      <c r="CB375" s="70">
        <v>0</v>
      </c>
      <c r="CC375" s="70">
        <v>0</v>
      </c>
      <c r="CD375" s="70">
        <v>0</v>
      </c>
    </row>
    <row r="376" spans="1:82">
      <c r="A376" s="70" t="s">
        <v>2206</v>
      </c>
      <c r="B376" s="70">
        <v>215</v>
      </c>
      <c r="C376" s="70">
        <v>11</v>
      </c>
      <c r="D376" s="70">
        <v>13</v>
      </c>
      <c r="E376" s="70">
        <v>2014</v>
      </c>
      <c r="F376" s="70" t="s">
        <v>181</v>
      </c>
      <c r="G376" s="70" t="s">
        <v>2195</v>
      </c>
      <c r="H376" s="70" t="s">
        <v>2196</v>
      </c>
      <c r="I376" s="148"/>
      <c r="J376" s="71">
        <v>0.4057882225172591</v>
      </c>
      <c r="K376" s="71">
        <v>0.70764953591054924</v>
      </c>
      <c r="L376" s="71">
        <v>0.14015038933692359</v>
      </c>
      <c r="M376" s="71">
        <v>8.5496234179741286</v>
      </c>
      <c r="N376" s="71">
        <v>8.1058927863660593</v>
      </c>
      <c r="O376" s="71">
        <v>2.7543457848373105</v>
      </c>
      <c r="P376" s="71">
        <v>9.2442667968931129</v>
      </c>
      <c r="Q376" s="71">
        <v>0.40493020579769801</v>
      </c>
      <c r="R376" s="71">
        <v>29.994282664453859</v>
      </c>
      <c r="S376" s="71">
        <v>1.0085831905211999</v>
      </c>
      <c r="T376" s="72"/>
      <c r="U376" s="71">
        <v>50561</v>
      </c>
      <c r="V376" s="71">
        <v>226</v>
      </c>
      <c r="W376" s="71">
        <v>3</v>
      </c>
      <c r="X376" s="71">
        <v>1684</v>
      </c>
      <c r="Y376" s="71">
        <v>2512</v>
      </c>
      <c r="Z376" s="71">
        <v>1585</v>
      </c>
      <c r="AA376" s="71">
        <v>1841</v>
      </c>
      <c r="AB376" s="71">
        <v>5456</v>
      </c>
      <c r="AC376" s="71">
        <v>4987841</v>
      </c>
      <c r="AD376" s="71">
        <v>1.0085831905211999</v>
      </c>
      <c r="AE376" s="72"/>
      <c r="AF376" s="71"/>
      <c r="AG376" s="71"/>
      <c r="AH376" s="71"/>
      <c r="AI376" s="71"/>
      <c r="AJ376" s="71"/>
      <c r="AK376" s="71"/>
      <c r="AL376" s="71"/>
      <c r="AM376" s="71"/>
      <c r="AN376" s="71"/>
      <c r="AO376" s="71"/>
      <c r="AP376" s="71"/>
      <c r="AQ376" s="72"/>
      <c r="AR376" s="71">
        <v>20</v>
      </c>
      <c r="AS376" s="71">
        <v>34</v>
      </c>
      <c r="AT376" s="71">
        <v>0</v>
      </c>
      <c r="AU376" s="71">
        <v>0</v>
      </c>
      <c r="AV376" s="71">
        <v>0</v>
      </c>
      <c r="AW376" s="71">
        <v>0</v>
      </c>
      <c r="AX376" s="71"/>
      <c r="AY376" s="72"/>
      <c r="AZ376" s="71">
        <v>122.08</v>
      </c>
      <c r="BA376" s="71">
        <v>519.9</v>
      </c>
      <c r="BB376" s="71">
        <v>0</v>
      </c>
      <c r="BC376" s="71">
        <v>0</v>
      </c>
      <c r="BD376" s="71">
        <v>0</v>
      </c>
      <c r="BE376" s="71">
        <v>0</v>
      </c>
      <c r="BF376" s="71"/>
      <c r="BG376" s="72"/>
      <c r="BH376" s="71">
        <v>0</v>
      </c>
      <c r="BI376" s="71">
        <v>0</v>
      </c>
      <c r="BJ376" s="71">
        <v>0</v>
      </c>
      <c r="BK376" s="71">
        <v>0.61899999999999999</v>
      </c>
      <c r="BL376" s="71">
        <v>0</v>
      </c>
      <c r="BM376" s="71">
        <v>0</v>
      </c>
      <c r="BN376" s="72"/>
      <c r="BO376" s="71">
        <v>0</v>
      </c>
      <c r="BP376" s="71">
        <v>0</v>
      </c>
      <c r="BQ376" s="71">
        <v>0</v>
      </c>
      <c r="BR376" s="71">
        <v>1</v>
      </c>
      <c r="BS376" s="71">
        <v>0</v>
      </c>
      <c r="BT376" s="71">
        <v>0</v>
      </c>
      <c r="BU376"/>
      <c r="BV376" s="70">
        <v>0.61899999999999999</v>
      </c>
      <c r="BW376" s="70">
        <v>0</v>
      </c>
      <c r="BX376" s="70">
        <v>0</v>
      </c>
      <c r="BY376" s="70">
        <v>0</v>
      </c>
      <c r="BZ376" s="70">
        <v>0</v>
      </c>
      <c r="CA376" s="70">
        <v>0</v>
      </c>
      <c r="CB376" s="70">
        <v>0</v>
      </c>
      <c r="CC376" s="70">
        <v>0</v>
      </c>
      <c r="CD376" s="70">
        <v>0</v>
      </c>
    </row>
    <row r="377" spans="1:82">
      <c r="A377" s="70" t="s">
        <v>2207</v>
      </c>
      <c r="B377" s="70">
        <v>216</v>
      </c>
      <c r="C377" s="70">
        <v>12</v>
      </c>
      <c r="D377" s="70">
        <v>13</v>
      </c>
      <c r="E377" s="70">
        <v>2015</v>
      </c>
      <c r="F377" s="70" t="s">
        <v>182</v>
      </c>
      <c r="G377" s="70" t="s">
        <v>2195</v>
      </c>
      <c r="H377" s="70" t="s">
        <v>2196</v>
      </c>
      <c r="I377" s="148"/>
      <c r="J377" s="71">
        <v>0.49664934397194721</v>
      </c>
      <c r="K377" s="71">
        <v>0.59170670596156993</v>
      </c>
      <c r="L377" s="71">
        <v>0.1504996911599413</v>
      </c>
      <c r="M377" s="71">
        <v>8.5575502553540961</v>
      </c>
      <c r="N377" s="71">
        <v>7.1603068695071492</v>
      </c>
      <c r="O377" s="71">
        <v>2.8675074972904251</v>
      </c>
      <c r="P377" s="71">
        <v>9.1058367180045998</v>
      </c>
      <c r="Q377" s="71">
        <v>0.39276787099052102</v>
      </c>
      <c r="R377" s="71">
        <v>29.277921752510661</v>
      </c>
      <c r="S377" s="71">
        <v>2.0471906083043998</v>
      </c>
      <c r="T377" s="72"/>
      <c r="U377" s="71">
        <v>71112</v>
      </c>
      <c r="V377" s="71">
        <v>226</v>
      </c>
      <c r="W377" s="71">
        <v>3</v>
      </c>
      <c r="X377" s="71">
        <v>1684</v>
      </c>
      <c r="Y377" s="71">
        <v>2543</v>
      </c>
      <c r="Z377" s="71">
        <v>1666</v>
      </c>
      <c r="AA377" s="71">
        <v>1812</v>
      </c>
      <c r="AB377" s="71">
        <v>5406</v>
      </c>
      <c r="AC377" s="71">
        <v>5004583</v>
      </c>
      <c r="AD377" s="71">
        <v>2.0471906083043998</v>
      </c>
      <c r="AE377" s="72"/>
      <c r="AF377" s="71">
        <v>672188.69761891547</v>
      </c>
      <c r="AG377" s="71">
        <v>507893.08271655941</v>
      </c>
      <c r="AH377" s="71">
        <v>25169.321578099269</v>
      </c>
      <c r="AI377" s="71">
        <v>10343972.121161809</v>
      </c>
      <c r="AJ377" s="71">
        <v>11499939.212330351</v>
      </c>
      <c r="AK377" s="71">
        <v>0</v>
      </c>
      <c r="AL377" s="71">
        <v>0</v>
      </c>
      <c r="AM377" s="71">
        <v>740869.62268291018</v>
      </c>
      <c r="AN377" s="71">
        <v>0</v>
      </c>
      <c r="AO377" s="71">
        <v>0</v>
      </c>
      <c r="AP377" s="71">
        <v>23790032.058088642</v>
      </c>
      <c r="AQ377" s="72"/>
      <c r="AR377" s="71">
        <v>20</v>
      </c>
      <c r="AS377" s="71">
        <v>36</v>
      </c>
      <c r="AT377" s="71">
        <v>0</v>
      </c>
      <c r="AU377" s="71">
        <v>0</v>
      </c>
      <c r="AV377" s="71">
        <v>0</v>
      </c>
      <c r="AW377" s="71">
        <v>0</v>
      </c>
      <c r="AX377" s="71"/>
      <c r="AY377" s="72"/>
      <c r="AZ377" s="71">
        <v>122.08</v>
      </c>
      <c r="BA377" s="71">
        <v>585.70000000000005</v>
      </c>
      <c r="BB377" s="71">
        <v>0</v>
      </c>
      <c r="BC377" s="71">
        <v>0</v>
      </c>
      <c r="BD377" s="71">
        <v>0</v>
      </c>
      <c r="BE377" s="71">
        <v>0</v>
      </c>
      <c r="BF377" s="71"/>
      <c r="BG377" s="72"/>
      <c r="BH377" s="71">
        <v>0</v>
      </c>
      <c r="BI377" s="71">
        <v>0</v>
      </c>
      <c r="BJ377" s="71">
        <v>0</v>
      </c>
      <c r="BK377" s="71">
        <v>0.59199999999999997</v>
      </c>
      <c r="BL377" s="71">
        <v>0</v>
      </c>
      <c r="BM377" s="71">
        <v>0</v>
      </c>
      <c r="BN377" s="72"/>
      <c r="BO377" s="71">
        <v>0</v>
      </c>
      <c r="BP377" s="71">
        <v>0</v>
      </c>
      <c r="BQ377" s="71">
        <v>0</v>
      </c>
      <c r="BR377" s="71">
        <v>1</v>
      </c>
      <c r="BS377" s="71">
        <v>0</v>
      </c>
      <c r="BT377" s="71">
        <v>0</v>
      </c>
      <c r="BU377"/>
      <c r="BV377" s="70">
        <v>0.59199999999999997</v>
      </c>
      <c r="BW377" s="70">
        <v>0</v>
      </c>
      <c r="BX377" s="70">
        <v>0</v>
      </c>
      <c r="BY377" s="70">
        <v>0</v>
      </c>
      <c r="BZ377" s="70">
        <v>0</v>
      </c>
      <c r="CA377" s="70">
        <v>0</v>
      </c>
      <c r="CB377" s="70">
        <v>0</v>
      </c>
      <c r="CC377" s="70">
        <v>0</v>
      </c>
      <c r="CD377" s="70">
        <v>0</v>
      </c>
    </row>
    <row r="378" spans="1:82">
      <c r="A378" s="70" t="s">
        <v>2208</v>
      </c>
      <c r="B378" s="70">
        <v>217</v>
      </c>
      <c r="C378" s="70">
        <v>13</v>
      </c>
      <c r="D378" s="70">
        <v>13</v>
      </c>
      <c r="E378" s="70">
        <v>2016</v>
      </c>
      <c r="F378" s="70" t="s">
        <v>155</v>
      </c>
      <c r="G378" s="70" t="s">
        <v>2195</v>
      </c>
      <c r="H378" s="70" t="s">
        <v>2196</v>
      </c>
      <c r="I378" s="148"/>
      <c r="J378" s="71">
        <v>0.73667678180203555</v>
      </c>
      <c r="K378" s="71">
        <v>0.57240363788456372</v>
      </c>
      <c r="L378" s="71">
        <v>0.13286645514503417</v>
      </c>
      <c r="M378" s="71">
        <v>6.6505342008137838</v>
      </c>
      <c r="N378" s="71">
        <v>6.6210373343455045</v>
      </c>
      <c r="O378" s="71">
        <v>2.9228014342219915</v>
      </c>
      <c r="P378" s="71">
        <v>9.221854230847244</v>
      </c>
      <c r="Q378" s="71">
        <v>0.37710439669812312</v>
      </c>
      <c r="R378" s="71">
        <v>29.527053154582568</v>
      </c>
      <c r="S378" s="71">
        <v>0.8364904916896001</v>
      </c>
      <c r="T378" s="72"/>
      <c r="U378" s="71">
        <v>113063</v>
      </c>
      <c r="V378" s="71">
        <v>226</v>
      </c>
      <c r="W378" s="71">
        <v>3</v>
      </c>
      <c r="X378" s="71">
        <v>1684</v>
      </c>
      <c r="Y378" s="71">
        <v>2558</v>
      </c>
      <c r="Z378" s="71">
        <v>1719</v>
      </c>
      <c r="AA378" s="71">
        <v>1898</v>
      </c>
      <c r="AB378" s="71">
        <v>5339</v>
      </c>
      <c r="AC378" s="71">
        <v>5042930.0298441164</v>
      </c>
      <c r="AD378" s="71">
        <v>0.8364904916896001</v>
      </c>
      <c r="AE378" s="72"/>
      <c r="AF378" s="71">
        <v>1028122.8461301411</v>
      </c>
      <c r="AG378" s="71">
        <v>489441.9786775625</v>
      </c>
      <c r="AH378" s="71">
        <v>21211.086413302401</v>
      </c>
      <c r="AI378" s="71">
        <v>10411122.307370029</v>
      </c>
      <c r="AJ378" s="71">
        <v>10914197.68687162</v>
      </c>
      <c r="AK378" s="71">
        <v>0</v>
      </c>
      <c r="AL378" s="71">
        <v>0</v>
      </c>
      <c r="AM378" s="71">
        <v>732256.00317405432</v>
      </c>
      <c r="AN378" s="71">
        <v>0</v>
      </c>
      <c r="AO378" s="71">
        <v>0</v>
      </c>
      <c r="AP378" s="71">
        <v>23596351.908636708</v>
      </c>
      <c r="AQ378" s="72"/>
      <c r="AR378" s="71">
        <v>20</v>
      </c>
      <c r="AS378" s="71">
        <v>37</v>
      </c>
      <c r="AT378" s="71">
        <v>0</v>
      </c>
      <c r="AU378" s="71">
        <v>0</v>
      </c>
      <c r="AV378" s="71">
        <v>0</v>
      </c>
      <c r="AW378" s="71">
        <v>0</v>
      </c>
      <c r="AX378" s="71"/>
      <c r="AY378" s="72"/>
      <c r="AZ378" s="71">
        <v>122.08</v>
      </c>
      <c r="BA378" s="71">
        <v>596.70000000000005</v>
      </c>
      <c r="BB378" s="71">
        <v>0</v>
      </c>
      <c r="BC378" s="71">
        <v>0</v>
      </c>
      <c r="BD378" s="71">
        <v>0</v>
      </c>
      <c r="BE378" s="71">
        <v>0</v>
      </c>
      <c r="BF378" s="71"/>
      <c r="BG378" s="72"/>
      <c r="BH378" s="71">
        <v>0</v>
      </c>
      <c r="BI378" s="71">
        <v>0</v>
      </c>
      <c r="BJ378" s="71">
        <v>0</v>
      </c>
      <c r="BK378" s="71">
        <v>0.57899999999999996</v>
      </c>
      <c r="BL378" s="71">
        <v>0</v>
      </c>
      <c r="BM378" s="71">
        <v>0</v>
      </c>
      <c r="BN378" s="72"/>
      <c r="BO378" s="71">
        <v>0</v>
      </c>
      <c r="BP378" s="71">
        <v>0</v>
      </c>
      <c r="BQ378" s="71">
        <v>0</v>
      </c>
      <c r="BR378" s="71">
        <v>1</v>
      </c>
      <c r="BS378" s="71">
        <v>0</v>
      </c>
      <c r="BT378" s="71">
        <v>0</v>
      </c>
      <c r="BU378"/>
      <c r="BV378" s="70">
        <v>0.57899999999999996</v>
      </c>
      <c r="BW378" s="70">
        <v>0</v>
      </c>
      <c r="BX378" s="70">
        <v>0</v>
      </c>
      <c r="BY378" s="70">
        <v>0</v>
      </c>
      <c r="BZ378" s="70">
        <v>0</v>
      </c>
      <c r="CA378" s="70">
        <v>0</v>
      </c>
      <c r="CB378" s="70">
        <v>0</v>
      </c>
      <c r="CC378" s="70">
        <v>0</v>
      </c>
      <c r="CD378" s="70">
        <v>0</v>
      </c>
    </row>
    <row r="379" spans="1:82">
      <c r="A379" s="70" t="s">
        <v>2209</v>
      </c>
      <c r="B379" s="70">
        <v>218</v>
      </c>
      <c r="C379" s="70">
        <v>14</v>
      </c>
      <c r="D379" s="70">
        <v>13</v>
      </c>
      <c r="E379" s="70">
        <v>2017</v>
      </c>
      <c r="F379" s="70" t="s">
        <v>156</v>
      </c>
      <c r="G379" s="70" t="s">
        <v>2195</v>
      </c>
      <c r="H379" s="70" t="s">
        <v>2196</v>
      </c>
      <c r="I379" s="148"/>
      <c r="J379" s="71">
        <v>0.7279541344783248</v>
      </c>
      <c r="K379" s="71">
        <v>0.59386901530494496</v>
      </c>
      <c r="L379" s="71">
        <v>0.12123372674330141</v>
      </c>
      <c r="M379" s="71">
        <v>6.0236589274371157</v>
      </c>
      <c r="N379" s="71">
        <v>6.9084160187205983</v>
      </c>
      <c r="O379" s="71">
        <v>2.9788061926013052</v>
      </c>
      <c r="P379" s="71">
        <v>9.1392973589719926</v>
      </c>
      <c r="Q379" s="71">
        <v>0.36193623584705598</v>
      </c>
      <c r="R379" s="71">
        <v>30.132939885760123</v>
      </c>
      <c r="S379" s="71">
        <v>0.50579753584159992</v>
      </c>
      <c r="T379" s="72"/>
      <c r="U379" s="71">
        <v>128815</v>
      </c>
      <c r="V379" s="71">
        <v>226</v>
      </c>
      <c r="W379" s="71">
        <v>3</v>
      </c>
      <c r="X379" s="71">
        <v>1684</v>
      </c>
      <c r="Y379" s="71">
        <v>2588</v>
      </c>
      <c r="Z379" s="71">
        <v>1781</v>
      </c>
      <c r="AA379" s="71">
        <v>1893</v>
      </c>
      <c r="AB379" s="71">
        <v>5299</v>
      </c>
      <c r="AC379" s="71">
        <v>5248524.9999999981</v>
      </c>
      <c r="AD379" s="71">
        <v>0.50579753584159992</v>
      </c>
      <c r="AE379" s="72"/>
      <c r="AF379" s="71">
        <v>1089703.2230988841</v>
      </c>
      <c r="AG379" s="71">
        <v>508960.36867884622</v>
      </c>
      <c r="AH379" s="71">
        <v>24946.744153499971</v>
      </c>
      <c r="AI379" s="71">
        <v>9949555.9987709764</v>
      </c>
      <c r="AJ379" s="71">
        <v>12697769.06691489</v>
      </c>
      <c r="AK379" s="71">
        <v>0</v>
      </c>
      <c r="AL379" s="71">
        <v>0</v>
      </c>
      <c r="AM379" s="71">
        <v>727907.10864759865</v>
      </c>
      <c r="AN379" s="71">
        <v>0</v>
      </c>
      <c r="AO379" s="71">
        <v>0</v>
      </c>
      <c r="AP379" s="71">
        <v>24998842.510264695</v>
      </c>
      <c r="AQ379" s="72"/>
      <c r="AR379" s="71">
        <v>20</v>
      </c>
      <c r="AS379" s="71">
        <v>37</v>
      </c>
      <c r="AT379" s="71">
        <v>0</v>
      </c>
      <c r="AU379" s="71">
        <v>0</v>
      </c>
      <c r="AV379" s="71">
        <v>0</v>
      </c>
      <c r="AW379" s="71">
        <v>0</v>
      </c>
      <c r="AX379" s="71"/>
      <c r="AY379" s="72"/>
      <c r="AZ379" s="71">
        <v>122.08</v>
      </c>
      <c r="BA379" s="71">
        <v>596.70000000000005</v>
      </c>
      <c r="BB379" s="71">
        <v>0</v>
      </c>
      <c r="BC379" s="71">
        <v>0</v>
      </c>
      <c r="BD379" s="71">
        <v>0</v>
      </c>
      <c r="BE379" s="71">
        <v>0</v>
      </c>
      <c r="BF379" s="71"/>
      <c r="BG379" s="72"/>
      <c r="BH379" s="71">
        <v>0</v>
      </c>
      <c r="BI379" s="71">
        <v>0</v>
      </c>
      <c r="BJ379" s="71">
        <v>0</v>
      </c>
      <c r="BK379" s="71">
        <v>0.61799999999999999</v>
      </c>
      <c r="BL379" s="71">
        <v>0</v>
      </c>
      <c r="BM379" s="71">
        <v>0</v>
      </c>
      <c r="BN379" s="72"/>
      <c r="BO379" s="71">
        <v>0</v>
      </c>
      <c r="BP379" s="71">
        <v>0</v>
      </c>
      <c r="BQ379" s="71">
        <v>0</v>
      </c>
      <c r="BR379" s="71">
        <v>1</v>
      </c>
      <c r="BS379" s="71">
        <v>0</v>
      </c>
      <c r="BT379" s="71">
        <v>0</v>
      </c>
      <c r="BU379"/>
      <c r="BV379" s="70">
        <v>0.61799999999999999</v>
      </c>
      <c r="BW379" s="70">
        <v>0</v>
      </c>
      <c r="BX379" s="70">
        <v>0</v>
      </c>
      <c r="BY379" s="70">
        <v>0</v>
      </c>
      <c r="BZ379" s="70">
        <v>0</v>
      </c>
      <c r="CA379" s="70">
        <v>0</v>
      </c>
      <c r="CB379" s="70">
        <v>0</v>
      </c>
      <c r="CC379" s="70">
        <v>0</v>
      </c>
      <c r="CD379" s="70">
        <v>0</v>
      </c>
    </row>
    <row r="380" spans="1:82">
      <c r="A380" s="70" t="s">
        <v>2210</v>
      </c>
      <c r="B380" s="70">
        <v>219</v>
      </c>
      <c r="C380" s="70">
        <v>15</v>
      </c>
      <c r="D380" s="70">
        <v>13</v>
      </c>
      <c r="E380" s="70">
        <v>2018</v>
      </c>
      <c r="F380" s="70" t="s">
        <v>183</v>
      </c>
      <c r="G380" s="70" t="s">
        <v>2195</v>
      </c>
      <c r="H380" s="70" t="s">
        <v>2196</v>
      </c>
      <c r="I380" s="148"/>
      <c r="J380" s="71">
        <v>0.53058173219201832</v>
      </c>
      <c r="K380" s="71">
        <v>0.51570561662755932</v>
      </c>
      <c r="L380" s="71">
        <v>0.1077931124967761</v>
      </c>
      <c r="M380" s="71">
        <v>5.3848628153896625</v>
      </c>
      <c r="N380" s="71">
        <v>4.9109231362815269</v>
      </c>
      <c r="O380" s="71">
        <v>3.0689009154101488</v>
      </c>
      <c r="P380" s="71">
        <v>9.1248007864799554</v>
      </c>
      <c r="Q380" s="71">
        <v>0.33382684941350899</v>
      </c>
      <c r="R380" s="71">
        <v>26.4358634013984</v>
      </c>
      <c r="S380" s="71">
        <v>0.85937327050340018</v>
      </c>
      <c r="T380" s="72"/>
      <c r="U380" s="71">
        <v>109353</v>
      </c>
      <c r="V380" s="71">
        <v>226</v>
      </c>
      <c r="W380" s="71">
        <v>3</v>
      </c>
      <c r="X380" s="71">
        <v>1684</v>
      </c>
      <c r="Y380" s="71">
        <v>2604</v>
      </c>
      <c r="Z380" s="71">
        <v>1870</v>
      </c>
      <c r="AA380" s="71">
        <v>1909</v>
      </c>
      <c r="AB380" s="71">
        <v>5267</v>
      </c>
      <c r="AC380" s="71">
        <v>4586526</v>
      </c>
      <c r="AD380" s="71">
        <v>0.85937327050340018</v>
      </c>
      <c r="AE380" s="72"/>
      <c r="AF380" s="71">
        <v>943023.43775793153</v>
      </c>
      <c r="AG380" s="71">
        <v>466594.56508122542</v>
      </c>
      <c r="AH380" s="71">
        <v>22141.301974859769</v>
      </c>
      <c r="AI380" s="71">
        <v>9522710.0932593308</v>
      </c>
      <c r="AJ380" s="71">
        <v>11735099.62373291</v>
      </c>
      <c r="AK380" s="71">
        <v>0</v>
      </c>
      <c r="AL380" s="71">
        <v>0</v>
      </c>
      <c r="AM380" s="71">
        <v>725008.40011825459</v>
      </c>
      <c r="AN380" s="71">
        <v>0</v>
      </c>
      <c r="AO380" s="71">
        <v>0</v>
      </c>
      <c r="AP380" s="71">
        <v>23414577.421924509</v>
      </c>
      <c r="AQ380" s="72"/>
      <c r="AR380" s="71">
        <v>21</v>
      </c>
      <c r="AS380" s="71">
        <v>37</v>
      </c>
      <c r="AT380" s="71">
        <v>0</v>
      </c>
      <c r="AU380" s="71">
        <v>0</v>
      </c>
      <c r="AV380" s="71">
        <v>0</v>
      </c>
      <c r="AW380" s="71">
        <v>0</v>
      </c>
      <c r="AX380" s="71"/>
      <c r="AY380" s="72"/>
      <c r="AZ380" s="71">
        <v>129.18</v>
      </c>
      <c r="BA380" s="71">
        <v>597</v>
      </c>
      <c r="BB380" s="71">
        <v>0</v>
      </c>
      <c r="BC380" s="71">
        <v>0</v>
      </c>
      <c r="BD380" s="71">
        <v>0</v>
      </c>
      <c r="BE380" s="71">
        <v>0</v>
      </c>
      <c r="BF380" s="71"/>
      <c r="BG380" s="72"/>
      <c r="BH380" s="71">
        <v>0</v>
      </c>
      <c r="BI380" s="71">
        <v>0</v>
      </c>
      <c r="BJ380" s="71">
        <v>0</v>
      </c>
      <c r="BK380" s="71">
        <v>0.628</v>
      </c>
      <c r="BL380" s="71">
        <v>0</v>
      </c>
      <c r="BM380" s="71">
        <v>0</v>
      </c>
      <c r="BN380" s="72"/>
      <c r="BO380" s="71">
        <v>0</v>
      </c>
      <c r="BP380" s="71">
        <v>0</v>
      </c>
      <c r="BQ380" s="71">
        <v>0</v>
      </c>
      <c r="BR380" s="71">
        <v>1</v>
      </c>
      <c r="BS380" s="71">
        <v>0</v>
      </c>
      <c r="BT380" s="71">
        <v>0</v>
      </c>
      <c r="BU380"/>
      <c r="BV380" s="70">
        <v>0.628</v>
      </c>
      <c r="BW380" s="70">
        <v>0</v>
      </c>
      <c r="BX380" s="70">
        <v>0</v>
      </c>
      <c r="BY380" s="70">
        <v>0</v>
      </c>
      <c r="BZ380" s="70">
        <v>0</v>
      </c>
      <c r="CA380" s="70">
        <v>0</v>
      </c>
      <c r="CB380" s="70">
        <v>0</v>
      </c>
      <c r="CC380" s="70">
        <v>0</v>
      </c>
      <c r="CD380" s="70">
        <v>0</v>
      </c>
    </row>
    <row r="381" spans="1:82">
      <c r="A381" s="70" t="s">
        <v>2211</v>
      </c>
      <c r="B381" s="70">
        <v>220</v>
      </c>
      <c r="C381" s="70">
        <v>16</v>
      </c>
      <c r="D381" s="70">
        <v>13</v>
      </c>
      <c r="E381" s="70">
        <v>2019</v>
      </c>
      <c r="F381" s="70" t="s">
        <v>158</v>
      </c>
      <c r="G381" s="70" t="s">
        <v>2195</v>
      </c>
      <c r="H381" s="70" t="s">
        <v>2196</v>
      </c>
      <c r="I381" s="148"/>
      <c r="J381" s="71">
        <v>0.64162945300254803</v>
      </c>
      <c r="K381" s="71">
        <v>0.49278980166455877</v>
      </c>
      <c r="L381" s="71">
        <v>0.11009889661020868</v>
      </c>
      <c r="M381" s="71">
        <v>5.8143698956493992</v>
      </c>
      <c r="N381" s="71">
        <v>5.4454368070986083</v>
      </c>
      <c r="O381" s="71">
        <v>3.0236379754729077</v>
      </c>
      <c r="P381" s="71">
        <v>8.7312860986805116</v>
      </c>
      <c r="Q381" s="71">
        <v>0.32379352194723299</v>
      </c>
      <c r="R381" s="71">
        <v>22.58633724222986</v>
      </c>
      <c r="S381" s="71">
        <v>1.0220497876328003</v>
      </c>
      <c r="T381" s="72"/>
      <c r="U381" s="71">
        <v>124238</v>
      </c>
      <c r="V381" s="71">
        <v>226</v>
      </c>
      <c r="W381" s="71">
        <v>3</v>
      </c>
      <c r="X381" s="71">
        <v>1684</v>
      </c>
      <c r="Y381" s="71">
        <v>2623</v>
      </c>
      <c r="Z381" s="71">
        <v>1893</v>
      </c>
      <c r="AA381" s="71">
        <v>1813</v>
      </c>
      <c r="AB381" s="71">
        <v>5247</v>
      </c>
      <c r="AC381" s="71">
        <v>3982830</v>
      </c>
      <c r="AD381" s="71">
        <v>1.0220497876328001</v>
      </c>
      <c r="AE381" s="72"/>
      <c r="AF381" s="71">
        <v>1113119.6520517149</v>
      </c>
      <c r="AG381" s="71">
        <v>454951.35614289512</v>
      </c>
      <c r="AH381" s="71">
        <v>25610.699649561921</v>
      </c>
      <c r="AI381" s="71">
        <v>9620801.2618949655</v>
      </c>
      <c r="AJ381" s="71">
        <v>12524829.66729104</v>
      </c>
      <c r="AK381" s="71">
        <v>0</v>
      </c>
      <c r="AL381" s="71">
        <v>0</v>
      </c>
      <c r="AM381" s="71">
        <v>714601.90060514782</v>
      </c>
      <c r="AN381" s="71">
        <v>0</v>
      </c>
      <c r="AO381" s="71">
        <v>0</v>
      </c>
      <c r="AP381" s="71">
        <v>24453914.537635326</v>
      </c>
      <c r="AQ381" s="72"/>
      <c r="AR381" s="71">
        <v>21</v>
      </c>
      <c r="AS381" s="71">
        <v>38</v>
      </c>
      <c r="AT381" s="71">
        <v>0</v>
      </c>
      <c r="AU381" s="71">
        <v>0</v>
      </c>
      <c r="AV381" s="71">
        <v>0</v>
      </c>
      <c r="AW381" s="71">
        <v>0</v>
      </c>
      <c r="AX381" s="71"/>
      <c r="AY381" s="72"/>
      <c r="AZ381" s="71">
        <v>129.08000000000001</v>
      </c>
      <c r="BA381" s="71">
        <v>606.79999999999995</v>
      </c>
      <c r="BB381" s="71">
        <v>0</v>
      </c>
      <c r="BC381" s="71">
        <v>0</v>
      </c>
      <c r="BD381" s="71">
        <v>0</v>
      </c>
      <c r="BE381" s="71">
        <v>0</v>
      </c>
      <c r="BF381" s="71"/>
      <c r="BG381" s="72"/>
      <c r="BH381" s="71">
        <v>0</v>
      </c>
      <c r="BI381" s="71">
        <v>0</v>
      </c>
      <c r="BJ381" s="71">
        <v>0</v>
      </c>
      <c r="BK381" s="71">
        <v>0.70199999999999996</v>
      </c>
      <c r="BL381" s="71">
        <v>0</v>
      </c>
      <c r="BM381" s="71">
        <v>0</v>
      </c>
      <c r="BN381" s="72"/>
      <c r="BO381" s="71">
        <v>0</v>
      </c>
      <c r="BP381" s="71">
        <v>0</v>
      </c>
      <c r="BQ381" s="71">
        <v>0</v>
      </c>
      <c r="BR381" s="71">
        <v>1</v>
      </c>
      <c r="BS381" s="71">
        <v>0</v>
      </c>
      <c r="BT381" s="71">
        <v>0</v>
      </c>
      <c r="BU381"/>
      <c r="BV381" s="70">
        <v>0.70199999999999996</v>
      </c>
      <c r="BW381" s="70">
        <v>0</v>
      </c>
      <c r="BX381" s="70">
        <v>0</v>
      </c>
      <c r="BY381" s="70">
        <v>0</v>
      </c>
      <c r="BZ381" s="70">
        <v>0</v>
      </c>
      <c r="CA381" s="70">
        <v>0</v>
      </c>
      <c r="CB381" s="70">
        <v>0</v>
      </c>
      <c r="CC381" s="70">
        <v>0</v>
      </c>
      <c r="CD381" s="70">
        <v>0</v>
      </c>
    </row>
    <row r="382" spans="1:82">
      <c r="A382" s="70" t="s">
        <v>2212</v>
      </c>
      <c r="B382" s="70">
        <v>221</v>
      </c>
      <c r="C382" s="70">
        <v>17</v>
      </c>
      <c r="D382" s="70">
        <v>13</v>
      </c>
      <c r="E382" s="70">
        <v>2020</v>
      </c>
      <c r="F382" s="70" t="s">
        <v>159</v>
      </c>
      <c r="G382" s="70" t="s">
        <v>2195</v>
      </c>
      <c r="H382" s="70" t="s">
        <v>2196</v>
      </c>
      <c r="I382" s="148"/>
      <c r="J382" s="71">
        <v>0.40988694654670699</v>
      </c>
      <c r="K382" s="71">
        <v>0.50644121137766951</v>
      </c>
      <c r="L382" s="71">
        <v>0.67269230810045921</v>
      </c>
      <c r="M382" s="71">
        <v>6.1639812887548064</v>
      </c>
      <c r="N382" s="71">
        <v>5.3415059744847326</v>
      </c>
      <c r="O382" s="71">
        <v>2.636539423926787</v>
      </c>
      <c r="P382" s="71">
        <v>8.1421343300981555</v>
      </c>
      <c r="Q382" s="71">
        <v>0.30771601541896298</v>
      </c>
      <c r="R382" s="71">
        <v>25.705911883340981</v>
      </c>
      <c r="S382" s="71">
        <v>1.0692326399400001</v>
      </c>
      <c r="T382" s="72"/>
      <c r="U382" s="71">
        <v>81339</v>
      </c>
      <c r="V382" s="71">
        <v>206</v>
      </c>
      <c r="W382" s="71">
        <v>16</v>
      </c>
      <c r="X382" s="71">
        <v>1825</v>
      </c>
      <c r="Y382" s="71">
        <v>2637</v>
      </c>
      <c r="Z382" s="71">
        <v>1884</v>
      </c>
      <c r="AA382" s="71">
        <v>1797</v>
      </c>
      <c r="AB382" s="71">
        <v>5219</v>
      </c>
      <c r="AC382" s="71">
        <v>4556881</v>
      </c>
      <c r="AD382" s="71">
        <v>1.0692326399400001</v>
      </c>
      <c r="AE382" s="72"/>
      <c r="AF382" s="71">
        <v>687560.15536699467</v>
      </c>
      <c r="AG382" s="71">
        <v>434537.48333835398</v>
      </c>
      <c r="AH382" s="71">
        <v>181290.25989035206</v>
      </c>
      <c r="AI382" s="71">
        <v>9824750.5685151387</v>
      </c>
      <c r="AJ382" s="71">
        <v>11597284.79882394</v>
      </c>
      <c r="AK382" s="71"/>
      <c r="AL382" s="71"/>
      <c r="AM382" s="71">
        <v>681137.48429938126</v>
      </c>
      <c r="AN382" s="71"/>
      <c r="AO382" s="71"/>
      <c r="AP382" s="71">
        <v>23406560.750234161</v>
      </c>
      <c r="AQ382" s="72"/>
      <c r="AR382" s="71">
        <v>24</v>
      </c>
      <c r="AS382" s="71">
        <v>39</v>
      </c>
      <c r="AT382" s="71">
        <v>0</v>
      </c>
      <c r="AU382" s="71">
        <v>0</v>
      </c>
      <c r="AV382" s="71">
        <v>0</v>
      </c>
      <c r="AW382" s="71">
        <v>0</v>
      </c>
      <c r="AX382" s="71"/>
      <c r="AY382" s="72"/>
      <c r="AZ382" s="71">
        <v>139.88</v>
      </c>
      <c r="BA382" s="71">
        <v>617</v>
      </c>
      <c r="BB382" s="71">
        <v>0</v>
      </c>
      <c r="BC382" s="71">
        <v>0</v>
      </c>
      <c r="BD382" s="71">
        <v>0</v>
      </c>
      <c r="BE382" s="71">
        <v>0</v>
      </c>
      <c r="BF382" s="71"/>
      <c r="BG382" s="72"/>
      <c r="BH382" s="71">
        <v>0</v>
      </c>
      <c r="BI382" s="71">
        <v>0</v>
      </c>
      <c r="BJ382" s="71">
        <v>0</v>
      </c>
      <c r="BK382" s="71">
        <v>0.65400000000000003</v>
      </c>
      <c r="BL382" s="71">
        <v>0</v>
      </c>
      <c r="BM382" s="71">
        <v>0</v>
      </c>
      <c r="BN382" s="72"/>
      <c r="BO382" s="71">
        <v>0</v>
      </c>
      <c r="BP382" s="71">
        <v>0</v>
      </c>
      <c r="BQ382" s="71">
        <v>0</v>
      </c>
      <c r="BR382" s="71">
        <v>1</v>
      </c>
      <c r="BS382" s="71">
        <v>0</v>
      </c>
      <c r="BT382" s="71">
        <v>0</v>
      </c>
      <c r="BU382"/>
      <c r="BV382" s="70">
        <v>0.65400000000000003</v>
      </c>
      <c r="BW382" s="70">
        <v>0</v>
      </c>
      <c r="BX382" s="70">
        <v>0</v>
      </c>
      <c r="BY382" s="70">
        <v>0</v>
      </c>
      <c r="BZ382" s="70">
        <v>0</v>
      </c>
      <c r="CA382" s="70">
        <v>0</v>
      </c>
      <c r="CB382" s="70">
        <v>0</v>
      </c>
      <c r="CC382" s="70">
        <v>0</v>
      </c>
      <c r="CD382" s="70">
        <v>0</v>
      </c>
    </row>
    <row r="383" spans="1:82">
      <c r="A383" s="70" t="s">
        <v>2213</v>
      </c>
      <c r="B383" s="70">
        <v>221</v>
      </c>
      <c r="C383" s="70">
        <v>18</v>
      </c>
      <c r="D383" s="70">
        <v>13</v>
      </c>
      <c r="E383" s="70">
        <v>2021</v>
      </c>
      <c r="F383" s="70" t="s">
        <v>160</v>
      </c>
      <c r="G383" s="70" t="s">
        <v>2195</v>
      </c>
      <c r="H383" s="70" t="s">
        <v>2196</v>
      </c>
      <c r="I383" s="148"/>
      <c r="J383" s="71">
        <v>0.32893221175767434</v>
      </c>
      <c r="K383" s="71">
        <v>0.51394554613135834</v>
      </c>
      <c r="L383" s="71">
        <v>0.5886990434298498</v>
      </c>
      <c r="M383" s="71">
        <v>5.8115510228021083</v>
      </c>
      <c r="N383" s="71">
        <v>4.836952643333408</v>
      </c>
      <c r="O383" s="71">
        <v>2.6081813454482363</v>
      </c>
      <c r="P383" s="71">
        <v>8.3360181635205368</v>
      </c>
      <c r="Q383" s="71">
        <v>0.30069360309679499</v>
      </c>
      <c r="R383" s="71">
        <v>22.591430569738989</v>
      </c>
      <c r="S383" s="71">
        <v>0.91710112999999993</v>
      </c>
      <c r="T383" s="72"/>
      <c r="U383" s="71">
        <v>84740</v>
      </c>
      <c r="V383" s="71">
        <v>206</v>
      </c>
      <c r="W383" s="71">
        <v>16</v>
      </c>
      <c r="X383" s="71">
        <v>1825</v>
      </c>
      <c r="Y383" s="71">
        <v>2628</v>
      </c>
      <c r="Z383" s="71">
        <v>1919</v>
      </c>
      <c r="AA383" s="71">
        <v>1794</v>
      </c>
      <c r="AB383" s="71">
        <v>5150</v>
      </c>
      <c r="AC383" s="71">
        <v>3885103.9999999991</v>
      </c>
      <c r="AD383" s="71">
        <v>0.91710112999999993</v>
      </c>
      <c r="AE383" s="72"/>
      <c r="AF383" s="71">
        <v>630461.46100784163</v>
      </c>
      <c r="AG383" s="71">
        <v>440832.23510268721</v>
      </c>
      <c r="AH383" s="71">
        <v>167283.18397262553</v>
      </c>
      <c r="AI383" s="71">
        <v>11047310.993602863</v>
      </c>
      <c r="AJ383" s="71">
        <v>12505847.10937212</v>
      </c>
      <c r="AK383" s="71">
        <v>0</v>
      </c>
      <c r="AL383" s="71">
        <v>0</v>
      </c>
      <c r="AM383" s="71">
        <v>676009.02221018495</v>
      </c>
      <c r="AN383" s="71">
        <v>0</v>
      </c>
      <c r="AO383" s="71">
        <v>0</v>
      </c>
      <c r="AP383" s="71">
        <v>25467744.005268324</v>
      </c>
      <c r="AQ383" s="72"/>
      <c r="AR383" s="71">
        <v>27</v>
      </c>
      <c r="AS383" s="71">
        <v>39</v>
      </c>
      <c r="AT383" s="71">
        <v>0</v>
      </c>
      <c r="AU383" s="71">
        <v>0</v>
      </c>
      <c r="AV383" s="71">
        <v>0</v>
      </c>
      <c r="AW383" s="71">
        <v>0</v>
      </c>
      <c r="AX383" s="71"/>
      <c r="AY383" s="72"/>
      <c r="AZ383" s="71">
        <v>164.78</v>
      </c>
      <c r="BA383" s="71">
        <v>617</v>
      </c>
      <c r="BB383" s="71">
        <v>0</v>
      </c>
      <c r="BC383" s="71">
        <v>0</v>
      </c>
      <c r="BD383" s="71">
        <v>0</v>
      </c>
      <c r="BE383" s="71">
        <v>0</v>
      </c>
      <c r="BF383" s="71"/>
      <c r="BG383" s="72"/>
      <c r="BH383" s="71">
        <v>0</v>
      </c>
      <c r="BI383" s="71">
        <v>0</v>
      </c>
      <c r="BJ383" s="71">
        <v>0</v>
      </c>
      <c r="BK383" s="71">
        <v>0.64900000000000002</v>
      </c>
      <c r="BL383" s="71">
        <v>0</v>
      </c>
      <c r="BM383" s="71">
        <v>0</v>
      </c>
      <c r="BN383" s="72"/>
      <c r="BO383" s="71">
        <v>0</v>
      </c>
      <c r="BP383" s="71">
        <v>0</v>
      </c>
      <c r="BQ383" s="71">
        <v>0</v>
      </c>
      <c r="BR383" s="71">
        <v>1</v>
      </c>
      <c r="BS383" s="71">
        <v>0</v>
      </c>
      <c r="BT383" s="71">
        <v>0</v>
      </c>
      <c r="BU383"/>
      <c r="BV383" s="70">
        <v>0.64900000000000002</v>
      </c>
      <c r="BW383" s="70">
        <v>0</v>
      </c>
      <c r="BX383" s="70">
        <v>0</v>
      </c>
      <c r="BY383" s="70">
        <v>0</v>
      </c>
      <c r="BZ383" s="70">
        <v>0</v>
      </c>
      <c r="CA383" s="70">
        <v>0</v>
      </c>
      <c r="CB383" s="70">
        <v>0</v>
      </c>
      <c r="CC383" s="70">
        <v>0</v>
      </c>
      <c r="CD383" s="70">
        <v>0</v>
      </c>
    </row>
    <row r="384" spans="1:82">
      <c r="A384" s="70" t="s">
        <v>2214</v>
      </c>
      <c r="B384" s="70">
        <v>221</v>
      </c>
      <c r="C384" s="70">
        <v>19</v>
      </c>
      <c r="D384" s="70">
        <v>13</v>
      </c>
      <c r="E384" s="70">
        <v>2022</v>
      </c>
      <c r="F384" s="70" t="s">
        <v>161</v>
      </c>
      <c r="G384" s="70" t="s">
        <v>2195</v>
      </c>
      <c r="H384" s="70" t="s">
        <v>2196</v>
      </c>
      <c r="I384" s="148"/>
      <c r="J384" s="71">
        <v>0.38754486860782134</v>
      </c>
      <c r="K384" s="71">
        <v>0.4750907038966688</v>
      </c>
      <c r="L384" s="71">
        <v>0.58276586196571012</v>
      </c>
      <c r="M384" s="71">
        <v>6.3458070419575288</v>
      </c>
      <c r="N384" s="71">
        <v>6.5297315393585924</v>
      </c>
      <c r="O384" s="71">
        <v>2.7966406097097951</v>
      </c>
      <c r="P384" s="71">
        <v>8.2749242708596267</v>
      </c>
      <c r="Q384" s="71">
        <v>0.29894106025097389</v>
      </c>
      <c r="R384" s="71">
        <v>26.383519032798294</v>
      </c>
      <c r="S384" s="71">
        <v>0.78482244999999984</v>
      </c>
      <c r="T384" s="72"/>
      <c r="U384" s="71">
        <v>87884</v>
      </c>
      <c r="V384" s="71">
        <v>206</v>
      </c>
      <c r="W384" s="71">
        <v>16</v>
      </c>
      <c r="X384" s="71">
        <v>1825</v>
      </c>
      <c r="Y384" s="71">
        <v>2620</v>
      </c>
      <c r="Z384" s="71">
        <v>1955</v>
      </c>
      <c r="AA384" s="71">
        <v>1808</v>
      </c>
      <c r="AB384" s="71">
        <v>5078</v>
      </c>
      <c r="AC384" s="71">
        <v>4594224</v>
      </c>
      <c r="AD384" s="71">
        <v>0.78482244999999984</v>
      </c>
      <c r="AE384" s="72"/>
      <c r="AF384" s="71">
        <v>598009.77831975475</v>
      </c>
      <c r="AG384" s="71">
        <v>353527.32836473844</v>
      </c>
      <c r="AH384" s="71">
        <v>185779.48347827911</v>
      </c>
      <c r="AI384" s="71">
        <v>10058142.884918354</v>
      </c>
      <c r="AJ384" s="71">
        <v>12825404.253012344</v>
      </c>
      <c r="AK384" s="71">
        <v>0</v>
      </c>
      <c r="AL384" s="71">
        <v>0</v>
      </c>
      <c r="AM384" s="71">
        <v>655708.40099933278</v>
      </c>
      <c r="AN384" s="71">
        <v>0</v>
      </c>
      <c r="AO384" s="71">
        <v>0</v>
      </c>
      <c r="AP384" s="71">
        <v>24676572.129092805</v>
      </c>
      <c r="AQ384" s="72"/>
      <c r="AR384" s="71">
        <v>29</v>
      </c>
      <c r="AS384" s="71">
        <v>39</v>
      </c>
      <c r="AT384" s="71">
        <v>0</v>
      </c>
      <c r="AU384" s="71">
        <v>0</v>
      </c>
      <c r="AV384" s="71">
        <v>0</v>
      </c>
      <c r="AW384" s="71">
        <v>0</v>
      </c>
      <c r="AX384" s="71"/>
      <c r="AY384" s="72"/>
      <c r="AZ384" s="71">
        <v>181.28000000000003</v>
      </c>
      <c r="BA384" s="71">
        <v>617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2215</v>
      </c>
      <c r="B385" s="70">
        <v>221</v>
      </c>
      <c r="C385" s="70">
        <v>20</v>
      </c>
      <c r="D385" s="70">
        <v>13</v>
      </c>
      <c r="E385" s="70">
        <v>2023</v>
      </c>
      <c r="F385" s="70" t="s">
        <v>1539</v>
      </c>
      <c r="G385" s="70" t="s">
        <v>2195</v>
      </c>
      <c r="H385" s="70" t="s">
        <v>2196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v>
      </c>
      <c r="AS385" s="71">
        <v>39</v>
      </c>
      <c r="AT385" s="71">
        <v>0</v>
      </c>
      <c r="AU385" s="71">
        <v>0</v>
      </c>
      <c r="AV385" s="71">
        <v>0</v>
      </c>
      <c r="AW385" s="71">
        <v>0</v>
      </c>
      <c r="AX385" s="71"/>
      <c r="AY385" s="72"/>
      <c r="AZ385" s="71">
        <v>196.28000000000003</v>
      </c>
      <c r="BA385" s="71">
        <v>617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2216</v>
      </c>
      <c r="B386" s="70">
        <v>221</v>
      </c>
      <c r="C386" s="70">
        <v>21</v>
      </c>
      <c r="D386" s="70">
        <v>13</v>
      </c>
      <c r="E386" s="70">
        <v>2024</v>
      </c>
      <c r="F386" s="70" t="s">
        <v>1554</v>
      </c>
      <c r="G386" s="1064" t="s">
        <v>2195</v>
      </c>
      <c r="H386" s="70" t="s">
        <v>2196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2217</v>
      </c>
      <c r="B387" s="70">
        <v>171</v>
      </c>
      <c r="C387" s="70">
        <v>1</v>
      </c>
      <c r="D387" s="70">
        <v>11</v>
      </c>
      <c r="E387" s="70">
        <v>1990</v>
      </c>
      <c r="F387" s="70" t="s">
        <v>787</v>
      </c>
      <c r="G387" s="1064" t="s">
        <v>2218</v>
      </c>
      <c r="H387" s="70" t="s">
        <v>2219</v>
      </c>
      <c r="I387" s="148"/>
      <c r="J387" s="71">
        <v>3.6161060425746578</v>
      </c>
      <c r="K387" s="71">
        <v>1.6998979868487549</v>
      </c>
      <c r="L387" s="71">
        <v>0.7564713277339814</v>
      </c>
      <c r="M387" s="71">
        <v>2.1011826976727259</v>
      </c>
      <c r="N387" s="71">
        <v>4.8808588481965707</v>
      </c>
      <c r="O387" s="71">
        <v>6.5595022972841432</v>
      </c>
      <c r="P387" s="71">
        <v>7.6273286114930876</v>
      </c>
      <c r="Q387" s="71">
        <v>0.40821334062490899</v>
      </c>
      <c r="R387" s="71">
        <v>0</v>
      </c>
      <c r="S387" s="71">
        <v>0.41991754238264001</v>
      </c>
      <c r="T387" s="72"/>
      <c r="U387" s="71">
        <v>95572</v>
      </c>
      <c r="V387" s="71">
        <v>413</v>
      </c>
      <c r="W387" s="71">
        <v>7</v>
      </c>
      <c r="X387" s="71">
        <v>754</v>
      </c>
      <c r="Y387" s="71">
        <v>2140</v>
      </c>
      <c r="Z387" s="71">
        <v>2698</v>
      </c>
      <c r="AA387" s="71">
        <v>1852</v>
      </c>
      <c r="AB387" s="71">
        <v>6628</v>
      </c>
      <c r="AC387" s="71">
        <v>0</v>
      </c>
      <c r="AD387" s="71">
        <v>0.41991754238264001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2220</v>
      </c>
      <c r="B388" s="70">
        <v>172</v>
      </c>
      <c r="C388" s="70">
        <v>2</v>
      </c>
      <c r="D388" s="70">
        <v>11</v>
      </c>
      <c r="E388" s="70">
        <v>2005</v>
      </c>
      <c r="F388" s="70" t="s">
        <v>789</v>
      </c>
      <c r="G388" s="70" t="s">
        <v>2218</v>
      </c>
      <c r="H388" s="70" t="s">
        <v>2219</v>
      </c>
      <c r="I388" s="148"/>
      <c r="J388" s="71">
        <v>7.1853078157433821</v>
      </c>
      <c r="K388" s="71">
        <v>0.55058841475626741</v>
      </c>
      <c r="L388" s="71">
        <v>0</v>
      </c>
      <c r="M388" s="71">
        <v>2.7633266044161</v>
      </c>
      <c r="N388" s="71">
        <v>7.0248851728380401</v>
      </c>
      <c r="O388" s="71">
        <v>8.4922022514366358</v>
      </c>
      <c r="P388" s="71">
        <v>9.6751485894578408</v>
      </c>
      <c r="Q388" s="71">
        <v>0.35537115978495598</v>
      </c>
      <c r="R388" s="71">
        <v>0</v>
      </c>
      <c r="S388" s="71">
        <v>0.73543949906049122</v>
      </c>
      <c r="T388" s="72"/>
      <c r="U388" s="71">
        <v>277164</v>
      </c>
      <c r="V388" s="71">
        <v>265</v>
      </c>
      <c r="W388" s="71">
        <v>0</v>
      </c>
      <c r="X388" s="71">
        <v>613</v>
      </c>
      <c r="Y388" s="71">
        <v>2554</v>
      </c>
      <c r="Z388" s="71">
        <v>4042</v>
      </c>
      <c r="AA388" s="71">
        <v>1924</v>
      </c>
      <c r="AB388" s="71">
        <v>6032</v>
      </c>
      <c r="AC388" s="71">
        <v>0</v>
      </c>
      <c r="AD388" s="71">
        <v>0.73543949906049122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2221</v>
      </c>
      <c r="B389" s="70">
        <v>173</v>
      </c>
      <c r="C389" s="70">
        <v>3</v>
      </c>
      <c r="D389" s="70">
        <v>11</v>
      </c>
      <c r="E389" s="70">
        <v>2006</v>
      </c>
      <c r="F389" s="70" t="s">
        <v>790</v>
      </c>
      <c r="G389" s="70" t="s">
        <v>2218</v>
      </c>
      <c r="H389" s="70" t="s">
        <v>2219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2222</v>
      </c>
      <c r="B390" s="70">
        <v>174</v>
      </c>
      <c r="C390" s="70">
        <v>4</v>
      </c>
      <c r="D390" s="70">
        <v>11</v>
      </c>
      <c r="E390" s="70">
        <v>2007</v>
      </c>
      <c r="F390" s="70" t="s">
        <v>791</v>
      </c>
      <c r="G390" s="70" t="s">
        <v>2218</v>
      </c>
      <c r="H390" s="70" t="s">
        <v>2219</v>
      </c>
      <c r="I390" s="148"/>
      <c r="J390" s="71">
        <v>4.4179758838178271</v>
      </c>
      <c r="K390" s="71">
        <v>0.70831999877419571</v>
      </c>
      <c r="L390" s="71">
        <v>0</v>
      </c>
      <c r="M390" s="71">
        <v>3.3528746544449839</v>
      </c>
      <c r="N390" s="71">
        <v>7.0329731396361943</v>
      </c>
      <c r="O390" s="71">
        <v>8.2297327483695852</v>
      </c>
      <c r="P390" s="71">
        <v>9.5440511360147688</v>
      </c>
      <c r="Q390" s="71">
        <v>0.36749902026084302</v>
      </c>
      <c r="R390" s="71">
        <v>0</v>
      </c>
      <c r="S390" s="71">
        <v>0.6882131516537735</v>
      </c>
      <c r="T390" s="72"/>
      <c r="U390" s="71">
        <v>188749</v>
      </c>
      <c r="V390" s="71">
        <v>317</v>
      </c>
      <c r="W390" s="71">
        <v>0</v>
      </c>
      <c r="X390" s="71">
        <v>886</v>
      </c>
      <c r="Y390" s="71">
        <v>2590</v>
      </c>
      <c r="Z390" s="71">
        <v>4072</v>
      </c>
      <c r="AA390" s="71">
        <v>1869</v>
      </c>
      <c r="AB390" s="71">
        <v>5908</v>
      </c>
      <c r="AC390" s="71">
        <v>0</v>
      </c>
      <c r="AD390" s="71">
        <v>0.6882131516537735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2223</v>
      </c>
      <c r="B391" s="70">
        <v>175</v>
      </c>
      <c r="C391" s="70">
        <v>5</v>
      </c>
      <c r="D391" s="70">
        <v>11</v>
      </c>
      <c r="E391" s="70">
        <v>2008</v>
      </c>
      <c r="F391" s="70" t="s">
        <v>792</v>
      </c>
      <c r="G391" s="70" t="s">
        <v>2218</v>
      </c>
      <c r="H391" s="70" t="s">
        <v>2219</v>
      </c>
      <c r="I391" s="148"/>
      <c r="J391" s="71">
        <v>4.8657033163682568</v>
      </c>
      <c r="K391" s="71">
        <v>0.55321194787461647</v>
      </c>
      <c r="L391" s="71">
        <v>0</v>
      </c>
      <c r="M391" s="71">
        <v>3.5087554342980329</v>
      </c>
      <c r="N391" s="71">
        <v>6.5677908317323892</v>
      </c>
      <c r="O391" s="71">
        <v>7.9760607004378246</v>
      </c>
      <c r="P391" s="71">
        <v>9.420959277510466</v>
      </c>
      <c r="Q391" s="71">
        <v>0.35537135315881802</v>
      </c>
      <c r="R391" s="71">
        <v>0</v>
      </c>
      <c r="S391" s="71">
        <v>0.80053512202901145</v>
      </c>
      <c r="T391" s="72"/>
      <c r="U391" s="71">
        <v>214725</v>
      </c>
      <c r="V391" s="71">
        <v>317</v>
      </c>
      <c r="W391" s="71">
        <v>0</v>
      </c>
      <c r="X391" s="71">
        <v>886</v>
      </c>
      <c r="Y391" s="71">
        <v>2584</v>
      </c>
      <c r="Z391" s="71">
        <v>4085</v>
      </c>
      <c r="AA391" s="71">
        <v>1847</v>
      </c>
      <c r="AB391" s="71">
        <v>5807</v>
      </c>
      <c r="AC391" s="71">
        <v>0</v>
      </c>
      <c r="AD391" s="71">
        <v>0.80053512202901145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2224</v>
      </c>
      <c r="B392" s="70">
        <v>176</v>
      </c>
      <c r="C392" s="70">
        <v>6</v>
      </c>
      <c r="D392" s="70">
        <v>11</v>
      </c>
      <c r="E392" s="70">
        <v>2009</v>
      </c>
      <c r="F392" s="70" t="s">
        <v>176</v>
      </c>
      <c r="G392" s="70" t="s">
        <v>2218</v>
      </c>
      <c r="H392" s="70" t="s">
        <v>2219</v>
      </c>
      <c r="I392" s="148"/>
      <c r="J392" s="71">
        <v>0</v>
      </c>
      <c r="K392" s="71">
        <v>0.37736943394232592</v>
      </c>
      <c r="L392" s="71">
        <v>0</v>
      </c>
      <c r="M392" s="71">
        <v>4.2925915631211531</v>
      </c>
      <c r="N392" s="71">
        <v>6.2550821093918794</v>
      </c>
      <c r="O392" s="71">
        <v>8.0490670798773145</v>
      </c>
      <c r="P392" s="71">
        <v>9.1668029406092035</v>
      </c>
      <c r="Q392" s="71">
        <v>0.33281961885779798</v>
      </c>
      <c r="R392" s="71">
        <v>0</v>
      </c>
      <c r="S392" s="71">
        <v>0.68970431124401743</v>
      </c>
      <c r="T392" s="72"/>
      <c r="U392" s="71">
        <v>0</v>
      </c>
      <c r="V392" s="71">
        <v>272</v>
      </c>
      <c r="W392" s="71">
        <v>0</v>
      </c>
      <c r="X392" s="71">
        <v>1143</v>
      </c>
      <c r="Y392" s="71">
        <v>2530</v>
      </c>
      <c r="Z392" s="71">
        <v>4069</v>
      </c>
      <c r="AA392" s="71">
        <v>1845</v>
      </c>
      <c r="AB392" s="71">
        <v>5709</v>
      </c>
      <c r="AC392" s="71">
        <v>0</v>
      </c>
      <c r="AD392" s="71">
        <v>0.68970431124401743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2225</v>
      </c>
      <c r="B393" s="70">
        <v>177</v>
      </c>
      <c r="C393" s="70">
        <v>7</v>
      </c>
      <c r="D393" s="70">
        <v>11</v>
      </c>
      <c r="E393" s="70">
        <v>2010</v>
      </c>
      <c r="F393" s="70" t="s">
        <v>177</v>
      </c>
      <c r="G393" s="70" t="s">
        <v>2218</v>
      </c>
      <c r="H393" s="70" t="s">
        <v>2219</v>
      </c>
      <c r="I393" s="148"/>
      <c r="J393" s="71">
        <v>4.8952981822025716</v>
      </c>
      <c r="K393" s="71">
        <v>0.42284425924753699</v>
      </c>
      <c r="L393" s="71">
        <v>0</v>
      </c>
      <c r="M393" s="71">
        <v>4.5150791706589306</v>
      </c>
      <c r="N393" s="71">
        <v>6.3294102494416231</v>
      </c>
      <c r="O393" s="71">
        <v>8.0886284527551648</v>
      </c>
      <c r="P393" s="71">
        <v>9.2996811526508552</v>
      </c>
      <c r="Q393" s="71">
        <v>0.34702546321072503</v>
      </c>
      <c r="R393" s="71">
        <v>0</v>
      </c>
      <c r="S393" s="71">
        <v>0.68795481971610517</v>
      </c>
      <c r="T393" s="72"/>
      <c r="U393" s="71">
        <v>204086</v>
      </c>
      <c r="V393" s="71">
        <v>272</v>
      </c>
      <c r="W393" s="71">
        <v>0</v>
      </c>
      <c r="X393" s="71">
        <v>1143</v>
      </c>
      <c r="Y393" s="71">
        <v>2525</v>
      </c>
      <c r="Z393" s="71">
        <v>4108</v>
      </c>
      <c r="AA393" s="71">
        <v>1825</v>
      </c>
      <c r="AB393" s="71">
        <v>5704</v>
      </c>
      <c r="AC393" s="71">
        <v>0</v>
      </c>
      <c r="AD393" s="71">
        <v>0.68795481971610517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2226</v>
      </c>
      <c r="B394" s="70">
        <v>178</v>
      </c>
      <c r="C394" s="70">
        <v>8</v>
      </c>
      <c r="D394" s="70">
        <v>11</v>
      </c>
      <c r="E394" s="70">
        <v>2011</v>
      </c>
      <c r="F394" s="70" t="s">
        <v>178</v>
      </c>
      <c r="G394" s="70" t="s">
        <v>2218</v>
      </c>
      <c r="H394" s="70" t="s">
        <v>2219</v>
      </c>
      <c r="I394" s="148"/>
      <c r="J394" s="71">
        <v>5.6440109131330818</v>
      </c>
      <c r="K394" s="71">
        <v>0.68544015659756052</v>
      </c>
      <c r="L394" s="71">
        <v>0</v>
      </c>
      <c r="M394" s="71">
        <v>5.4637493938518684</v>
      </c>
      <c r="N394" s="71">
        <v>7.7473500040454297</v>
      </c>
      <c r="O394" s="71">
        <v>7.9108580901054824</v>
      </c>
      <c r="P394" s="71">
        <v>9.0606261186317294</v>
      </c>
      <c r="Q394" s="71">
        <v>0.39657046323239897</v>
      </c>
      <c r="R394" s="71">
        <v>0</v>
      </c>
      <c r="S394" s="71">
        <v>0.73454411909552031</v>
      </c>
      <c r="T394" s="72"/>
      <c r="U394" s="71">
        <v>222187</v>
      </c>
      <c r="V394" s="71">
        <v>272</v>
      </c>
      <c r="W394" s="71">
        <v>0</v>
      </c>
      <c r="X394" s="71">
        <v>1143</v>
      </c>
      <c r="Y394" s="71">
        <v>2533</v>
      </c>
      <c r="Z394" s="71">
        <v>4105</v>
      </c>
      <c r="AA394" s="71">
        <v>1831</v>
      </c>
      <c r="AB394" s="71">
        <v>5651</v>
      </c>
      <c r="AC394" s="71">
        <v>0</v>
      </c>
      <c r="AD394" s="71">
        <v>0.73454411909552031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2227</v>
      </c>
      <c r="B395" s="70">
        <v>179</v>
      </c>
      <c r="C395" s="70">
        <v>9</v>
      </c>
      <c r="D395" s="70">
        <v>11</v>
      </c>
      <c r="E395" s="70">
        <v>2012</v>
      </c>
      <c r="F395" s="70" t="s">
        <v>179</v>
      </c>
      <c r="G395" s="70" t="s">
        <v>2218</v>
      </c>
      <c r="H395" s="70" t="s">
        <v>2219</v>
      </c>
      <c r="I395" s="148"/>
      <c r="J395" s="71">
        <v>5.1922152783386277</v>
      </c>
      <c r="K395" s="71">
        <v>0.64030431960004774</v>
      </c>
      <c r="L395" s="71">
        <v>0</v>
      </c>
      <c r="M395" s="71">
        <v>6.061430483131903</v>
      </c>
      <c r="N395" s="71">
        <v>8.8981797020584636</v>
      </c>
      <c r="O395" s="71">
        <v>7.9155250257317222</v>
      </c>
      <c r="P395" s="71">
        <v>9.1271064258710002</v>
      </c>
      <c r="Q395" s="71">
        <v>0.42537610959793998</v>
      </c>
      <c r="R395" s="71">
        <v>0</v>
      </c>
      <c r="S395" s="71">
        <v>0.61050327257112935</v>
      </c>
      <c r="T395" s="72"/>
      <c r="U395" s="71">
        <v>196634</v>
      </c>
      <c r="V395" s="71">
        <v>272</v>
      </c>
      <c r="W395" s="71">
        <v>0</v>
      </c>
      <c r="X395" s="71">
        <v>1143</v>
      </c>
      <c r="Y395" s="71">
        <v>2517</v>
      </c>
      <c r="Z395" s="71">
        <v>4140</v>
      </c>
      <c r="AA395" s="71">
        <v>1834</v>
      </c>
      <c r="AB395" s="71">
        <v>5579</v>
      </c>
      <c r="AC395" s="71">
        <v>0</v>
      </c>
      <c r="AD395" s="71">
        <v>0.61050327257112935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2228</v>
      </c>
      <c r="B396" s="70">
        <v>180</v>
      </c>
      <c r="C396" s="70">
        <v>10</v>
      </c>
      <c r="D396" s="70">
        <v>11</v>
      </c>
      <c r="E396" s="70">
        <v>2013</v>
      </c>
      <c r="F396" s="70" t="s">
        <v>180</v>
      </c>
      <c r="G396" s="70" t="s">
        <v>2218</v>
      </c>
      <c r="H396" s="70" t="s">
        <v>2219</v>
      </c>
      <c r="I396" s="148"/>
      <c r="J396" s="71">
        <v>4.8160862015102106</v>
      </c>
      <c r="K396" s="71">
        <v>0.53326179692698683</v>
      </c>
      <c r="L396" s="71">
        <v>0</v>
      </c>
      <c r="M396" s="71">
        <v>6.0053406559833196</v>
      </c>
      <c r="N396" s="71">
        <v>8.5468754164645766</v>
      </c>
      <c r="O396" s="71">
        <v>7.6650680666793063</v>
      </c>
      <c r="P396" s="71">
        <v>9.0965576981148288</v>
      </c>
      <c r="Q396" s="71">
        <v>0.42831404695953401</v>
      </c>
      <c r="R396" s="71">
        <v>0</v>
      </c>
      <c r="S396" s="71">
        <v>0.66738752691180336</v>
      </c>
      <c r="T396" s="72"/>
      <c r="U396" s="71">
        <v>183200</v>
      </c>
      <c r="V396" s="71">
        <v>272</v>
      </c>
      <c r="W396" s="71">
        <v>0</v>
      </c>
      <c r="X396" s="71">
        <v>1143</v>
      </c>
      <c r="Y396" s="71">
        <v>2537</v>
      </c>
      <c r="Z396" s="71">
        <v>4188</v>
      </c>
      <c r="AA396" s="71">
        <v>1821</v>
      </c>
      <c r="AB396" s="71">
        <v>5537</v>
      </c>
      <c r="AC396" s="71">
        <v>0</v>
      </c>
      <c r="AD396" s="71">
        <v>0.66738752691180336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2229</v>
      </c>
      <c r="B397" s="70">
        <v>181</v>
      </c>
      <c r="C397" s="70">
        <v>11</v>
      </c>
      <c r="D397" s="70">
        <v>11</v>
      </c>
      <c r="E397" s="70">
        <v>2014</v>
      </c>
      <c r="F397" s="70" t="s">
        <v>181</v>
      </c>
      <c r="G397" s="70" t="s">
        <v>2218</v>
      </c>
      <c r="H397" s="70" t="s">
        <v>2219</v>
      </c>
      <c r="I397" s="148"/>
      <c r="J397" s="71">
        <v>5.7349531894197838</v>
      </c>
      <c r="K397" s="71">
        <v>0.55984109704676988</v>
      </c>
      <c r="L397" s="71">
        <v>0.21790910461111329</v>
      </c>
      <c r="M397" s="71">
        <v>6.5167983045141664</v>
      </c>
      <c r="N397" s="71">
        <v>7.3966121200239678</v>
      </c>
      <c r="O397" s="71">
        <v>7.3003196480135912</v>
      </c>
      <c r="P397" s="71">
        <v>9.2342241387759021</v>
      </c>
      <c r="Q397" s="71">
        <v>0.403594292362149</v>
      </c>
      <c r="R397" s="71">
        <v>0</v>
      </c>
      <c r="S397" s="71">
        <v>0.62618619800732256</v>
      </c>
      <c r="T397" s="72"/>
      <c r="U397" s="71">
        <v>222548</v>
      </c>
      <c r="V397" s="71">
        <v>219</v>
      </c>
      <c r="W397" s="71">
        <v>5</v>
      </c>
      <c r="X397" s="71">
        <v>1268</v>
      </c>
      <c r="Y397" s="71">
        <v>2511</v>
      </c>
      <c r="Z397" s="71">
        <v>4201</v>
      </c>
      <c r="AA397" s="71">
        <v>1839</v>
      </c>
      <c r="AB397" s="71">
        <v>5438</v>
      </c>
      <c r="AC397" s="71">
        <v>0</v>
      </c>
      <c r="AD397" s="71">
        <v>0.62618619800732256</v>
      </c>
      <c r="AE397" s="72"/>
      <c r="AF397" s="71"/>
      <c r="AG397" s="71"/>
      <c r="AH397" s="71"/>
      <c r="AI397" s="71"/>
      <c r="AJ397" s="71"/>
      <c r="AK397" s="71"/>
      <c r="AL397" s="71"/>
      <c r="AM397" s="71"/>
      <c r="AN397" s="71"/>
      <c r="AO397" s="71"/>
      <c r="AP397" s="71"/>
      <c r="AQ397" s="72"/>
      <c r="AR397" s="71">
        <v>95</v>
      </c>
      <c r="AS397" s="71">
        <v>25</v>
      </c>
      <c r="AT397" s="71">
        <v>0</v>
      </c>
      <c r="AU397" s="71">
        <v>0</v>
      </c>
      <c r="AV397" s="71">
        <v>0</v>
      </c>
      <c r="AW397" s="71">
        <v>0</v>
      </c>
      <c r="AX397" s="71"/>
      <c r="AY397" s="72"/>
      <c r="AZ397" s="71">
        <v>454.9</v>
      </c>
      <c r="BA397" s="71">
        <v>465.3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2230</v>
      </c>
      <c r="B398" s="70">
        <v>182</v>
      </c>
      <c r="C398" s="70">
        <v>12</v>
      </c>
      <c r="D398" s="70">
        <v>11</v>
      </c>
      <c r="E398" s="70">
        <v>2015</v>
      </c>
      <c r="F398" s="70" t="s">
        <v>182</v>
      </c>
      <c r="G398" s="70" t="s">
        <v>2218</v>
      </c>
      <c r="H398" s="70" t="s">
        <v>2219</v>
      </c>
      <c r="I398" s="148"/>
      <c r="J398" s="71">
        <v>3.8478600055369472</v>
      </c>
      <c r="K398" s="71">
        <v>0.50267194350187661</v>
      </c>
      <c r="L398" s="71">
        <v>0.21795870779880991</v>
      </c>
      <c r="M398" s="71">
        <v>6.2366834514372718</v>
      </c>
      <c r="N398" s="71">
        <v>6.5404849952993249</v>
      </c>
      <c r="O398" s="71">
        <v>7.2582707779554161</v>
      </c>
      <c r="P398" s="71">
        <v>9.206342642044385</v>
      </c>
      <c r="Q398" s="71">
        <v>0.390660903129121</v>
      </c>
      <c r="R398" s="71">
        <v>0</v>
      </c>
      <c r="S398" s="71">
        <v>0.71345107786587358</v>
      </c>
      <c r="T398" s="72"/>
      <c r="U398" s="71">
        <v>170448</v>
      </c>
      <c r="V398" s="71">
        <v>219</v>
      </c>
      <c r="W398" s="71">
        <v>5</v>
      </c>
      <c r="X398" s="71">
        <v>1268</v>
      </c>
      <c r="Y398" s="71">
        <v>2505</v>
      </c>
      <c r="Z398" s="71">
        <v>4217</v>
      </c>
      <c r="AA398" s="71">
        <v>1832</v>
      </c>
      <c r="AB398" s="71">
        <v>5377</v>
      </c>
      <c r="AC398" s="71">
        <v>0</v>
      </c>
      <c r="AD398" s="71">
        <v>0.71345107786587358</v>
      </c>
      <c r="AE398" s="72"/>
      <c r="AF398" s="71">
        <v>1955772.1977397311</v>
      </c>
      <c r="AG398" s="71">
        <v>403138.29489341739</v>
      </c>
      <c r="AH398" s="71">
        <v>40938.332359764121</v>
      </c>
      <c r="AI398" s="71">
        <v>7838163.8023740193</v>
      </c>
      <c r="AJ398" s="71">
        <v>10440478.82151781</v>
      </c>
      <c r="AK398" s="71">
        <v>0</v>
      </c>
      <c r="AL398" s="71">
        <v>0</v>
      </c>
      <c r="AM398" s="71">
        <v>736895.2943333349</v>
      </c>
      <c r="AN398" s="71">
        <v>0</v>
      </c>
      <c r="AO398" s="71">
        <v>0</v>
      </c>
      <c r="AP398" s="71">
        <v>21415386.743218075</v>
      </c>
      <c r="AQ398" s="72"/>
      <c r="AR398" s="71">
        <v>101</v>
      </c>
      <c r="AS398" s="71">
        <v>43</v>
      </c>
      <c r="AT398" s="71">
        <v>0</v>
      </c>
      <c r="AU398" s="71">
        <v>0</v>
      </c>
      <c r="AV398" s="71">
        <v>0</v>
      </c>
      <c r="AW398" s="71">
        <v>0</v>
      </c>
      <c r="AX398" s="71"/>
      <c r="AY398" s="72"/>
      <c r="AZ398" s="71">
        <v>493.6</v>
      </c>
      <c r="BA398" s="71">
        <v>3352.3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2231</v>
      </c>
      <c r="B399" s="70">
        <v>183</v>
      </c>
      <c r="C399" s="70">
        <v>13</v>
      </c>
      <c r="D399" s="70">
        <v>11</v>
      </c>
      <c r="E399" s="70">
        <v>2016</v>
      </c>
      <c r="F399" s="70" t="s">
        <v>155</v>
      </c>
      <c r="G399" s="70" t="s">
        <v>2218</v>
      </c>
      <c r="H399" s="70" t="s">
        <v>2219</v>
      </c>
      <c r="I399" s="148"/>
      <c r="J399" s="71">
        <v>4.4826539816099134</v>
      </c>
      <c r="K399" s="71">
        <v>0.48895833685470469</v>
      </c>
      <c r="L399" s="71">
        <v>0.20576277791843928</v>
      </c>
      <c r="M399" s="71">
        <v>5.071829473506523</v>
      </c>
      <c r="N399" s="71">
        <v>6.5296533635717626</v>
      </c>
      <c r="O399" s="71">
        <v>7.202435645936216</v>
      </c>
      <c r="P399" s="71">
        <v>8.8525913638586289</v>
      </c>
      <c r="Q399" s="71">
        <v>0.37350216327770652</v>
      </c>
      <c r="R399" s="71">
        <v>0</v>
      </c>
      <c r="S399" s="71">
        <v>0.65076584878183852</v>
      </c>
      <c r="T399" s="72"/>
      <c r="U399" s="71">
        <v>210028</v>
      </c>
      <c r="V399" s="71">
        <v>219</v>
      </c>
      <c r="W399" s="71">
        <v>5</v>
      </c>
      <c r="X399" s="71">
        <v>1268</v>
      </c>
      <c r="Y399" s="71">
        <v>2515</v>
      </c>
      <c r="Z399" s="71">
        <v>4236</v>
      </c>
      <c r="AA399" s="71">
        <v>1822</v>
      </c>
      <c r="AB399" s="71">
        <v>5288</v>
      </c>
      <c r="AC399" s="71">
        <v>0</v>
      </c>
      <c r="AD399" s="71">
        <v>0.65076584878183852</v>
      </c>
      <c r="AE399" s="72"/>
      <c r="AF399" s="71">
        <v>2347910.9906273028</v>
      </c>
      <c r="AG399" s="71">
        <v>406219.9767648775</v>
      </c>
      <c r="AH399" s="71">
        <v>30363.400973664509</v>
      </c>
      <c r="AI399" s="71">
        <v>8149596.4559563752</v>
      </c>
      <c r="AJ399" s="71">
        <v>10927272.39066375</v>
      </c>
      <c r="AK399" s="71">
        <v>0</v>
      </c>
      <c r="AL399" s="71">
        <v>0</v>
      </c>
      <c r="AM399" s="71">
        <v>725261.2370826744</v>
      </c>
      <c r="AN399" s="71">
        <v>0</v>
      </c>
      <c r="AO399" s="71">
        <v>0</v>
      </c>
      <c r="AP399" s="71">
        <v>22586624.452068646</v>
      </c>
      <c r="AQ399" s="72"/>
      <c r="AR399" s="71">
        <v>106</v>
      </c>
      <c r="AS399" s="71">
        <v>98</v>
      </c>
      <c r="AT399" s="71">
        <v>0</v>
      </c>
      <c r="AU399" s="71">
        <v>0</v>
      </c>
      <c r="AV399" s="71">
        <v>0</v>
      </c>
      <c r="AW399" s="71">
        <v>0</v>
      </c>
      <c r="AX399" s="71"/>
      <c r="AY399" s="72"/>
      <c r="AZ399" s="71">
        <v>520.20000000000005</v>
      </c>
      <c r="BA399" s="71">
        <v>9104.7999999999993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2232</v>
      </c>
      <c r="B400" s="70">
        <v>184</v>
      </c>
      <c r="C400" s="70">
        <v>14</v>
      </c>
      <c r="D400" s="70">
        <v>11</v>
      </c>
      <c r="E400" s="70">
        <v>2017</v>
      </c>
      <c r="F400" s="70" t="s">
        <v>156</v>
      </c>
      <c r="G400" s="70" t="s">
        <v>2218</v>
      </c>
      <c r="H400" s="70" t="s">
        <v>2219</v>
      </c>
      <c r="I400" s="148"/>
      <c r="J400" s="71">
        <v>4.6008730719070563</v>
      </c>
      <c r="K400" s="71">
        <v>0.50236773010068891</v>
      </c>
      <c r="L400" s="71">
        <v>0.20410110817547503</v>
      </c>
      <c r="M400" s="71">
        <v>4.722202402900308</v>
      </c>
      <c r="N400" s="71">
        <v>6.0121885266518778</v>
      </c>
      <c r="O400" s="71">
        <v>7.0163346310850505</v>
      </c>
      <c r="P400" s="71">
        <v>8.8109971897115074</v>
      </c>
      <c r="Q400" s="71">
        <v>0.35804297948863301</v>
      </c>
      <c r="R400" s="71">
        <v>0</v>
      </c>
      <c r="S400" s="71">
        <v>0.64509656768858648</v>
      </c>
      <c r="T400" s="72"/>
      <c r="U400" s="71">
        <v>231844</v>
      </c>
      <c r="V400" s="71">
        <v>219</v>
      </c>
      <c r="W400" s="71">
        <v>5</v>
      </c>
      <c r="X400" s="71">
        <v>1268</v>
      </c>
      <c r="Y400" s="71">
        <v>2502</v>
      </c>
      <c r="Z400" s="71">
        <v>4195</v>
      </c>
      <c r="AA400" s="71">
        <v>1825</v>
      </c>
      <c r="AB400" s="71">
        <v>5242</v>
      </c>
      <c r="AC400" s="71">
        <v>0</v>
      </c>
      <c r="AD400" s="71">
        <v>0.64509656768858648</v>
      </c>
      <c r="AE400" s="72"/>
      <c r="AF400" s="71">
        <v>2468205.3851873358</v>
      </c>
      <c r="AG400" s="71">
        <v>411233.74787944398</v>
      </c>
      <c r="AH400" s="71">
        <v>40745.01608277169</v>
      </c>
      <c r="AI400" s="71">
        <v>7743303.9529547533</v>
      </c>
      <c r="AJ400" s="71">
        <v>11086054.786252569</v>
      </c>
      <c r="AK400" s="71">
        <v>0</v>
      </c>
      <c r="AL400" s="71">
        <v>0</v>
      </c>
      <c r="AM400" s="71">
        <v>720077.19636359927</v>
      </c>
      <c r="AN400" s="71">
        <v>0</v>
      </c>
      <c r="AO400" s="71">
        <v>0</v>
      </c>
      <c r="AP400" s="71">
        <v>22469620.08472047</v>
      </c>
      <c r="AQ400" s="72"/>
      <c r="AR400" s="71">
        <v>108</v>
      </c>
      <c r="AS400" s="71">
        <v>104</v>
      </c>
      <c r="AT400" s="71">
        <v>0</v>
      </c>
      <c r="AU400" s="71">
        <v>0</v>
      </c>
      <c r="AV400" s="71">
        <v>0</v>
      </c>
      <c r="AW400" s="71">
        <v>0</v>
      </c>
      <c r="AX400" s="71"/>
      <c r="AY400" s="72"/>
      <c r="AZ400" s="71">
        <v>529.1</v>
      </c>
      <c r="BA400" s="71">
        <v>11291.3</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2233</v>
      </c>
      <c r="B401" s="70">
        <v>185</v>
      </c>
      <c r="C401" s="70">
        <v>15</v>
      </c>
      <c r="D401" s="70">
        <v>11</v>
      </c>
      <c r="E401" s="70">
        <v>2018</v>
      </c>
      <c r="F401" s="70" t="s">
        <v>183</v>
      </c>
      <c r="G401" s="70" t="s">
        <v>2218</v>
      </c>
      <c r="H401" s="70" t="s">
        <v>2219</v>
      </c>
      <c r="I401" s="148"/>
      <c r="J401" s="71">
        <v>4.452263814428556</v>
      </c>
      <c r="K401" s="71">
        <v>0.42394785908989491</v>
      </c>
      <c r="L401" s="71">
        <v>0.18432630237090267</v>
      </c>
      <c r="M401" s="71">
        <v>4.3084879977138097</v>
      </c>
      <c r="N401" s="71">
        <v>4.2423875049793924</v>
      </c>
      <c r="O401" s="71">
        <v>6.8927186335415103</v>
      </c>
      <c r="P401" s="71">
        <v>8.7280703175025653</v>
      </c>
      <c r="Q401" s="71">
        <v>0.33547475108139402</v>
      </c>
      <c r="R401" s="71">
        <v>0</v>
      </c>
      <c r="S401" s="71">
        <v>0.6106209041491818</v>
      </c>
      <c r="T401" s="72"/>
      <c r="U401" s="71">
        <v>247589</v>
      </c>
      <c r="V401" s="71">
        <v>219</v>
      </c>
      <c r="W401" s="71">
        <v>5</v>
      </c>
      <c r="X401" s="71">
        <v>1268</v>
      </c>
      <c r="Y401" s="71">
        <v>2554</v>
      </c>
      <c r="Z401" s="71">
        <v>4200</v>
      </c>
      <c r="AA401" s="71">
        <v>1826</v>
      </c>
      <c r="AB401" s="71">
        <v>5293</v>
      </c>
      <c r="AC401" s="71">
        <v>0</v>
      </c>
      <c r="AD401" s="71">
        <v>0.6106209041491818</v>
      </c>
      <c r="AE401" s="72"/>
      <c r="AF401" s="71">
        <v>2418780.3631485789</v>
      </c>
      <c r="AG401" s="71">
        <v>372010.36216394999</v>
      </c>
      <c r="AH401" s="71">
        <v>38697.188562734547</v>
      </c>
      <c r="AI401" s="71">
        <v>7437212.7212427231</v>
      </c>
      <c r="AJ401" s="71">
        <v>9507758.7259890307</v>
      </c>
      <c r="AK401" s="71">
        <v>0</v>
      </c>
      <c r="AL401" s="71">
        <v>0</v>
      </c>
      <c r="AM401" s="71">
        <v>728587.32899675739</v>
      </c>
      <c r="AN401" s="71">
        <v>0</v>
      </c>
      <c r="AO401" s="71">
        <v>0</v>
      </c>
      <c r="AP401" s="71">
        <v>20503046.690103773</v>
      </c>
      <c r="AQ401" s="72"/>
      <c r="AR401" s="71">
        <v>113</v>
      </c>
      <c r="AS401" s="71">
        <v>105</v>
      </c>
      <c r="AT401" s="71">
        <v>0</v>
      </c>
      <c r="AU401" s="71">
        <v>0</v>
      </c>
      <c r="AV401" s="71">
        <v>0</v>
      </c>
      <c r="AW401" s="71">
        <v>0</v>
      </c>
      <c r="AX401" s="71"/>
      <c r="AY401" s="72"/>
      <c r="AZ401" s="71">
        <v>553.70000000000005</v>
      </c>
      <c r="BA401" s="71">
        <v>11341</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2234</v>
      </c>
      <c r="B402" s="70">
        <v>186</v>
      </c>
      <c r="C402" s="70">
        <v>16</v>
      </c>
      <c r="D402" s="70">
        <v>11</v>
      </c>
      <c r="E402" s="70">
        <v>2019</v>
      </c>
      <c r="F402" s="70" t="s">
        <v>158</v>
      </c>
      <c r="G402" s="70" t="s">
        <v>2218</v>
      </c>
      <c r="H402" s="70" t="s">
        <v>2219</v>
      </c>
      <c r="I402" s="148"/>
      <c r="J402" s="71">
        <v>4.7492260092107319</v>
      </c>
      <c r="K402" s="71">
        <v>0.402826975100611</v>
      </c>
      <c r="L402" s="71">
        <v>0.18744557124874278</v>
      </c>
      <c r="M402" s="71">
        <v>4.5245760414074967</v>
      </c>
      <c r="N402" s="71">
        <v>4.2093850209585986</v>
      </c>
      <c r="O402" s="71">
        <v>6.7372979295006461</v>
      </c>
      <c r="P402" s="71">
        <v>8.572360317513132</v>
      </c>
      <c r="Q402" s="71">
        <v>0.32490430589902503</v>
      </c>
      <c r="R402" s="71">
        <v>0</v>
      </c>
      <c r="S402" s="71">
        <v>0.60440172708227824</v>
      </c>
      <c r="T402" s="72"/>
      <c r="U402" s="71">
        <v>263550</v>
      </c>
      <c r="V402" s="71">
        <v>219</v>
      </c>
      <c r="W402" s="71">
        <v>5</v>
      </c>
      <c r="X402" s="71">
        <v>1268</v>
      </c>
      <c r="Y402" s="71">
        <v>2582</v>
      </c>
      <c r="Z402" s="71">
        <v>4218</v>
      </c>
      <c r="AA402" s="71">
        <v>1780</v>
      </c>
      <c r="AB402" s="71">
        <v>5265</v>
      </c>
      <c r="AC402" s="71">
        <v>0</v>
      </c>
      <c r="AD402" s="71">
        <v>0.60440172708227824</v>
      </c>
      <c r="AE402" s="72"/>
      <c r="AF402" s="71">
        <v>2635386.8546318389</v>
      </c>
      <c r="AG402" s="71">
        <v>360522.75758136151</v>
      </c>
      <c r="AH402" s="71">
        <v>41123.208998881571</v>
      </c>
      <c r="AI402" s="71">
        <v>7603941.3448122563</v>
      </c>
      <c r="AJ402" s="71">
        <v>8671190.6144155543</v>
      </c>
      <c r="AK402" s="71">
        <v>0</v>
      </c>
      <c r="AL402" s="71">
        <v>0</v>
      </c>
      <c r="AM402" s="71">
        <v>717053.36510122044</v>
      </c>
      <c r="AN402" s="71">
        <v>0</v>
      </c>
      <c r="AO402" s="71">
        <v>0</v>
      </c>
      <c r="AP402" s="71">
        <v>20029218.145541113</v>
      </c>
      <c r="AQ402" s="72"/>
      <c r="AR402" s="71">
        <v>117</v>
      </c>
      <c r="AS402" s="71">
        <v>105</v>
      </c>
      <c r="AT402" s="71">
        <v>0</v>
      </c>
      <c r="AU402" s="71">
        <v>0</v>
      </c>
      <c r="AV402" s="71">
        <v>0</v>
      </c>
      <c r="AW402" s="71">
        <v>0</v>
      </c>
      <c r="AX402" s="71"/>
      <c r="AY402" s="72"/>
      <c r="AZ402" s="71">
        <v>579.46</v>
      </c>
      <c r="BA402" s="71">
        <v>11340.8</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2235</v>
      </c>
      <c r="B403" s="70">
        <v>187</v>
      </c>
      <c r="C403" s="70">
        <v>17</v>
      </c>
      <c r="D403" s="70">
        <v>11</v>
      </c>
      <c r="E403" s="70">
        <v>2020</v>
      </c>
      <c r="F403" s="70" t="s">
        <v>159</v>
      </c>
      <c r="G403" s="70" t="s">
        <v>2218</v>
      </c>
      <c r="H403" s="70" t="s">
        <v>2219</v>
      </c>
      <c r="I403" s="148"/>
      <c r="J403" s="71">
        <v>4.1052378900143092</v>
      </c>
      <c r="K403" s="71">
        <v>0.29591818865670222</v>
      </c>
      <c r="L403" s="71">
        <v>2.8350697568731906E-2</v>
      </c>
      <c r="M403" s="71">
        <v>4.6661217241246771</v>
      </c>
      <c r="N403" s="71">
        <v>4.9205024000452218</v>
      </c>
      <c r="O403" s="71">
        <v>5.9014260884815606</v>
      </c>
      <c r="P403" s="71">
        <v>8.1511962492190229</v>
      </c>
      <c r="Q403" s="71">
        <v>0.30783393686575999</v>
      </c>
      <c r="R403" s="71">
        <v>0</v>
      </c>
      <c r="S403" s="71">
        <v>0.58230203748021536</v>
      </c>
      <c r="T403" s="72"/>
      <c r="U403" s="71">
        <v>231747</v>
      </c>
      <c r="V403" s="71">
        <v>159</v>
      </c>
      <c r="W403" s="71">
        <v>1</v>
      </c>
      <c r="X403" s="71">
        <v>1377</v>
      </c>
      <c r="Y403" s="71">
        <v>2602</v>
      </c>
      <c r="Z403" s="71">
        <v>4217</v>
      </c>
      <c r="AA403" s="71">
        <v>1799</v>
      </c>
      <c r="AB403" s="71">
        <v>5221</v>
      </c>
      <c r="AC403" s="71">
        <v>0</v>
      </c>
      <c r="AD403" s="71">
        <v>0.58230203748021536</v>
      </c>
      <c r="AE403" s="72"/>
      <c r="AF403" s="71">
        <v>2356435.5477035721</v>
      </c>
      <c r="AG403" s="71">
        <v>238953.25563731551</v>
      </c>
      <c r="AH403" s="71">
        <v>6451.2709351239655</v>
      </c>
      <c r="AI403" s="71">
        <v>7770617.9569212627</v>
      </c>
      <c r="AJ403" s="71">
        <v>10270112.337788289</v>
      </c>
      <c r="AK403" s="71"/>
      <c r="AL403" s="71"/>
      <c r="AM403" s="71">
        <v>681398.50651984464</v>
      </c>
      <c r="AN403" s="71"/>
      <c r="AO403" s="71"/>
      <c r="AP403" s="71">
        <v>21323968.875505406</v>
      </c>
      <c r="AQ403" s="72"/>
      <c r="AR403" s="71">
        <v>120</v>
      </c>
      <c r="AS403" s="71">
        <v>107</v>
      </c>
      <c r="AT403" s="71">
        <v>0</v>
      </c>
      <c r="AU403" s="71">
        <v>0</v>
      </c>
      <c r="AV403" s="71">
        <v>0</v>
      </c>
      <c r="AW403" s="71">
        <v>0</v>
      </c>
      <c r="AX403" s="71"/>
      <c r="AY403" s="72"/>
      <c r="AZ403" s="71">
        <v>598.79999999999995</v>
      </c>
      <c r="BA403" s="71">
        <v>11790.3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2236</v>
      </c>
      <c r="B404" s="70">
        <v>187</v>
      </c>
      <c r="C404" s="70">
        <v>18</v>
      </c>
      <c r="D404" s="70">
        <v>11</v>
      </c>
      <c r="E404" s="70">
        <v>2021</v>
      </c>
      <c r="F404" s="70" t="s">
        <v>160</v>
      </c>
      <c r="G404" s="70" t="s">
        <v>2218</v>
      </c>
      <c r="H404" s="70" t="s">
        <v>2219</v>
      </c>
      <c r="I404" s="148"/>
      <c r="J404" s="71">
        <v>4.0269099805268471</v>
      </c>
      <c r="K404" s="71">
        <v>0.3198426869543608</v>
      </c>
      <c r="L404" s="71">
        <v>2.5761173478445604E-2</v>
      </c>
      <c r="M404" s="71">
        <v>4.2936964127293988</v>
      </c>
      <c r="N404" s="71">
        <v>4.7351998579880252</v>
      </c>
      <c r="O404" s="71">
        <v>5.7301159731160833</v>
      </c>
      <c r="P404" s="71">
        <v>8.3638978229303031</v>
      </c>
      <c r="Q404" s="71">
        <v>0.303788119788859</v>
      </c>
      <c r="R404" s="71">
        <v>0</v>
      </c>
      <c r="S404" s="71">
        <v>0.723605511537048</v>
      </c>
      <c r="T404" s="72"/>
      <c r="U404" s="71">
        <v>247834</v>
      </c>
      <c r="V404" s="71">
        <v>159</v>
      </c>
      <c r="W404" s="71">
        <v>1</v>
      </c>
      <c r="X404" s="71">
        <v>1377</v>
      </c>
      <c r="Y404" s="71">
        <v>2615</v>
      </c>
      <c r="Z404" s="71">
        <v>4216</v>
      </c>
      <c r="AA404" s="71">
        <v>1800</v>
      </c>
      <c r="AB404" s="71">
        <v>5203</v>
      </c>
      <c r="AC404" s="71">
        <v>0</v>
      </c>
      <c r="AD404" s="71">
        <v>0.723605511537048</v>
      </c>
      <c r="AE404" s="72"/>
      <c r="AF404" s="71">
        <v>2403622.9586564917</v>
      </c>
      <c r="AG404" s="71">
        <v>266440.81265055516</v>
      </c>
      <c r="AH404" s="71">
        <v>5773.9158496961545</v>
      </c>
      <c r="AI404" s="71">
        <v>8264804.9546227092</v>
      </c>
      <c r="AJ404" s="71">
        <v>10872306.74603546</v>
      </c>
      <c r="AK404" s="71">
        <v>0</v>
      </c>
      <c r="AL404" s="71">
        <v>0</v>
      </c>
      <c r="AM404" s="71">
        <v>682966.00826399855</v>
      </c>
      <c r="AN404" s="71">
        <v>0</v>
      </c>
      <c r="AO404" s="71">
        <v>0</v>
      </c>
      <c r="AP404" s="71">
        <v>22495915.396078911</v>
      </c>
      <c r="AQ404" s="72"/>
      <c r="AR404" s="71">
        <v>126</v>
      </c>
      <c r="AS404" s="71">
        <v>107</v>
      </c>
      <c r="AT404" s="71">
        <v>0</v>
      </c>
      <c r="AU404" s="71">
        <v>0</v>
      </c>
      <c r="AV404" s="71">
        <v>0</v>
      </c>
      <c r="AW404" s="71">
        <v>0</v>
      </c>
      <c r="AX404" s="71"/>
      <c r="AY404" s="72"/>
      <c r="AZ404" s="71">
        <v>628.04</v>
      </c>
      <c r="BA404" s="71">
        <v>11790.3</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2237</v>
      </c>
      <c r="B405" s="70">
        <v>187</v>
      </c>
      <c r="C405" s="70">
        <v>19</v>
      </c>
      <c r="D405" s="70">
        <v>11</v>
      </c>
      <c r="E405" s="70">
        <v>2022</v>
      </c>
      <c r="F405" s="70" t="s">
        <v>161</v>
      </c>
      <c r="G405" s="70" t="s">
        <v>2218</v>
      </c>
      <c r="H405" s="70" t="s">
        <v>2219</v>
      </c>
      <c r="I405" s="148"/>
      <c r="J405" s="71">
        <v>5.1053705255106383</v>
      </c>
      <c r="K405" s="71">
        <v>0.31822251270759083</v>
      </c>
      <c r="L405" s="71">
        <v>2.1863486749018848E-2</v>
      </c>
      <c r="M405" s="71">
        <v>4.8595389847406869</v>
      </c>
      <c r="N405" s="71">
        <v>6.0213696253274378</v>
      </c>
      <c r="O405" s="71">
        <v>5.9838095500849473</v>
      </c>
      <c r="P405" s="71">
        <v>8.2428864003419182</v>
      </c>
      <c r="Q405" s="71">
        <v>0.3030030793839627</v>
      </c>
      <c r="R405" s="71">
        <v>0</v>
      </c>
      <c r="S405" s="71">
        <v>0.76446465883055925</v>
      </c>
      <c r="T405" s="72"/>
      <c r="U405" s="71">
        <v>337621</v>
      </c>
      <c r="V405" s="71">
        <v>159</v>
      </c>
      <c r="W405" s="71">
        <v>1</v>
      </c>
      <c r="X405" s="71">
        <v>1377</v>
      </c>
      <c r="Y405" s="71">
        <v>2626</v>
      </c>
      <c r="Z405" s="71">
        <v>4183</v>
      </c>
      <c r="AA405" s="71">
        <v>1801</v>
      </c>
      <c r="AB405" s="71">
        <v>5147</v>
      </c>
      <c r="AC405" s="71">
        <v>0</v>
      </c>
      <c r="AD405" s="71">
        <v>0.76446465883055925</v>
      </c>
      <c r="AE405" s="72"/>
      <c r="AF405" s="71">
        <v>3042302.9647928812</v>
      </c>
      <c r="AG405" s="71">
        <v>266201.83656368457</v>
      </c>
      <c r="AH405" s="71">
        <v>5714.4730473016307</v>
      </c>
      <c r="AI405" s="71">
        <v>8276971.971766972</v>
      </c>
      <c r="AJ405" s="71">
        <v>11521486.048332281</v>
      </c>
      <c r="AK405" s="71">
        <v>0</v>
      </c>
      <c r="AL405" s="71">
        <v>0</v>
      </c>
      <c r="AM405" s="71">
        <v>664618.18431342382</v>
      </c>
      <c r="AN405" s="71">
        <v>0</v>
      </c>
      <c r="AO405" s="71">
        <v>0</v>
      </c>
      <c r="AP405" s="71">
        <v>23777295.478816546</v>
      </c>
      <c r="AQ405" s="72"/>
      <c r="AR405" s="71">
        <v>128</v>
      </c>
      <c r="AS405" s="71">
        <v>108</v>
      </c>
      <c r="AT405" s="71">
        <v>0</v>
      </c>
      <c r="AU405" s="71">
        <v>0</v>
      </c>
      <c r="AV405" s="71">
        <v>0</v>
      </c>
      <c r="AW405" s="71">
        <v>0</v>
      </c>
      <c r="AX405" s="71"/>
      <c r="AY405" s="72"/>
      <c r="AZ405" s="71">
        <v>643.06999999999994</v>
      </c>
      <c r="BA405" s="71">
        <v>11839.8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2238</v>
      </c>
      <c r="B406" s="70">
        <v>187</v>
      </c>
      <c r="C406" s="70">
        <v>20</v>
      </c>
      <c r="D406" s="70">
        <v>11</v>
      </c>
      <c r="E406" s="70">
        <v>2023</v>
      </c>
      <c r="F406" s="70" t="s">
        <v>1539</v>
      </c>
      <c r="G406" s="1064" t="s">
        <v>2218</v>
      </c>
      <c r="H406" s="70" t="s">
        <v>2219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130</v>
      </c>
      <c r="AS406" s="71">
        <v>108</v>
      </c>
      <c r="AT406" s="71">
        <v>0</v>
      </c>
      <c r="AU406" s="71">
        <v>0</v>
      </c>
      <c r="AV406" s="71">
        <v>0</v>
      </c>
      <c r="AW406" s="71">
        <v>0</v>
      </c>
      <c r="AX406" s="71"/>
      <c r="AY406" s="72"/>
      <c r="AZ406" s="71">
        <v>657.96999999999991</v>
      </c>
      <c r="BA406" s="71">
        <v>11839.8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2239</v>
      </c>
      <c r="B407" s="70">
        <v>187</v>
      </c>
      <c r="C407" s="70">
        <v>21</v>
      </c>
      <c r="D407" s="70">
        <v>11</v>
      </c>
      <c r="E407" s="70">
        <v>2024</v>
      </c>
      <c r="F407" s="70" t="s">
        <v>1554</v>
      </c>
      <c r="G407" s="1064" t="s">
        <v>2218</v>
      </c>
      <c r="H407" s="70" t="s">
        <v>2219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2240</v>
      </c>
      <c r="B408" s="70">
        <v>477</v>
      </c>
      <c r="C408" s="70">
        <v>1</v>
      </c>
      <c r="D408" s="70">
        <v>29</v>
      </c>
      <c r="E408" s="70">
        <v>1990</v>
      </c>
      <c r="F408" s="70" t="s">
        <v>787</v>
      </c>
      <c r="G408" s="70" t="s">
        <v>1804</v>
      </c>
      <c r="H408" s="70" t="s">
        <v>1805</v>
      </c>
      <c r="I408" s="148"/>
      <c r="J408" s="71">
        <v>3.9642473665950919</v>
      </c>
      <c r="K408" s="71">
        <v>0.80340995495860035</v>
      </c>
      <c r="L408" s="71">
        <v>12.99532203887191</v>
      </c>
      <c r="M408" s="71">
        <v>6.3371209010089178</v>
      </c>
      <c r="N408" s="71">
        <v>8.8488441199360217</v>
      </c>
      <c r="O408" s="71">
        <v>5.6234725031943009</v>
      </c>
      <c r="P408" s="71">
        <v>11.272137370224939</v>
      </c>
      <c r="Q408" s="71">
        <v>0.38844320146670203</v>
      </c>
      <c r="R408" s="71">
        <v>0</v>
      </c>
      <c r="S408" s="71">
        <v>0.31631413509030593</v>
      </c>
      <c r="T408" s="72"/>
      <c r="U408" s="71">
        <v>111302</v>
      </c>
      <c r="V408" s="71">
        <v>147</v>
      </c>
      <c r="W408" s="71">
        <v>152</v>
      </c>
      <c r="X408" s="71">
        <v>2125</v>
      </c>
      <c r="Y408" s="71">
        <v>1893</v>
      </c>
      <c r="Z408" s="71">
        <v>2313</v>
      </c>
      <c r="AA408" s="71">
        <v>2737</v>
      </c>
      <c r="AB408" s="71">
        <v>6307</v>
      </c>
      <c r="AC408" s="71">
        <v>0</v>
      </c>
      <c r="AD408" s="71">
        <v>0.31631413509030593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2241</v>
      </c>
      <c r="B409" s="70">
        <v>478</v>
      </c>
      <c r="C409" s="70">
        <v>2</v>
      </c>
      <c r="D409" s="70">
        <v>29</v>
      </c>
      <c r="E409" s="70">
        <v>2005</v>
      </c>
      <c r="F409" s="70" t="s">
        <v>789</v>
      </c>
      <c r="G409" s="70" t="s">
        <v>1804</v>
      </c>
      <c r="H409" s="70" t="s">
        <v>1805</v>
      </c>
      <c r="I409" s="148"/>
      <c r="J409" s="71">
        <v>1.2191854153624759</v>
      </c>
      <c r="K409" s="71">
        <v>0.44912609467327569</v>
      </c>
      <c r="L409" s="71">
        <v>28.491358303902381</v>
      </c>
      <c r="M409" s="71">
        <v>6.6442066174098224</v>
      </c>
      <c r="N409" s="71">
        <v>11.89925199682628</v>
      </c>
      <c r="O409" s="71">
        <v>7.8892180737616462</v>
      </c>
      <c r="P409" s="71">
        <v>9.1270242670821116</v>
      </c>
      <c r="Q409" s="71">
        <v>0.34959755672478998</v>
      </c>
      <c r="R409" s="71">
        <v>0</v>
      </c>
      <c r="S409" s="71">
        <v>0</v>
      </c>
      <c r="T409" s="72"/>
      <c r="U409" s="71">
        <v>37655</v>
      </c>
      <c r="V409" s="71">
        <v>137</v>
      </c>
      <c r="W409" s="71">
        <v>253</v>
      </c>
      <c r="X409" s="71">
        <v>1079</v>
      </c>
      <c r="Y409" s="71">
        <v>2426</v>
      </c>
      <c r="Z409" s="71">
        <v>3755</v>
      </c>
      <c r="AA409" s="71">
        <v>1815</v>
      </c>
      <c r="AB409" s="71">
        <v>5934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2242</v>
      </c>
      <c r="B410" s="70">
        <v>479</v>
      </c>
      <c r="C410" s="70">
        <v>3</v>
      </c>
      <c r="D410" s="70">
        <v>29</v>
      </c>
      <c r="E410" s="70">
        <v>2006</v>
      </c>
      <c r="F410" s="70" t="s">
        <v>790</v>
      </c>
      <c r="G410" s="70" t="s">
        <v>1804</v>
      </c>
      <c r="H410" s="70" t="s">
        <v>1805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2243</v>
      </c>
      <c r="B411" s="70">
        <v>480</v>
      </c>
      <c r="C411" s="70">
        <v>4</v>
      </c>
      <c r="D411" s="70">
        <v>29</v>
      </c>
      <c r="E411" s="70">
        <v>2007</v>
      </c>
      <c r="F411" s="70" t="s">
        <v>791</v>
      </c>
      <c r="G411" s="70" t="s">
        <v>1804</v>
      </c>
      <c r="H411" s="70" t="s">
        <v>1805</v>
      </c>
      <c r="I411" s="148"/>
      <c r="J411" s="71">
        <v>1.269206088514411</v>
      </c>
      <c r="K411" s="71">
        <v>0.40274597886513308</v>
      </c>
      <c r="L411" s="71">
        <v>16.82410739789179</v>
      </c>
      <c r="M411" s="71">
        <v>9.8470805435934707</v>
      </c>
      <c r="N411" s="71">
        <v>11.64788041510104</v>
      </c>
      <c r="O411" s="71">
        <v>7.4455637143893787</v>
      </c>
      <c r="P411" s="71">
        <v>9.2683000598538285</v>
      </c>
      <c r="Q411" s="71">
        <v>0.35599134951807798</v>
      </c>
      <c r="R411" s="71">
        <v>0</v>
      </c>
      <c r="S411" s="71">
        <v>0</v>
      </c>
      <c r="T411" s="72"/>
      <c r="U411" s="71">
        <v>41681</v>
      </c>
      <c r="V411" s="71">
        <v>134</v>
      </c>
      <c r="W411" s="71">
        <v>205</v>
      </c>
      <c r="X411" s="71">
        <v>2003</v>
      </c>
      <c r="Y411" s="71">
        <v>2381</v>
      </c>
      <c r="Z411" s="71">
        <v>3684</v>
      </c>
      <c r="AA411" s="71">
        <v>1815</v>
      </c>
      <c r="AB411" s="71">
        <v>5723</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2244</v>
      </c>
      <c r="B412" s="70">
        <v>481</v>
      </c>
      <c r="C412" s="70">
        <v>5</v>
      </c>
      <c r="D412" s="70">
        <v>29</v>
      </c>
      <c r="E412" s="70">
        <v>2008</v>
      </c>
      <c r="F412" s="70" t="s">
        <v>792</v>
      </c>
      <c r="G412" s="70" t="s">
        <v>1804</v>
      </c>
      <c r="H412" s="70" t="s">
        <v>1805</v>
      </c>
      <c r="I412" s="148"/>
      <c r="J412" s="71">
        <v>1.109060630581717</v>
      </c>
      <c r="K412" s="71">
        <v>0.35347301864753439</v>
      </c>
      <c r="L412" s="71">
        <v>14.52698176380321</v>
      </c>
      <c r="M412" s="71">
        <v>11.522037782727841</v>
      </c>
      <c r="N412" s="71">
        <v>11.933564650656541</v>
      </c>
      <c r="O412" s="71">
        <v>7.2672944741810488</v>
      </c>
      <c r="P412" s="71">
        <v>8.9465958704674389</v>
      </c>
      <c r="Q412" s="71">
        <v>0.34845608487795898</v>
      </c>
      <c r="R412" s="71">
        <v>0</v>
      </c>
      <c r="S412" s="71">
        <v>0</v>
      </c>
      <c r="T412" s="72"/>
      <c r="U412" s="71">
        <v>38268</v>
      </c>
      <c r="V412" s="71">
        <v>134</v>
      </c>
      <c r="W412" s="71">
        <v>205</v>
      </c>
      <c r="X412" s="71">
        <v>2003</v>
      </c>
      <c r="Y412" s="71">
        <v>2407</v>
      </c>
      <c r="Z412" s="71">
        <v>3722</v>
      </c>
      <c r="AA412" s="71">
        <v>1754</v>
      </c>
      <c r="AB412" s="71">
        <v>5694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2245</v>
      </c>
      <c r="B413" s="70">
        <v>482</v>
      </c>
      <c r="C413" s="70">
        <v>6</v>
      </c>
      <c r="D413" s="70">
        <v>29</v>
      </c>
      <c r="E413" s="70">
        <v>2009</v>
      </c>
      <c r="F413" s="70" t="s">
        <v>176</v>
      </c>
      <c r="G413" s="70" t="s">
        <v>1804</v>
      </c>
      <c r="H413" s="70" t="s">
        <v>1805</v>
      </c>
      <c r="I413" s="148"/>
      <c r="J413" s="71">
        <v>0.75789747853505862</v>
      </c>
      <c r="K413" s="71">
        <v>0.31445088100542828</v>
      </c>
      <c r="L413" s="71">
        <v>14.717800038672371</v>
      </c>
      <c r="M413" s="71">
        <v>8.9822335826663906</v>
      </c>
      <c r="N413" s="71">
        <v>10.271379586726241</v>
      </c>
      <c r="O413" s="71">
        <v>7.3646293286761484</v>
      </c>
      <c r="P413" s="71">
        <v>8.8339163297578143</v>
      </c>
      <c r="Q413" s="71">
        <v>0.33188686112409199</v>
      </c>
      <c r="R413" s="71">
        <v>0</v>
      </c>
      <c r="S413" s="71">
        <v>0</v>
      </c>
      <c r="T413" s="72"/>
      <c r="U413" s="71">
        <v>26409</v>
      </c>
      <c r="V413" s="71">
        <v>146</v>
      </c>
      <c r="W413" s="71">
        <v>238</v>
      </c>
      <c r="X413" s="71">
        <v>1972</v>
      </c>
      <c r="Y413" s="71">
        <v>2412</v>
      </c>
      <c r="Z413" s="71">
        <v>3723</v>
      </c>
      <c r="AA413" s="71">
        <v>1778</v>
      </c>
      <c r="AB413" s="71">
        <v>5693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2246</v>
      </c>
      <c r="B414" s="70">
        <v>483</v>
      </c>
      <c r="C414" s="70">
        <v>7</v>
      </c>
      <c r="D414" s="70">
        <v>29</v>
      </c>
      <c r="E414" s="70">
        <v>2010</v>
      </c>
      <c r="F414" s="70" t="s">
        <v>177</v>
      </c>
      <c r="G414" s="70" t="s">
        <v>1804</v>
      </c>
      <c r="H414" s="70" t="s">
        <v>1805</v>
      </c>
      <c r="I414" s="148"/>
      <c r="J414" s="71">
        <v>0.65261466750305941</v>
      </c>
      <c r="K414" s="71">
        <v>0.32794278113600611</v>
      </c>
      <c r="L414" s="71">
        <v>13.399118316090711</v>
      </c>
      <c r="M414" s="71">
        <v>8.0403517892153786</v>
      </c>
      <c r="N414" s="71">
        <v>10.14542888971282</v>
      </c>
      <c r="O414" s="71">
        <v>7.4664262640816901</v>
      </c>
      <c r="P414" s="71">
        <v>9.19267112294912</v>
      </c>
      <c r="Q414" s="71">
        <v>0.34349680317106501</v>
      </c>
      <c r="R414" s="71">
        <v>0</v>
      </c>
      <c r="S414" s="71">
        <v>0</v>
      </c>
      <c r="T414" s="72"/>
      <c r="U414" s="71">
        <v>25456</v>
      </c>
      <c r="V414" s="71">
        <v>146</v>
      </c>
      <c r="W414" s="71">
        <v>238</v>
      </c>
      <c r="X414" s="71">
        <v>1972</v>
      </c>
      <c r="Y414" s="71">
        <v>2423</v>
      </c>
      <c r="Z414" s="71">
        <v>3792</v>
      </c>
      <c r="AA414" s="71">
        <v>1804</v>
      </c>
      <c r="AB414" s="71">
        <v>5646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2247</v>
      </c>
      <c r="B415" s="70">
        <v>484</v>
      </c>
      <c r="C415" s="70">
        <v>8</v>
      </c>
      <c r="D415" s="70">
        <v>29</v>
      </c>
      <c r="E415" s="70">
        <v>2011</v>
      </c>
      <c r="F415" s="70" t="s">
        <v>178</v>
      </c>
      <c r="G415" s="70" t="s">
        <v>1804</v>
      </c>
      <c r="H415" s="70" t="s">
        <v>1805</v>
      </c>
      <c r="I415" s="148"/>
      <c r="J415" s="71">
        <v>0.6601449752778582</v>
      </c>
      <c r="K415" s="71">
        <v>0.45950883588403368</v>
      </c>
      <c r="L415" s="71">
        <v>12.50235371353973</v>
      </c>
      <c r="M415" s="71">
        <v>10.15722481018013</v>
      </c>
      <c r="N415" s="71">
        <v>12.26223704583351</v>
      </c>
      <c r="O415" s="71">
        <v>7.3789709201008264</v>
      </c>
      <c r="P415" s="71">
        <v>9.0061930835116044</v>
      </c>
      <c r="Q415" s="71">
        <v>0.39481603718730801</v>
      </c>
      <c r="R415" s="71">
        <v>0</v>
      </c>
      <c r="S415" s="71">
        <v>0</v>
      </c>
      <c r="T415" s="72"/>
      <c r="U415" s="71">
        <v>24251</v>
      </c>
      <c r="V415" s="71">
        <v>146</v>
      </c>
      <c r="W415" s="71">
        <v>238</v>
      </c>
      <c r="X415" s="71">
        <v>1972</v>
      </c>
      <c r="Y415" s="71">
        <v>2433</v>
      </c>
      <c r="Z415" s="71">
        <v>3829</v>
      </c>
      <c r="AA415" s="71">
        <v>1820</v>
      </c>
      <c r="AB415" s="71">
        <v>5626</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2248</v>
      </c>
      <c r="B416" s="70">
        <v>485</v>
      </c>
      <c r="C416" s="70">
        <v>9</v>
      </c>
      <c r="D416" s="70">
        <v>29</v>
      </c>
      <c r="E416" s="70">
        <v>2012</v>
      </c>
      <c r="F416" s="70" t="s">
        <v>179</v>
      </c>
      <c r="G416" s="70" t="s">
        <v>1804</v>
      </c>
      <c r="H416" s="70" t="s">
        <v>1805</v>
      </c>
      <c r="I416" s="148"/>
      <c r="J416" s="71">
        <v>0.52605292013760419</v>
      </c>
      <c r="K416" s="71">
        <v>0.51765447559861977</v>
      </c>
      <c r="L416" s="71">
        <v>12.61450312954902</v>
      </c>
      <c r="M416" s="71">
        <v>12.61524094131825</v>
      </c>
      <c r="N416" s="71">
        <v>13.503405452923669</v>
      </c>
      <c r="O416" s="71">
        <v>7.3648798065503858</v>
      </c>
      <c r="P416" s="71">
        <v>9.1718959339586998</v>
      </c>
      <c r="Q416" s="71">
        <v>0.42743475002797099</v>
      </c>
      <c r="R416" s="71">
        <v>0</v>
      </c>
      <c r="S416" s="71">
        <v>0</v>
      </c>
      <c r="T416" s="72"/>
      <c r="U416" s="71">
        <v>18516</v>
      </c>
      <c r="V416" s="71">
        <v>146</v>
      </c>
      <c r="W416" s="71">
        <v>238</v>
      </c>
      <c r="X416" s="71">
        <v>1972</v>
      </c>
      <c r="Y416" s="71">
        <v>2439</v>
      </c>
      <c r="Z416" s="71">
        <v>3852</v>
      </c>
      <c r="AA416" s="71">
        <v>1843</v>
      </c>
      <c r="AB416" s="71">
        <v>5606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2249</v>
      </c>
      <c r="B417" s="70">
        <v>486</v>
      </c>
      <c r="C417" s="70">
        <v>10</v>
      </c>
      <c r="D417" s="70">
        <v>29</v>
      </c>
      <c r="E417" s="70">
        <v>2013</v>
      </c>
      <c r="F417" s="70" t="s">
        <v>180</v>
      </c>
      <c r="G417" s="70" t="s">
        <v>1804</v>
      </c>
      <c r="H417" s="70" t="s">
        <v>1805</v>
      </c>
      <c r="I417" s="148"/>
      <c r="J417" s="71">
        <v>0.60922842019679813</v>
      </c>
      <c r="K417" s="71">
        <v>0.42784318978438218</v>
      </c>
      <c r="L417" s="71">
        <v>11.139600937421889</v>
      </c>
      <c r="M417" s="71">
        <v>11.732475683143971</v>
      </c>
      <c r="N417" s="71">
        <v>13.134885990179869</v>
      </c>
      <c r="O417" s="71">
        <v>7.1763925237463129</v>
      </c>
      <c r="P417" s="71">
        <v>9.2713954353108878</v>
      </c>
      <c r="Q417" s="71">
        <v>0.43736456953390002</v>
      </c>
      <c r="R417" s="71">
        <v>0</v>
      </c>
      <c r="S417" s="71">
        <v>0</v>
      </c>
      <c r="T417" s="72"/>
      <c r="U417" s="71">
        <v>21834</v>
      </c>
      <c r="V417" s="71">
        <v>146</v>
      </c>
      <c r="W417" s="71">
        <v>238</v>
      </c>
      <c r="X417" s="71">
        <v>1972</v>
      </c>
      <c r="Y417" s="71">
        <v>2448</v>
      </c>
      <c r="Z417" s="71">
        <v>3921</v>
      </c>
      <c r="AA417" s="71">
        <v>1856</v>
      </c>
      <c r="AB417" s="71">
        <v>5654</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2250</v>
      </c>
      <c r="B418" s="70">
        <v>487</v>
      </c>
      <c r="C418" s="70">
        <v>11</v>
      </c>
      <c r="D418" s="70">
        <v>29</v>
      </c>
      <c r="E418" s="70">
        <v>2014</v>
      </c>
      <c r="F418" s="70" t="s">
        <v>181</v>
      </c>
      <c r="G418" s="70" t="s">
        <v>1804</v>
      </c>
      <c r="H418" s="70" t="s">
        <v>1805</v>
      </c>
      <c r="I418" s="148"/>
      <c r="J418" s="71">
        <v>0.46008952359002558</v>
      </c>
      <c r="K418" s="71">
        <v>0.50590075902780363</v>
      </c>
      <c r="L418" s="71">
        <v>13.068122650791979</v>
      </c>
      <c r="M418" s="71">
        <v>11.552350198869529</v>
      </c>
      <c r="N418" s="71">
        <v>14.004733101447981</v>
      </c>
      <c r="O418" s="71">
        <v>6.7372861878954282</v>
      </c>
      <c r="P418" s="71">
        <v>9.2944800874791706</v>
      </c>
      <c r="Q418" s="71">
        <v>0.415840165521353</v>
      </c>
      <c r="R418" s="71">
        <v>0</v>
      </c>
      <c r="S418" s="71">
        <v>0</v>
      </c>
      <c r="T418" s="72"/>
      <c r="U418" s="71">
        <v>18313</v>
      </c>
      <c r="V418" s="71">
        <v>150</v>
      </c>
      <c r="W418" s="71">
        <v>285</v>
      </c>
      <c r="X418" s="71">
        <v>1846</v>
      </c>
      <c r="Y418" s="71">
        <v>2465</v>
      </c>
      <c r="Z418" s="71">
        <v>3877</v>
      </c>
      <c r="AA418" s="71">
        <v>1851</v>
      </c>
      <c r="AB418" s="71">
        <v>5603</v>
      </c>
      <c r="AC418" s="71">
        <v>0</v>
      </c>
      <c r="AD418" s="71">
        <v>0</v>
      </c>
      <c r="AE418" s="72"/>
      <c r="AF418" s="71"/>
      <c r="AG418" s="71"/>
      <c r="AH418" s="71"/>
      <c r="AI418" s="71"/>
      <c r="AJ418" s="71"/>
      <c r="AK418" s="71"/>
      <c r="AL418" s="71"/>
      <c r="AM418" s="71"/>
      <c r="AN418" s="71"/>
      <c r="AO418" s="71"/>
      <c r="AP418" s="71"/>
      <c r="AQ418" s="72"/>
      <c r="AR418" s="71">
        <v>69</v>
      </c>
      <c r="AS418" s="71">
        <v>24</v>
      </c>
      <c r="AT418" s="71">
        <v>0</v>
      </c>
      <c r="AU418" s="71">
        <v>0</v>
      </c>
      <c r="AV418" s="71">
        <v>0</v>
      </c>
      <c r="AW418" s="71">
        <v>1</v>
      </c>
      <c r="AX418" s="71"/>
      <c r="AY418" s="72"/>
      <c r="AZ418" s="71">
        <v>393.089</v>
      </c>
      <c r="BA418" s="71">
        <v>513.29999999999995</v>
      </c>
      <c r="BB418" s="71">
        <v>0</v>
      </c>
      <c r="BC418" s="71">
        <v>0</v>
      </c>
      <c r="BD418" s="71">
        <v>0</v>
      </c>
      <c r="BE418" s="71">
        <v>292</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2251</v>
      </c>
      <c r="B419" s="70">
        <v>488</v>
      </c>
      <c r="C419" s="70">
        <v>12</v>
      </c>
      <c r="D419" s="70">
        <v>29</v>
      </c>
      <c r="E419" s="70">
        <v>2015</v>
      </c>
      <c r="F419" s="70" t="s">
        <v>182</v>
      </c>
      <c r="G419" s="70" t="s">
        <v>1804</v>
      </c>
      <c r="H419" s="70" t="s">
        <v>1805</v>
      </c>
      <c r="I419" s="148"/>
      <c r="J419" s="71">
        <v>1.3115984232600231</v>
      </c>
      <c r="K419" s="71">
        <v>0.48510623811331788</v>
      </c>
      <c r="L419" s="71">
        <v>13.75556240529782</v>
      </c>
      <c r="M419" s="71">
        <v>11.17774030895618</v>
      </c>
      <c r="N419" s="71">
        <v>12.9736131011176</v>
      </c>
      <c r="O419" s="71">
        <v>6.7178161836281687</v>
      </c>
      <c r="P419" s="71">
        <v>9.4123797863259462</v>
      </c>
      <c r="Q419" s="71">
        <v>0.40555498628728998</v>
      </c>
      <c r="R419" s="71">
        <v>0</v>
      </c>
      <c r="S419" s="71">
        <v>0</v>
      </c>
      <c r="T419" s="72"/>
      <c r="U419" s="71">
        <v>52342</v>
      </c>
      <c r="V419" s="71">
        <v>150</v>
      </c>
      <c r="W419" s="71">
        <v>285</v>
      </c>
      <c r="X419" s="71">
        <v>1846</v>
      </c>
      <c r="Y419" s="71">
        <v>2481</v>
      </c>
      <c r="Z419" s="71">
        <v>3903</v>
      </c>
      <c r="AA419" s="71">
        <v>1873</v>
      </c>
      <c r="AB419" s="71">
        <v>5582</v>
      </c>
      <c r="AC419" s="71">
        <v>0</v>
      </c>
      <c r="AD419" s="71">
        <v>0</v>
      </c>
      <c r="AE419" s="72"/>
      <c r="AF419" s="71">
        <v>403938.94634050957</v>
      </c>
      <c r="AG419" s="71">
        <v>323187.41382224171</v>
      </c>
      <c r="AH419" s="71">
        <v>1778619.8646751039</v>
      </c>
      <c r="AI419" s="71">
        <v>11740709.82915269</v>
      </c>
      <c r="AJ419" s="71">
        <v>10988467.15043287</v>
      </c>
      <c r="AK419" s="71">
        <v>0</v>
      </c>
      <c r="AL419" s="71">
        <v>0</v>
      </c>
      <c r="AM419" s="71">
        <v>764989.68439067795</v>
      </c>
      <c r="AN419" s="71">
        <v>0</v>
      </c>
      <c r="AO419" s="71">
        <v>0</v>
      </c>
      <c r="AP419" s="71">
        <v>25999912.888814095</v>
      </c>
      <c r="AQ419" s="72"/>
      <c r="AR419" s="71">
        <v>112</v>
      </c>
      <c r="AS419" s="71">
        <v>24</v>
      </c>
      <c r="AT419" s="71">
        <v>0</v>
      </c>
      <c r="AU419" s="71">
        <v>0</v>
      </c>
      <c r="AV419" s="71">
        <v>0</v>
      </c>
      <c r="AW419" s="71">
        <v>2</v>
      </c>
      <c r="AX419" s="71"/>
      <c r="AY419" s="72"/>
      <c r="AZ419" s="71">
        <v>764.68899999999996</v>
      </c>
      <c r="BA419" s="71">
        <v>513.29999999999995</v>
      </c>
      <c r="BB419" s="71">
        <v>0</v>
      </c>
      <c r="BC419" s="71">
        <v>0</v>
      </c>
      <c r="BD419" s="71">
        <v>0</v>
      </c>
      <c r="BE419" s="71">
        <v>1262</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2252</v>
      </c>
      <c r="B420" s="70">
        <v>489</v>
      </c>
      <c r="C420" s="70">
        <v>13</v>
      </c>
      <c r="D420" s="70">
        <v>29</v>
      </c>
      <c r="E420" s="70">
        <v>2016</v>
      </c>
      <c r="F420" s="70" t="s">
        <v>155</v>
      </c>
      <c r="G420" s="70" t="s">
        <v>1804</v>
      </c>
      <c r="H420" s="70" t="s">
        <v>1805</v>
      </c>
      <c r="I420" s="148"/>
      <c r="J420" s="71">
        <v>0.53859168612050157</v>
      </c>
      <c r="K420" s="71">
        <v>0.45759007025134296</v>
      </c>
      <c r="L420" s="71">
        <v>14.792018914026716</v>
      </c>
      <c r="M420" s="71">
        <v>9.5836159909699994</v>
      </c>
      <c r="N420" s="71">
        <v>13.336886299933948</v>
      </c>
      <c r="O420" s="71">
        <v>6.7008495941063808</v>
      </c>
      <c r="P420" s="71">
        <v>11.243082555416503</v>
      </c>
      <c r="Q420" s="71">
        <v>0.39264344282541047</v>
      </c>
      <c r="R420" s="71">
        <v>0</v>
      </c>
      <c r="S420" s="71">
        <v>0</v>
      </c>
      <c r="T420" s="72"/>
      <c r="U420" s="71">
        <v>20459</v>
      </c>
      <c r="V420" s="71">
        <v>150</v>
      </c>
      <c r="W420" s="71">
        <v>285</v>
      </c>
      <c r="X420" s="71">
        <v>1846</v>
      </c>
      <c r="Y420" s="71">
        <v>2508</v>
      </c>
      <c r="Z420" s="71">
        <v>3941</v>
      </c>
      <c r="AA420" s="71">
        <v>2314</v>
      </c>
      <c r="AB420" s="71">
        <v>5559</v>
      </c>
      <c r="AC420" s="71">
        <v>0</v>
      </c>
      <c r="AD420" s="71">
        <v>0</v>
      </c>
      <c r="AE420" s="72"/>
      <c r="AF420" s="71">
        <v>168776.436511862</v>
      </c>
      <c r="AG420" s="71">
        <v>308063.70067118498</v>
      </c>
      <c r="AH420" s="71">
        <v>1507467.977878348</v>
      </c>
      <c r="AI420" s="71">
        <v>11719569.24332393</v>
      </c>
      <c r="AJ420" s="71">
        <v>11033520.376520241</v>
      </c>
      <c r="AK420" s="71">
        <v>0</v>
      </c>
      <c r="AL420" s="71">
        <v>0</v>
      </c>
      <c r="AM420" s="71">
        <v>762429.50396039849</v>
      </c>
      <c r="AN420" s="71">
        <v>0</v>
      </c>
      <c r="AO420" s="71">
        <v>0</v>
      </c>
      <c r="AP420" s="71">
        <v>25499827.23886596</v>
      </c>
      <c r="AQ420" s="72"/>
      <c r="AR420" s="71">
        <v>120</v>
      </c>
      <c r="AS420" s="71">
        <v>26</v>
      </c>
      <c r="AT420" s="71">
        <v>0</v>
      </c>
      <c r="AU420" s="71">
        <v>0</v>
      </c>
      <c r="AV420" s="71">
        <v>0</v>
      </c>
      <c r="AW420" s="71">
        <v>2</v>
      </c>
      <c r="AX420" s="71"/>
      <c r="AY420" s="72"/>
      <c r="AZ420" s="71">
        <v>835.78899999999999</v>
      </c>
      <c r="BA420" s="71">
        <v>586</v>
      </c>
      <c r="BB420" s="71">
        <v>0</v>
      </c>
      <c r="BC420" s="71">
        <v>0</v>
      </c>
      <c r="BD420" s="71">
        <v>0</v>
      </c>
      <c r="BE420" s="71">
        <v>1262</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2253</v>
      </c>
      <c r="B421" s="70">
        <v>490</v>
      </c>
      <c r="C421" s="70">
        <v>14</v>
      </c>
      <c r="D421" s="70">
        <v>29</v>
      </c>
      <c r="E421" s="70">
        <v>2017</v>
      </c>
      <c r="F421" s="70" t="s">
        <v>156</v>
      </c>
      <c r="G421" s="70" t="s">
        <v>1804</v>
      </c>
      <c r="H421" s="70" t="s">
        <v>1805</v>
      </c>
      <c r="I421" s="148"/>
      <c r="J421" s="71">
        <v>1.5561987582208205</v>
      </c>
      <c r="K421" s="71">
        <v>0.46758853774352305</v>
      </c>
      <c r="L421" s="71">
        <v>13.352904208251282</v>
      </c>
      <c r="M421" s="71">
        <v>9.609395635136325</v>
      </c>
      <c r="N421" s="71">
        <v>12.941635165260193</v>
      </c>
      <c r="O421" s="71">
        <v>6.6232860879849342</v>
      </c>
      <c r="P421" s="71">
        <v>11.447054431126567</v>
      </c>
      <c r="Q421" s="71">
        <v>0.375869995445621</v>
      </c>
      <c r="R421" s="71">
        <v>0</v>
      </c>
      <c r="S421" s="71">
        <v>0</v>
      </c>
      <c r="T421" s="72"/>
      <c r="U421" s="71">
        <v>58166.999999999993</v>
      </c>
      <c r="V421" s="71">
        <v>150</v>
      </c>
      <c r="W421" s="71">
        <v>285</v>
      </c>
      <c r="X421" s="71">
        <v>1846</v>
      </c>
      <c r="Y421" s="71">
        <v>2487</v>
      </c>
      <c r="Z421" s="71">
        <v>3960</v>
      </c>
      <c r="AA421" s="71">
        <v>2371</v>
      </c>
      <c r="AB421" s="71">
        <v>5503</v>
      </c>
      <c r="AC421" s="71">
        <v>0</v>
      </c>
      <c r="AD421" s="71">
        <v>0</v>
      </c>
      <c r="AE421" s="72"/>
      <c r="AF421" s="71">
        <v>471517.60413148312</v>
      </c>
      <c r="AG421" s="71">
        <v>308958.79459183489</v>
      </c>
      <c r="AH421" s="71">
        <v>1841531.629875411</v>
      </c>
      <c r="AI421" s="71">
        <v>11429619.723199761</v>
      </c>
      <c r="AJ421" s="71">
        <v>9921422.8242361192</v>
      </c>
      <c r="AK421" s="71">
        <v>0</v>
      </c>
      <c r="AL421" s="71">
        <v>0</v>
      </c>
      <c r="AM421" s="71">
        <v>755929.95261138631</v>
      </c>
      <c r="AN421" s="71">
        <v>0</v>
      </c>
      <c r="AO421" s="71">
        <v>0</v>
      </c>
      <c r="AP421" s="71">
        <v>24728980.528645996</v>
      </c>
      <c r="AQ421" s="72"/>
      <c r="AR421" s="71">
        <v>126</v>
      </c>
      <c r="AS421" s="71">
        <v>35</v>
      </c>
      <c r="AT421" s="71">
        <v>0</v>
      </c>
      <c r="AU421" s="71">
        <v>0</v>
      </c>
      <c r="AV421" s="71">
        <v>0</v>
      </c>
      <c r="AW421" s="71">
        <v>2</v>
      </c>
      <c r="AX421" s="71"/>
      <c r="AY421" s="72"/>
      <c r="AZ421" s="71">
        <v>874.38900000000001</v>
      </c>
      <c r="BA421" s="71">
        <v>1033.3</v>
      </c>
      <c r="BB421" s="71">
        <v>0</v>
      </c>
      <c r="BC421" s="71">
        <v>0</v>
      </c>
      <c r="BD421" s="71">
        <v>0</v>
      </c>
      <c r="BE421" s="71">
        <v>1262</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2254</v>
      </c>
      <c r="B422" s="70">
        <v>491</v>
      </c>
      <c r="C422" s="70">
        <v>15</v>
      </c>
      <c r="D422" s="70">
        <v>29</v>
      </c>
      <c r="E422" s="70">
        <v>2018</v>
      </c>
      <c r="F422" s="70" t="s">
        <v>183</v>
      </c>
      <c r="G422" s="70" t="s">
        <v>1804</v>
      </c>
      <c r="H422" s="70" t="s">
        <v>1805</v>
      </c>
      <c r="I422" s="148"/>
      <c r="J422" s="71">
        <v>1.9694949729912905</v>
      </c>
      <c r="K422" s="71">
        <v>0.43519828035973235</v>
      </c>
      <c r="L422" s="71">
        <v>12.249569709960713</v>
      </c>
      <c r="M422" s="71">
        <v>9.6567899083754458</v>
      </c>
      <c r="N422" s="71">
        <v>11.943890718841445</v>
      </c>
      <c r="O422" s="71">
        <v>6.5448004548960821</v>
      </c>
      <c r="P422" s="71">
        <v>11.457384748660269</v>
      </c>
      <c r="Q422" s="71">
        <v>0.34434806775462201</v>
      </c>
      <c r="R422" s="71">
        <v>0</v>
      </c>
      <c r="S422" s="71">
        <v>0</v>
      </c>
      <c r="T422" s="72"/>
      <c r="U422" s="71">
        <v>76919</v>
      </c>
      <c r="V422" s="71">
        <v>150</v>
      </c>
      <c r="W422" s="71">
        <v>285</v>
      </c>
      <c r="X422" s="71">
        <v>1846</v>
      </c>
      <c r="Y422" s="71">
        <v>2493</v>
      </c>
      <c r="Z422" s="71">
        <v>3988</v>
      </c>
      <c r="AA422" s="71">
        <v>2397</v>
      </c>
      <c r="AB422" s="71">
        <v>5433</v>
      </c>
      <c r="AC422" s="71">
        <v>0</v>
      </c>
      <c r="AD422" s="71">
        <v>0</v>
      </c>
      <c r="AE422" s="72"/>
      <c r="AF422" s="71">
        <v>625910.95243581629</v>
      </c>
      <c r="AG422" s="71">
        <v>279533.79940534872</v>
      </c>
      <c r="AH422" s="71">
        <v>1735643.787747971</v>
      </c>
      <c r="AI422" s="71">
        <v>11683406.022905961</v>
      </c>
      <c r="AJ422" s="71">
        <v>9238624.3010316659</v>
      </c>
      <c r="AK422" s="71">
        <v>0</v>
      </c>
      <c r="AL422" s="71">
        <v>0</v>
      </c>
      <c r="AM422" s="71">
        <v>747858.48449638824</v>
      </c>
      <c r="AN422" s="71">
        <v>0</v>
      </c>
      <c r="AO422" s="71">
        <v>0</v>
      </c>
      <c r="AP422" s="71">
        <v>24310977.34802315</v>
      </c>
      <c r="AQ422" s="72"/>
      <c r="AR422" s="71">
        <v>136</v>
      </c>
      <c r="AS422" s="71">
        <v>86</v>
      </c>
      <c r="AT422" s="71">
        <v>0</v>
      </c>
      <c r="AU422" s="71">
        <v>0</v>
      </c>
      <c r="AV422" s="71">
        <v>0</v>
      </c>
      <c r="AW422" s="71">
        <v>2</v>
      </c>
      <c r="AX422" s="71"/>
      <c r="AY422" s="72"/>
      <c r="AZ422" s="71">
        <v>943.78899999999999</v>
      </c>
      <c r="BA422" s="71">
        <v>3442.9</v>
      </c>
      <c r="BB422" s="71">
        <v>0</v>
      </c>
      <c r="BC422" s="71">
        <v>0</v>
      </c>
      <c r="BD422" s="71">
        <v>0</v>
      </c>
      <c r="BE422" s="71">
        <v>1255</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2255</v>
      </c>
      <c r="B423" s="70">
        <v>492</v>
      </c>
      <c r="C423" s="70">
        <v>16</v>
      </c>
      <c r="D423" s="70">
        <v>29</v>
      </c>
      <c r="E423" s="70">
        <v>2019</v>
      </c>
      <c r="F423" s="70" t="s">
        <v>158</v>
      </c>
      <c r="G423" s="70" t="s">
        <v>1804</v>
      </c>
      <c r="H423" s="70" t="s">
        <v>1805</v>
      </c>
      <c r="I423" s="148"/>
      <c r="J423" s="71">
        <v>1.3708710235485186</v>
      </c>
      <c r="K423" s="71">
        <v>0.40383195825454782</v>
      </c>
      <c r="L423" s="71">
        <v>12.304451961949933</v>
      </c>
      <c r="M423" s="71">
        <v>8.6630174128172115</v>
      </c>
      <c r="N423" s="71">
        <v>11.965295388230562</v>
      </c>
      <c r="O423" s="71">
        <v>6.3427714741695285</v>
      </c>
      <c r="P423" s="71">
        <v>9.4536760130776845</v>
      </c>
      <c r="Q423" s="71">
        <v>0.32897718038892698</v>
      </c>
      <c r="R423" s="71">
        <v>0</v>
      </c>
      <c r="S423" s="71">
        <v>0</v>
      </c>
      <c r="T423" s="72"/>
      <c r="U423" s="71">
        <v>56321</v>
      </c>
      <c r="V423" s="71">
        <v>150</v>
      </c>
      <c r="W423" s="71">
        <v>285</v>
      </c>
      <c r="X423" s="71">
        <v>1846</v>
      </c>
      <c r="Y423" s="71">
        <v>2467</v>
      </c>
      <c r="Z423" s="71">
        <v>3971</v>
      </c>
      <c r="AA423" s="71">
        <v>1963</v>
      </c>
      <c r="AB423" s="71">
        <v>5331</v>
      </c>
      <c r="AC423" s="71">
        <v>0</v>
      </c>
      <c r="AD423" s="71">
        <v>0</v>
      </c>
      <c r="AE423" s="72"/>
      <c r="AF423" s="71">
        <v>449713.61642039742</v>
      </c>
      <c r="AG423" s="71">
        <v>279451.02160229167</v>
      </c>
      <c r="AH423" s="71">
        <v>1873976.850234881</v>
      </c>
      <c r="AI423" s="71">
        <v>11448768.00180456</v>
      </c>
      <c r="AJ423" s="71">
        <v>9643682.0831132364</v>
      </c>
      <c r="AK423" s="71">
        <v>0</v>
      </c>
      <c r="AL423" s="71">
        <v>0</v>
      </c>
      <c r="AM423" s="71">
        <v>726042.06825348642</v>
      </c>
      <c r="AN423" s="71">
        <v>0</v>
      </c>
      <c r="AO423" s="71">
        <v>0</v>
      </c>
      <c r="AP423" s="71">
        <v>24421633.641428854</v>
      </c>
      <c r="AQ423" s="72"/>
      <c r="AR423" s="71">
        <v>144</v>
      </c>
      <c r="AS423" s="71">
        <v>88</v>
      </c>
      <c r="AT423" s="71">
        <v>0</v>
      </c>
      <c r="AU423" s="71">
        <v>0</v>
      </c>
      <c r="AV423" s="71">
        <v>0</v>
      </c>
      <c r="AW423" s="71">
        <v>2</v>
      </c>
      <c r="AX423" s="71"/>
      <c r="AY423" s="72"/>
      <c r="AZ423" s="71">
        <v>1005.116</v>
      </c>
      <c r="BA423" s="71">
        <v>3542.000000000005</v>
      </c>
      <c r="BB423" s="71">
        <v>0</v>
      </c>
      <c r="BC423" s="71">
        <v>0</v>
      </c>
      <c r="BD423" s="71">
        <v>0</v>
      </c>
      <c r="BE423" s="71">
        <v>1254.97</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2256</v>
      </c>
      <c r="B424" s="70">
        <v>493</v>
      </c>
      <c r="C424" s="70">
        <v>17</v>
      </c>
      <c r="D424" s="70">
        <v>29</v>
      </c>
      <c r="E424" s="70">
        <v>2020</v>
      </c>
      <c r="F424" s="70" t="s">
        <v>159</v>
      </c>
      <c r="G424" s="70" t="s">
        <v>1804</v>
      </c>
      <c r="H424" s="70" t="s">
        <v>1805</v>
      </c>
      <c r="I424" s="148"/>
      <c r="J424" s="71">
        <v>0</v>
      </c>
      <c r="K424" s="71">
        <v>0.45394570234853115</v>
      </c>
      <c r="L424" s="71">
        <v>19.240773285575219</v>
      </c>
      <c r="M424" s="71">
        <v>7.470583826917423</v>
      </c>
      <c r="N424" s="71">
        <v>10.966868750690187</v>
      </c>
      <c r="O424" s="71">
        <v>5.5599634454676874</v>
      </c>
      <c r="P424" s="71">
        <v>8.9531760914156688</v>
      </c>
      <c r="Q424" s="71">
        <v>0.30936691567413199</v>
      </c>
      <c r="R424" s="71">
        <v>0</v>
      </c>
      <c r="S424" s="71">
        <v>0</v>
      </c>
      <c r="T424" s="72"/>
      <c r="U424" s="71">
        <v>0</v>
      </c>
      <c r="V424" s="71">
        <v>156</v>
      </c>
      <c r="W424" s="71">
        <v>396</v>
      </c>
      <c r="X424" s="71">
        <v>1674</v>
      </c>
      <c r="Y424" s="71">
        <v>2467</v>
      </c>
      <c r="Z424" s="71">
        <v>3973</v>
      </c>
      <c r="AA424" s="71">
        <v>1976</v>
      </c>
      <c r="AB424" s="71">
        <v>5247</v>
      </c>
      <c r="AC424" s="71">
        <v>0</v>
      </c>
      <c r="AD424" s="71">
        <v>0</v>
      </c>
      <c r="AE424" s="72"/>
      <c r="AF424" s="71">
        <v>0</v>
      </c>
      <c r="AG424" s="71">
        <v>290843.28201848967</v>
      </c>
      <c r="AH424" s="71">
        <v>2821626.4636701709</v>
      </c>
      <c r="AI424" s="71">
        <v>9611575.0955996886</v>
      </c>
      <c r="AJ424" s="71">
        <v>10130705.45331076</v>
      </c>
      <c r="AK424" s="71"/>
      <c r="AL424" s="71"/>
      <c r="AM424" s="71">
        <v>684791.79538586957</v>
      </c>
      <c r="AN424" s="71"/>
      <c r="AO424" s="71"/>
      <c r="AP424" s="71">
        <v>23539542.089984979</v>
      </c>
      <c r="AQ424" s="72"/>
      <c r="AR424" s="71">
        <v>150</v>
      </c>
      <c r="AS424" s="71">
        <v>90</v>
      </c>
      <c r="AT424" s="71">
        <v>0</v>
      </c>
      <c r="AU424" s="71">
        <v>0</v>
      </c>
      <c r="AV424" s="71">
        <v>0</v>
      </c>
      <c r="AW424" s="71">
        <v>2</v>
      </c>
      <c r="AX424" s="71"/>
      <c r="AY424" s="72"/>
      <c r="AZ424" s="71">
        <v>1043.1559999999999</v>
      </c>
      <c r="BA424" s="71">
        <v>3641.0000000000018</v>
      </c>
      <c r="BB424" s="71">
        <v>0</v>
      </c>
      <c r="BC424" s="71">
        <v>0</v>
      </c>
      <c r="BD424" s="71">
        <v>0</v>
      </c>
      <c r="BE424" s="71">
        <v>1254.97</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2257</v>
      </c>
      <c r="B425" s="70">
        <v>493</v>
      </c>
      <c r="C425" s="70">
        <v>18</v>
      </c>
      <c r="D425" s="70">
        <v>29</v>
      </c>
      <c r="E425" s="70">
        <v>2021</v>
      </c>
      <c r="F425" s="70" t="s">
        <v>160</v>
      </c>
      <c r="G425" s="1064" t="s">
        <v>1804</v>
      </c>
      <c r="H425" s="70" t="s">
        <v>1805</v>
      </c>
      <c r="I425" s="148"/>
      <c r="J425" s="71">
        <v>1.5323655779038146</v>
      </c>
      <c r="K425" s="71">
        <v>0.43727571894130346</v>
      </c>
      <c r="L425" s="71">
        <v>17.558916969688788</v>
      </c>
      <c r="M425" s="71">
        <v>7.5872481528013509</v>
      </c>
      <c r="N425" s="71">
        <v>10.984130744877497</v>
      </c>
      <c r="O425" s="71">
        <v>5.3645084786264663</v>
      </c>
      <c r="P425" s="71">
        <v>9.2792799735510094</v>
      </c>
      <c r="Q425" s="71">
        <v>0.30524779747379499</v>
      </c>
      <c r="R425" s="71">
        <v>0</v>
      </c>
      <c r="S425" s="71">
        <v>0.23231375070666341</v>
      </c>
      <c r="T425" s="72"/>
      <c r="U425" s="71">
        <v>73288</v>
      </c>
      <c r="V425" s="71">
        <v>156</v>
      </c>
      <c r="W425" s="71">
        <v>396</v>
      </c>
      <c r="X425" s="71">
        <v>1674</v>
      </c>
      <c r="Y425" s="71">
        <v>2501</v>
      </c>
      <c r="Z425" s="71">
        <v>3947</v>
      </c>
      <c r="AA425" s="71">
        <v>1997</v>
      </c>
      <c r="AB425" s="71">
        <v>5228</v>
      </c>
      <c r="AC425" s="71">
        <v>0</v>
      </c>
      <c r="AD425" s="71">
        <v>0.23231375070666341</v>
      </c>
      <c r="AE425" s="72"/>
      <c r="AF425" s="71">
        <v>561354.53423863451</v>
      </c>
      <c r="AG425" s="71">
        <v>295865.68897258816</v>
      </c>
      <c r="AH425" s="71">
        <v>2529752.3331287554</v>
      </c>
      <c r="AI425" s="71">
        <v>10546747.048144814</v>
      </c>
      <c r="AJ425" s="71">
        <v>10004509.848666821</v>
      </c>
      <c r="AK425" s="71">
        <v>0</v>
      </c>
      <c r="AL425" s="71">
        <v>0</v>
      </c>
      <c r="AM425" s="71">
        <v>686247.6054591937</v>
      </c>
      <c r="AN425" s="71">
        <v>0</v>
      </c>
      <c r="AO425" s="71">
        <v>0</v>
      </c>
      <c r="AP425" s="71">
        <v>24624477.058610808</v>
      </c>
      <c r="AQ425" s="72"/>
      <c r="AR425" s="71">
        <v>157</v>
      </c>
      <c r="AS425" s="71">
        <v>93</v>
      </c>
      <c r="AT425" s="71">
        <v>0</v>
      </c>
      <c r="AU425" s="71">
        <v>0</v>
      </c>
      <c r="AV425" s="71">
        <v>0</v>
      </c>
      <c r="AW425" s="71">
        <v>2</v>
      </c>
      <c r="AX425" s="71"/>
      <c r="AY425" s="72"/>
      <c r="AZ425" s="71">
        <v>1101.6859999999999</v>
      </c>
      <c r="BA425" s="71">
        <v>3789.5000000000018</v>
      </c>
      <c r="BB425" s="71">
        <v>0</v>
      </c>
      <c r="BC425" s="71">
        <v>0</v>
      </c>
      <c r="BD425" s="71">
        <v>0</v>
      </c>
      <c r="BE425" s="71">
        <v>1254.97</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1815</v>
      </c>
      <c r="B426" s="70">
        <v>493</v>
      </c>
      <c r="C426" s="70">
        <v>19</v>
      </c>
      <c r="D426" s="70">
        <v>29</v>
      </c>
      <c r="E426" s="70">
        <v>2022</v>
      </c>
      <c r="F426" s="70" t="s">
        <v>161</v>
      </c>
      <c r="G426" s="1064" t="s">
        <v>1804</v>
      </c>
      <c r="H426" s="70" t="s">
        <v>1805</v>
      </c>
      <c r="I426" s="148"/>
      <c r="J426" s="71">
        <v>1.0839847134460057</v>
      </c>
      <c r="K426" s="71">
        <v>0.41827787179372994</v>
      </c>
      <c r="L426" s="71">
        <v>15.743887395835493</v>
      </c>
      <c r="M426" s="71">
        <v>7.7355973039028703</v>
      </c>
      <c r="N426" s="71">
        <v>10.778649531584968</v>
      </c>
      <c r="O426" s="71">
        <v>5.6147388200055985</v>
      </c>
      <c r="P426" s="71">
        <v>9.2543677409724374</v>
      </c>
      <c r="Q426" s="71">
        <v>0.30282646985644146</v>
      </c>
      <c r="R426" s="71">
        <v>0</v>
      </c>
      <c r="S426" s="71">
        <v>0.27834620656097142</v>
      </c>
      <c r="T426" s="72"/>
      <c r="U426" s="71">
        <v>63763</v>
      </c>
      <c r="V426" s="71">
        <v>156</v>
      </c>
      <c r="W426" s="71">
        <v>396</v>
      </c>
      <c r="X426" s="71">
        <v>1674</v>
      </c>
      <c r="Y426" s="71">
        <v>2492</v>
      </c>
      <c r="Z426" s="71">
        <v>3925</v>
      </c>
      <c r="AA426" s="71">
        <v>2022</v>
      </c>
      <c r="AB426" s="71">
        <v>5144</v>
      </c>
      <c r="AC426" s="71">
        <v>0</v>
      </c>
      <c r="AD426" s="71">
        <v>0.27834620656097142</v>
      </c>
      <c r="AE426" s="72"/>
      <c r="AF426" s="71">
        <v>435407.29005885101</v>
      </c>
      <c r="AG426" s="71">
        <v>298464.74234342994</v>
      </c>
      <c r="AH426" s="71">
        <v>2808048.3462421666</v>
      </c>
      <c r="AI426" s="71">
        <v>10474231.575114829</v>
      </c>
      <c r="AJ426" s="71">
        <v>10147086.79203943</v>
      </c>
      <c r="AK426" s="71">
        <v>0</v>
      </c>
      <c r="AL426" s="71">
        <v>0</v>
      </c>
      <c r="AM426" s="71">
        <v>664230.80243020249</v>
      </c>
      <c r="AN426" s="71">
        <v>0</v>
      </c>
      <c r="AO426" s="71">
        <v>0</v>
      </c>
      <c r="AP426" s="71">
        <v>24827469.548228908</v>
      </c>
      <c r="AQ426" s="72"/>
      <c r="AR426" s="71">
        <v>171</v>
      </c>
      <c r="AS426" s="71">
        <v>96</v>
      </c>
      <c r="AT426" s="71">
        <v>0</v>
      </c>
      <c r="AU426" s="71">
        <v>0</v>
      </c>
      <c r="AV426" s="71">
        <v>0</v>
      </c>
      <c r="AW426" s="71">
        <v>2</v>
      </c>
      <c r="AX426" s="71"/>
      <c r="AY426" s="72"/>
      <c r="AZ426" s="71">
        <v>1189.7040000000002</v>
      </c>
      <c r="BA426" s="71">
        <v>5423.300000000002</v>
      </c>
      <c r="BB426" s="71">
        <v>0</v>
      </c>
      <c r="BC426" s="71">
        <v>0</v>
      </c>
      <c r="BD426" s="71">
        <v>0</v>
      </c>
      <c r="BE426" s="71">
        <v>1254.97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2258</v>
      </c>
      <c r="B427" s="70">
        <v>493</v>
      </c>
      <c r="C427" s="70">
        <v>20</v>
      </c>
      <c r="D427" s="70">
        <v>29</v>
      </c>
      <c r="E427" s="70">
        <v>2023</v>
      </c>
      <c r="F427" s="70" t="s">
        <v>1539</v>
      </c>
      <c r="G427" s="70" t="s">
        <v>1804</v>
      </c>
      <c r="H427" s="70" t="s">
        <v>1805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190</v>
      </c>
      <c r="AS427" s="71">
        <v>100</v>
      </c>
      <c r="AT427" s="71">
        <v>0</v>
      </c>
      <c r="AU427" s="71">
        <v>0</v>
      </c>
      <c r="AV427" s="71">
        <v>0</v>
      </c>
      <c r="AW427" s="71">
        <v>2</v>
      </c>
      <c r="AX427" s="71"/>
      <c r="AY427" s="72"/>
      <c r="AZ427" s="71">
        <v>1370.8040000000005</v>
      </c>
      <c r="BA427" s="71">
        <v>5621.300000000002</v>
      </c>
      <c r="BB427" s="71">
        <v>0</v>
      </c>
      <c r="BC427" s="71">
        <v>0</v>
      </c>
      <c r="BD427" s="71">
        <v>0</v>
      </c>
      <c r="BE427" s="71">
        <v>1254.97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1803</v>
      </c>
      <c r="B428" s="70">
        <v>493</v>
      </c>
      <c r="C428" s="70">
        <v>21</v>
      </c>
      <c r="D428" s="70">
        <v>29</v>
      </c>
      <c r="E428" s="70">
        <v>2024</v>
      </c>
      <c r="F428" s="70" t="s">
        <v>1554</v>
      </c>
      <c r="G428" s="70" t="s">
        <v>1804</v>
      </c>
      <c r="H428" s="70" t="s">
        <v>1805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2259</v>
      </c>
      <c r="B429" s="70">
        <v>137</v>
      </c>
      <c r="C429" s="70">
        <v>1</v>
      </c>
      <c r="D429" s="70">
        <v>9</v>
      </c>
      <c r="E429" s="70">
        <v>1990</v>
      </c>
      <c r="F429" s="70" t="s">
        <v>787</v>
      </c>
      <c r="G429" s="70" t="s">
        <v>2260</v>
      </c>
      <c r="H429" s="70" t="s">
        <v>2261</v>
      </c>
      <c r="I429" s="148"/>
      <c r="J429" s="71">
        <v>8.2759079250479495</v>
      </c>
      <c r="K429" s="71">
        <v>2.3437061976373448</v>
      </c>
      <c r="L429" s="71">
        <v>7.1736550617241921</v>
      </c>
      <c r="M429" s="71">
        <v>4.7816149426808261</v>
      </c>
      <c r="N429" s="71">
        <v>6.6260855663009099</v>
      </c>
      <c r="O429" s="71">
        <v>5.9298095267146129</v>
      </c>
      <c r="P429" s="71">
        <v>8.4468957787107595</v>
      </c>
      <c r="Q429" s="71">
        <v>0.52578715885860805</v>
      </c>
      <c r="R429" s="71">
        <v>0</v>
      </c>
      <c r="S429" s="71">
        <v>0.5179861301066796</v>
      </c>
      <c r="T429" s="72"/>
      <c r="U429" s="71">
        <v>860557</v>
      </c>
      <c r="V429" s="71">
        <v>721</v>
      </c>
      <c r="W429" s="71">
        <v>81</v>
      </c>
      <c r="X429" s="71">
        <v>1649</v>
      </c>
      <c r="Y429" s="71">
        <v>2270</v>
      </c>
      <c r="Z429" s="71">
        <v>2439</v>
      </c>
      <c r="AA429" s="71">
        <v>2051</v>
      </c>
      <c r="AB429" s="71">
        <v>8537</v>
      </c>
      <c r="AC429" s="71">
        <v>0</v>
      </c>
      <c r="AD429" s="71">
        <v>0.5179861301066796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2262</v>
      </c>
      <c r="B430" s="70">
        <v>138</v>
      </c>
      <c r="C430" s="70">
        <v>2</v>
      </c>
      <c r="D430" s="70">
        <v>9</v>
      </c>
      <c r="E430" s="70">
        <v>2005</v>
      </c>
      <c r="F430" s="70" t="s">
        <v>789</v>
      </c>
      <c r="G430" s="70" t="s">
        <v>2260</v>
      </c>
      <c r="H430" s="70" t="s">
        <v>2261</v>
      </c>
      <c r="I430" s="148"/>
      <c r="J430" s="71">
        <v>4.1115246172254327</v>
      </c>
      <c r="K430" s="71">
        <v>1.8105235387719529</v>
      </c>
      <c r="L430" s="71">
        <v>2.0939549450209731</v>
      </c>
      <c r="M430" s="71">
        <v>8.0336510119392219</v>
      </c>
      <c r="N430" s="71">
        <v>10.513934256631311</v>
      </c>
      <c r="O430" s="71">
        <v>7.5509586570171381</v>
      </c>
      <c r="P430" s="71">
        <v>9.4538873951043367</v>
      </c>
      <c r="Q430" s="71">
        <v>0.43154737158899298</v>
      </c>
      <c r="R430" s="71">
        <v>0</v>
      </c>
      <c r="S430" s="71">
        <v>1.09328082198907</v>
      </c>
      <c r="T430" s="72"/>
      <c r="U430" s="71">
        <v>445014</v>
      </c>
      <c r="V430" s="71">
        <v>690</v>
      </c>
      <c r="W430" s="71">
        <v>25</v>
      </c>
      <c r="X430" s="71">
        <v>1300</v>
      </c>
      <c r="Y430" s="71">
        <v>2320</v>
      </c>
      <c r="Z430" s="71">
        <v>3594</v>
      </c>
      <c r="AA430" s="71">
        <v>1880</v>
      </c>
      <c r="AB430" s="71">
        <v>7325</v>
      </c>
      <c r="AC430" s="71">
        <v>0</v>
      </c>
      <c r="AD430" s="71">
        <v>1.09328082198907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2263</v>
      </c>
      <c r="B431" s="70">
        <v>139</v>
      </c>
      <c r="C431" s="70">
        <v>3</v>
      </c>
      <c r="D431" s="70">
        <v>9</v>
      </c>
      <c r="E431" s="70">
        <v>2006</v>
      </c>
      <c r="F431" s="70" t="s">
        <v>790</v>
      </c>
      <c r="G431" s="70" t="s">
        <v>2260</v>
      </c>
      <c r="H431" s="70" t="s">
        <v>2261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2264</v>
      </c>
      <c r="B432" s="70">
        <v>140</v>
      </c>
      <c r="C432" s="70">
        <v>4</v>
      </c>
      <c r="D432" s="70">
        <v>9</v>
      </c>
      <c r="E432" s="70">
        <v>2007</v>
      </c>
      <c r="F432" s="70" t="s">
        <v>791</v>
      </c>
      <c r="G432" s="70" t="s">
        <v>2260</v>
      </c>
      <c r="H432" s="70" t="s">
        <v>2261</v>
      </c>
      <c r="I432" s="148"/>
      <c r="J432" s="71">
        <v>4.0785075588623014</v>
      </c>
      <c r="K432" s="71">
        <v>1.5160701388997471</v>
      </c>
      <c r="L432" s="71">
        <v>2.2721185115924509</v>
      </c>
      <c r="M432" s="71">
        <v>7.1315076607146759</v>
      </c>
      <c r="N432" s="71">
        <v>10.62384631790558</v>
      </c>
      <c r="O432" s="71">
        <v>7.0837950105686138</v>
      </c>
      <c r="P432" s="71">
        <v>9.12531802036297</v>
      </c>
      <c r="Q432" s="71">
        <v>0.437229284599436</v>
      </c>
      <c r="R432" s="71">
        <v>0</v>
      </c>
      <c r="S432" s="71">
        <v>0.7609952024460368</v>
      </c>
      <c r="T432" s="72"/>
      <c r="U432" s="71">
        <v>520873</v>
      </c>
      <c r="V432" s="71">
        <v>604</v>
      </c>
      <c r="W432" s="71">
        <v>34</v>
      </c>
      <c r="X432" s="71">
        <v>1554</v>
      </c>
      <c r="Y432" s="71">
        <v>2299</v>
      </c>
      <c r="Z432" s="71">
        <v>3505</v>
      </c>
      <c r="AA432" s="71">
        <v>1787</v>
      </c>
      <c r="AB432" s="71">
        <v>7029</v>
      </c>
      <c r="AC432" s="71">
        <v>0</v>
      </c>
      <c r="AD432" s="71">
        <v>0.7609952024460368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2265</v>
      </c>
      <c r="B433" s="70">
        <v>141</v>
      </c>
      <c r="C433" s="70">
        <v>5</v>
      </c>
      <c r="D433" s="70">
        <v>9</v>
      </c>
      <c r="E433" s="70">
        <v>2008</v>
      </c>
      <c r="F433" s="70" t="s">
        <v>792</v>
      </c>
      <c r="G433" s="70" t="s">
        <v>2260</v>
      </c>
      <c r="H433" s="70" t="s">
        <v>2261</v>
      </c>
      <c r="I433" s="148"/>
      <c r="J433" s="71">
        <v>3.4549339344510419</v>
      </c>
      <c r="K433" s="71">
        <v>1.2010975842669489</v>
      </c>
      <c r="L433" s="71">
        <v>2.219683319662459</v>
      </c>
      <c r="M433" s="71">
        <v>7.9916212623456984</v>
      </c>
      <c r="N433" s="71">
        <v>10.07092103577663</v>
      </c>
      <c r="O433" s="71">
        <v>6.8143088970692798</v>
      </c>
      <c r="P433" s="71">
        <v>8.6048501901246102</v>
      </c>
      <c r="Q433" s="71">
        <v>0.42219854751897401</v>
      </c>
      <c r="R433" s="71">
        <v>0</v>
      </c>
      <c r="S433" s="71">
        <v>0.86550654049203157</v>
      </c>
      <c r="T433" s="72"/>
      <c r="U433" s="71">
        <v>459811</v>
      </c>
      <c r="V433" s="71">
        <v>604</v>
      </c>
      <c r="W433" s="71">
        <v>34</v>
      </c>
      <c r="X433" s="71">
        <v>1554</v>
      </c>
      <c r="Y433" s="71">
        <v>2284</v>
      </c>
      <c r="Z433" s="71">
        <v>3490</v>
      </c>
      <c r="AA433" s="71">
        <v>1687</v>
      </c>
      <c r="AB433" s="71">
        <v>6899</v>
      </c>
      <c r="AC433" s="71">
        <v>0</v>
      </c>
      <c r="AD433" s="71">
        <v>0.86550654049203157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2266</v>
      </c>
      <c r="B434" s="70">
        <v>142</v>
      </c>
      <c r="C434" s="70">
        <v>6</v>
      </c>
      <c r="D434" s="70">
        <v>9</v>
      </c>
      <c r="E434" s="70">
        <v>2009</v>
      </c>
      <c r="F434" s="70" t="s">
        <v>176</v>
      </c>
      <c r="G434" s="70" t="s">
        <v>2260</v>
      </c>
      <c r="H434" s="70" t="s">
        <v>2261</v>
      </c>
      <c r="I434" s="148"/>
      <c r="J434" s="71">
        <v>3.557753855860732</v>
      </c>
      <c r="K434" s="71">
        <v>0.90852561039169233</v>
      </c>
      <c r="L434" s="71">
        <v>6.0179086672810653</v>
      </c>
      <c r="M434" s="71">
        <v>8.3835959369035677</v>
      </c>
      <c r="N434" s="71">
        <v>9.1587494523818958</v>
      </c>
      <c r="O434" s="71">
        <v>6.8028364924301021</v>
      </c>
      <c r="P434" s="71">
        <v>8.2575753318658531</v>
      </c>
      <c r="Q434" s="71">
        <v>0.39478971079085701</v>
      </c>
      <c r="R434" s="71">
        <v>0</v>
      </c>
      <c r="S434" s="71">
        <v>0.68505087488022398</v>
      </c>
      <c r="T434" s="72"/>
      <c r="U434" s="71">
        <v>409876</v>
      </c>
      <c r="V434" s="71">
        <v>466</v>
      </c>
      <c r="W434" s="71">
        <v>127</v>
      </c>
      <c r="X434" s="71">
        <v>1615</v>
      </c>
      <c r="Y434" s="71">
        <v>2269</v>
      </c>
      <c r="Z434" s="71">
        <v>3439</v>
      </c>
      <c r="AA434" s="71">
        <v>1662</v>
      </c>
      <c r="AB434" s="71">
        <v>6772</v>
      </c>
      <c r="AC434" s="71">
        <v>0</v>
      </c>
      <c r="AD434" s="71">
        <v>0.68505087488022398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2267</v>
      </c>
      <c r="B435" s="70">
        <v>143</v>
      </c>
      <c r="C435" s="70">
        <v>7</v>
      </c>
      <c r="D435" s="70">
        <v>9</v>
      </c>
      <c r="E435" s="70">
        <v>2010</v>
      </c>
      <c r="F435" s="70" t="s">
        <v>177</v>
      </c>
      <c r="G435" s="70" t="s">
        <v>2260</v>
      </c>
      <c r="H435" s="70" t="s">
        <v>2261</v>
      </c>
      <c r="I435" s="148"/>
      <c r="J435" s="71">
        <v>3.3732337965763861</v>
      </c>
      <c r="K435" s="71">
        <v>0.92602072472193442</v>
      </c>
      <c r="L435" s="71">
        <v>5.6973776121892943</v>
      </c>
      <c r="M435" s="71">
        <v>8.1762705712828296</v>
      </c>
      <c r="N435" s="71">
        <v>9.0897644823324786</v>
      </c>
      <c r="O435" s="71">
        <v>6.7910612301734572</v>
      </c>
      <c r="P435" s="71">
        <v>8.3722608952358115</v>
      </c>
      <c r="Q435" s="71">
        <v>0.40257143935227402</v>
      </c>
      <c r="R435" s="71">
        <v>0</v>
      </c>
      <c r="S435" s="71">
        <v>0.71599639467488252</v>
      </c>
      <c r="T435" s="72"/>
      <c r="U435" s="71">
        <v>415744</v>
      </c>
      <c r="V435" s="71">
        <v>466</v>
      </c>
      <c r="W435" s="71">
        <v>127</v>
      </c>
      <c r="X435" s="71">
        <v>1615</v>
      </c>
      <c r="Y435" s="71">
        <v>2248</v>
      </c>
      <c r="Z435" s="71">
        <v>3449</v>
      </c>
      <c r="AA435" s="71">
        <v>1643</v>
      </c>
      <c r="AB435" s="71">
        <v>6617</v>
      </c>
      <c r="AC435" s="71">
        <v>0</v>
      </c>
      <c r="AD435" s="71">
        <v>0.71599639467488252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2268</v>
      </c>
      <c r="B436" s="70">
        <v>144</v>
      </c>
      <c r="C436" s="70">
        <v>8</v>
      </c>
      <c r="D436" s="70">
        <v>9</v>
      </c>
      <c r="E436" s="70">
        <v>2011</v>
      </c>
      <c r="F436" s="70" t="s">
        <v>178</v>
      </c>
      <c r="G436" s="70" t="s">
        <v>2260</v>
      </c>
      <c r="H436" s="70" t="s">
        <v>2261</v>
      </c>
      <c r="I436" s="148"/>
      <c r="J436" s="71">
        <v>2.7482310928682692</v>
      </c>
      <c r="K436" s="71">
        <v>1.24389055707309</v>
      </c>
      <c r="L436" s="71">
        <v>5.3187855635578973</v>
      </c>
      <c r="M436" s="71">
        <v>9.5155701671212878</v>
      </c>
      <c r="N436" s="71">
        <v>10.630074023584671</v>
      </c>
      <c r="O436" s="71">
        <v>6.6678608993337312</v>
      </c>
      <c r="P436" s="71">
        <v>8.1451614370659886</v>
      </c>
      <c r="Q436" s="71">
        <v>0.45727360439255299</v>
      </c>
      <c r="R436" s="71">
        <v>0</v>
      </c>
      <c r="S436" s="71">
        <v>0.69684704832</v>
      </c>
      <c r="T436" s="72"/>
      <c r="U436" s="71">
        <v>279307</v>
      </c>
      <c r="V436" s="71">
        <v>466</v>
      </c>
      <c r="W436" s="71">
        <v>127</v>
      </c>
      <c r="X436" s="71">
        <v>1615</v>
      </c>
      <c r="Y436" s="71">
        <v>2246</v>
      </c>
      <c r="Z436" s="71">
        <v>3460</v>
      </c>
      <c r="AA436" s="71">
        <v>1646</v>
      </c>
      <c r="AB436" s="71">
        <v>6516</v>
      </c>
      <c r="AC436" s="71">
        <v>0</v>
      </c>
      <c r="AD436" s="71">
        <v>0.69684704832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2269</v>
      </c>
      <c r="B437" s="70">
        <v>145</v>
      </c>
      <c r="C437" s="70">
        <v>9</v>
      </c>
      <c r="D437" s="70">
        <v>9</v>
      </c>
      <c r="E437" s="70">
        <v>2012</v>
      </c>
      <c r="F437" s="70" t="s">
        <v>179</v>
      </c>
      <c r="G437" s="70" t="s">
        <v>2260</v>
      </c>
      <c r="H437" s="70" t="s">
        <v>2261</v>
      </c>
      <c r="I437" s="148"/>
      <c r="J437" s="71">
        <v>4.8158930892014986</v>
      </c>
      <c r="K437" s="71">
        <v>1.1677273248379241</v>
      </c>
      <c r="L437" s="71">
        <v>5.3346707748739099</v>
      </c>
      <c r="M437" s="71">
        <v>10.706166637368741</v>
      </c>
      <c r="N437" s="71">
        <v>11.287983529661901</v>
      </c>
      <c r="O437" s="71">
        <v>6.7358441221383725</v>
      </c>
      <c r="P437" s="71">
        <v>8.1218307999026589</v>
      </c>
      <c r="Q437" s="71">
        <v>0.490947619591528</v>
      </c>
      <c r="R437" s="71">
        <v>0</v>
      </c>
      <c r="S437" s="71">
        <v>0.92468785693767652</v>
      </c>
      <c r="T437" s="72"/>
      <c r="U437" s="71">
        <v>448869</v>
      </c>
      <c r="V437" s="71">
        <v>466</v>
      </c>
      <c r="W437" s="71">
        <v>127</v>
      </c>
      <c r="X437" s="71">
        <v>1615</v>
      </c>
      <c r="Y437" s="71">
        <v>2243</v>
      </c>
      <c r="Z437" s="71">
        <v>3523</v>
      </c>
      <c r="AA437" s="71">
        <v>1632</v>
      </c>
      <c r="AB437" s="71">
        <v>6439</v>
      </c>
      <c r="AC437" s="71">
        <v>0</v>
      </c>
      <c r="AD437" s="71">
        <v>0.92468785693767652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2270</v>
      </c>
      <c r="B438" s="70">
        <v>146</v>
      </c>
      <c r="C438" s="70">
        <v>10</v>
      </c>
      <c r="D438" s="70">
        <v>9</v>
      </c>
      <c r="E438" s="70">
        <v>2013</v>
      </c>
      <c r="F438" s="70" t="s">
        <v>180</v>
      </c>
      <c r="G438" s="70" t="s">
        <v>2260</v>
      </c>
      <c r="H438" s="70" t="s">
        <v>2261</v>
      </c>
      <c r="I438" s="148"/>
      <c r="J438" s="71">
        <v>4.6208619362447392</v>
      </c>
      <c r="K438" s="71">
        <v>0.99137062187396252</v>
      </c>
      <c r="L438" s="71">
        <v>3.870021813449029</v>
      </c>
      <c r="M438" s="71">
        <v>9.2400972927261353</v>
      </c>
      <c r="N438" s="71">
        <v>11.05320931407287</v>
      </c>
      <c r="O438" s="71">
        <v>6.5120134148149402</v>
      </c>
      <c r="P438" s="71">
        <v>8.157429281176011</v>
      </c>
      <c r="Q438" s="71">
        <v>0.49073944625452098</v>
      </c>
      <c r="R438" s="71">
        <v>0</v>
      </c>
      <c r="S438" s="71">
        <v>0.71630731367417466</v>
      </c>
      <c r="T438" s="72"/>
      <c r="U438" s="71">
        <v>473519</v>
      </c>
      <c r="V438" s="71">
        <v>466</v>
      </c>
      <c r="W438" s="71">
        <v>127</v>
      </c>
      <c r="X438" s="71">
        <v>1615</v>
      </c>
      <c r="Y438" s="71">
        <v>2233</v>
      </c>
      <c r="Z438" s="71">
        <v>3558</v>
      </c>
      <c r="AA438" s="71">
        <v>1633</v>
      </c>
      <c r="AB438" s="71">
        <v>6344</v>
      </c>
      <c r="AC438" s="71">
        <v>0</v>
      </c>
      <c r="AD438" s="71">
        <v>0.71630731367417466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2271</v>
      </c>
      <c r="B439" s="70">
        <v>147</v>
      </c>
      <c r="C439" s="70">
        <v>11</v>
      </c>
      <c r="D439" s="70">
        <v>9</v>
      </c>
      <c r="E439" s="70">
        <v>2014</v>
      </c>
      <c r="F439" s="70" t="s">
        <v>181</v>
      </c>
      <c r="G439" s="70" t="s">
        <v>2260</v>
      </c>
      <c r="H439" s="70" t="s">
        <v>2261</v>
      </c>
      <c r="I439" s="148"/>
      <c r="J439" s="71">
        <v>3.5870143669450538</v>
      </c>
      <c r="K439" s="71">
        <v>1.0699396469297231</v>
      </c>
      <c r="L439" s="71">
        <v>3.8551925355681931</v>
      </c>
      <c r="M439" s="71">
        <v>9.5379496798798797</v>
      </c>
      <c r="N439" s="71">
        <v>10.80524870931721</v>
      </c>
      <c r="O439" s="71">
        <v>6.2350742435307698</v>
      </c>
      <c r="P439" s="71">
        <v>8.2701289595236069</v>
      </c>
      <c r="Q439" s="71">
        <v>0.46267135317867503</v>
      </c>
      <c r="R439" s="71">
        <v>0</v>
      </c>
      <c r="S439" s="71">
        <v>1.4629849478271451</v>
      </c>
      <c r="T439" s="72"/>
      <c r="U439" s="71">
        <v>395335</v>
      </c>
      <c r="V439" s="71">
        <v>463</v>
      </c>
      <c r="W439" s="71">
        <v>84</v>
      </c>
      <c r="X439" s="71">
        <v>1491</v>
      </c>
      <c r="Y439" s="71">
        <v>2235</v>
      </c>
      <c r="Z439" s="71">
        <v>3588</v>
      </c>
      <c r="AA439" s="71">
        <v>1647</v>
      </c>
      <c r="AB439" s="71">
        <v>6234</v>
      </c>
      <c r="AC439" s="71">
        <v>0</v>
      </c>
      <c r="AD439" s="71">
        <v>1.4629849478271451</v>
      </c>
      <c r="AE439" s="72"/>
      <c r="AF439" s="71"/>
      <c r="AG439" s="71"/>
      <c r="AH439" s="71"/>
      <c r="AI439" s="71"/>
      <c r="AJ439" s="71"/>
      <c r="AK439" s="71"/>
      <c r="AL439" s="71"/>
      <c r="AM439" s="71"/>
      <c r="AN439" s="71"/>
      <c r="AO439" s="71"/>
      <c r="AP439" s="71"/>
      <c r="AQ439" s="72"/>
      <c r="AR439" s="71">
        <v>30</v>
      </c>
      <c r="AS439" s="71">
        <v>2</v>
      </c>
      <c r="AT439" s="71">
        <v>0</v>
      </c>
      <c r="AU439" s="71">
        <v>0</v>
      </c>
      <c r="AV439" s="71">
        <v>0</v>
      </c>
      <c r="AW439" s="71">
        <v>0</v>
      </c>
      <c r="AX439" s="71"/>
      <c r="AY439" s="72"/>
      <c r="AZ439" s="71">
        <v>140.1</v>
      </c>
      <c r="BA439" s="71">
        <v>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2272</v>
      </c>
      <c r="B440" s="70">
        <v>148</v>
      </c>
      <c r="C440" s="70">
        <v>12</v>
      </c>
      <c r="D440" s="70">
        <v>9</v>
      </c>
      <c r="E440" s="70">
        <v>2015</v>
      </c>
      <c r="F440" s="70" t="s">
        <v>182</v>
      </c>
      <c r="G440" s="70" t="s">
        <v>2260</v>
      </c>
      <c r="H440" s="70" t="s">
        <v>2261</v>
      </c>
      <c r="I440" s="148"/>
      <c r="J440" s="71">
        <v>3.819335941673069</v>
      </c>
      <c r="K440" s="71">
        <v>1.0812892446647131</v>
      </c>
      <c r="L440" s="71">
        <v>3.9215316754149532</v>
      </c>
      <c r="M440" s="71">
        <v>9.3834222433564793</v>
      </c>
      <c r="N440" s="71">
        <v>9.9829385631740006</v>
      </c>
      <c r="O440" s="71">
        <v>6.1257258000339876</v>
      </c>
      <c r="P440" s="71">
        <v>8.2264098826564727</v>
      </c>
      <c r="Q440" s="71">
        <v>0.44718576506597402</v>
      </c>
      <c r="R440" s="71">
        <v>0</v>
      </c>
      <c r="S440" s="71">
        <v>1.031385756972597</v>
      </c>
      <c r="T440" s="72"/>
      <c r="U440" s="71">
        <v>466071</v>
      </c>
      <c r="V440" s="71">
        <v>463</v>
      </c>
      <c r="W440" s="71">
        <v>84</v>
      </c>
      <c r="X440" s="71">
        <v>1491</v>
      </c>
      <c r="Y440" s="71">
        <v>2303</v>
      </c>
      <c r="Z440" s="71">
        <v>3559</v>
      </c>
      <c r="AA440" s="71">
        <v>1637</v>
      </c>
      <c r="AB440" s="71">
        <v>6155</v>
      </c>
      <c r="AC440" s="71">
        <v>0</v>
      </c>
      <c r="AD440" s="71">
        <v>1.031385756972597</v>
      </c>
      <c r="AE440" s="72"/>
      <c r="AF440" s="71">
        <v>4062590.1915191412</v>
      </c>
      <c r="AG440" s="71">
        <v>795132.37195227877</v>
      </c>
      <c r="AH440" s="71">
        <v>682086.7606450906</v>
      </c>
      <c r="AI440" s="71">
        <v>10505765.231690509</v>
      </c>
      <c r="AJ440" s="71">
        <v>13285679.840648871</v>
      </c>
      <c r="AK440" s="71">
        <v>0</v>
      </c>
      <c r="AL440" s="71">
        <v>0</v>
      </c>
      <c r="AM440" s="71">
        <v>843516.93074608059</v>
      </c>
      <c r="AN440" s="71">
        <v>0</v>
      </c>
      <c r="AO440" s="71">
        <v>0</v>
      </c>
      <c r="AP440" s="71">
        <v>30174771.327201974</v>
      </c>
      <c r="AQ440" s="72"/>
      <c r="AR440" s="71">
        <v>33</v>
      </c>
      <c r="AS440" s="71">
        <v>3</v>
      </c>
      <c r="AT440" s="71">
        <v>0</v>
      </c>
      <c r="AU440" s="71">
        <v>3</v>
      </c>
      <c r="AV440" s="71">
        <v>0</v>
      </c>
      <c r="AW440" s="71">
        <v>0</v>
      </c>
      <c r="AX440" s="71"/>
      <c r="AY440" s="72"/>
      <c r="AZ440" s="71">
        <v>157.5</v>
      </c>
      <c r="BA440" s="71">
        <v>148.5</v>
      </c>
      <c r="BB440" s="71">
        <v>0</v>
      </c>
      <c r="BC440" s="71">
        <v>8245</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2273</v>
      </c>
      <c r="B441" s="70">
        <v>149</v>
      </c>
      <c r="C441" s="70">
        <v>13</v>
      </c>
      <c r="D441" s="70">
        <v>9</v>
      </c>
      <c r="E441" s="70">
        <v>2016</v>
      </c>
      <c r="F441" s="70" t="s">
        <v>155</v>
      </c>
      <c r="G441" s="70" t="s">
        <v>2260</v>
      </c>
      <c r="H441" s="70" t="s">
        <v>2261</v>
      </c>
      <c r="I441" s="148"/>
      <c r="J441" s="71">
        <v>4.9404566454443666</v>
      </c>
      <c r="K441" s="71">
        <v>1.1107304092175962</v>
      </c>
      <c r="L441" s="71">
        <v>4.2995419181506218</v>
      </c>
      <c r="M441" s="71">
        <v>6.855288265839838</v>
      </c>
      <c r="N441" s="71">
        <v>9.2680244252002097</v>
      </c>
      <c r="O441" s="71">
        <v>6.0853439983016333</v>
      </c>
      <c r="P441" s="71">
        <v>8.1383592395517041</v>
      </c>
      <c r="Q441" s="71">
        <v>0.42633492011048352</v>
      </c>
      <c r="R441" s="71">
        <v>0</v>
      </c>
      <c r="S441" s="71">
        <v>0.53669215909021273</v>
      </c>
      <c r="T441" s="72"/>
      <c r="U441" s="71">
        <v>594086</v>
      </c>
      <c r="V441" s="71">
        <v>463</v>
      </c>
      <c r="W441" s="71">
        <v>84</v>
      </c>
      <c r="X441" s="71">
        <v>1491</v>
      </c>
      <c r="Y441" s="71">
        <v>2298</v>
      </c>
      <c r="Z441" s="71">
        <v>3579</v>
      </c>
      <c r="AA441" s="71">
        <v>1675</v>
      </c>
      <c r="AB441" s="71">
        <v>6036</v>
      </c>
      <c r="AC441" s="71">
        <v>0</v>
      </c>
      <c r="AD441" s="71">
        <v>0.53669215909021273</v>
      </c>
      <c r="AE441" s="72"/>
      <c r="AF441" s="71">
        <v>5486464.2174671162</v>
      </c>
      <c r="AG441" s="71">
        <v>783782.76535883173</v>
      </c>
      <c r="AH441" s="71">
        <v>600106.95064322674</v>
      </c>
      <c r="AI441" s="71">
        <v>9357701.6801189054</v>
      </c>
      <c r="AJ441" s="71">
        <v>11814931.840338459</v>
      </c>
      <c r="AK441" s="71">
        <v>0</v>
      </c>
      <c r="AL441" s="71">
        <v>0</v>
      </c>
      <c r="AM441" s="71">
        <v>827851.13975624496</v>
      </c>
      <c r="AN441" s="71">
        <v>0</v>
      </c>
      <c r="AO441" s="71">
        <v>0</v>
      </c>
      <c r="AP441" s="71">
        <v>28870838.593682785</v>
      </c>
      <c r="AQ441" s="72"/>
      <c r="AR441" s="71">
        <v>38</v>
      </c>
      <c r="AS441" s="71">
        <v>3</v>
      </c>
      <c r="AT441" s="71">
        <v>0</v>
      </c>
      <c r="AU441" s="71">
        <v>3</v>
      </c>
      <c r="AV441" s="71">
        <v>0</v>
      </c>
      <c r="AW441" s="71">
        <v>0</v>
      </c>
      <c r="AX441" s="71"/>
      <c r="AY441" s="72"/>
      <c r="AZ441" s="71">
        <v>188.8</v>
      </c>
      <c r="BA441" s="71">
        <v>148.5</v>
      </c>
      <c r="BB441" s="71">
        <v>0</v>
      </c>
      <c r="BC441" s="71">
        <v>8245</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2274</v>
      </c>
      <c r="B442" s="70">
        <v>150</v>
      </c>
      <c r="C442" s="70">
        <v>14</v>
      </c>
      <c r="D442" s="70">
        <v>9</v>
      </c>
      <c r="E442" s="70">
        <v>2017</v>
      </c>
      <c r="F442" s="70" t="s">
        <v>156</v>
      </c>
      <c r="G442" s="70" t="s">
        <v>2260</v>
      </c>
      <c r="H442" s="70" t="s">
        <v>2261</v>
      </c>
      <c r="I442" s="148"/>
      <c r="J442" s="71">
        <v>4.2688976912983323</v>
      </c>
      <c r="K442" s="71">
        <v>1.141675743604843</v>
      </c>
      <c r="L442" s="71">
        <v>4.4544592943228594</v>
      </c>
      <c r="M442" s="71">
        <v>6.3540464241667642</v>
      </c>
      <c r="N442" s="71">
        <v>9.6595034420870736</v>
      </c>
      <c r="O442" s="71">
        <v>5.9191438043885567</v>
      </c>
      <c r="P442" s="71">
        <v>8.0385262032162519</v>
      </c>
      <c r="Q442" s="71">
        <v>0.39922953359615798</v>
      </c>
      <c r="R442" s="71">
        <v>0</v>
      </c>
      <c r="S442" s="71">
        <v>0.80208946645073842</v>
      </c>
      <c r="T442" s="72"/>
      <c r="U442" s="71">
        <v>542698</v>
      </c>
      <c r="V442" s="71">
        <v>463</v>
      </c>
      <c r="W442" s="71">
        <v>84</v>
      </c>
      <c r="X442" s="71">
        <v>1491</v>
      </c>
      <c r="Y442" s="71">
        <v>2257</v>
      </c>
      <c r="Z442" s="71">
        <v>3539</v>
      </c>
      <c r="AA442" s="71">
        <v>1665</v>
      </c>
      <c r="AB442" s="71">
        <v>5845</v>
      </c>
      <c r="AC442" s="71">
        <v>0</v>
      </c>
      <c r="AD442" s="71">
        <v>0.80208946645073842</v>
      </c>
      <c r="AE442" s="72"/>
      <c r="AF442" s="71">
        <v>4844889.3840077836</v>
      </c>
      <c r="AG442" s="71">
        <v>821026.23424007313</v>
      </c>
      <c r="AH442" s="71">
        <v>840363.56862967508</v>
      </c>
      <c r="AI442" s="71">
        <v>9179396.4119409174</v>
      </c>
      <c r="AJ442" s="71">
        <v>12767736.260098301</v>
      </c>
      <c r="AK442" s="71">
        <v>0</v>
      </c>
      <c r="AL442" s="71">
        <v>0</v>
      </c>
      <c r="AM442" s="71">
        <v>802909.42631538294</v>
      </c>
      <c r="AN442" s="71">
        <v>0</v>
      </c>
      <c r="AO442" s="71">
        <v>0</v>
      </c>
      <c r="AP442" s="71">
        <v>29256321.285232134</v>
      </c>
      <c r="AQ442" s="72"/>
      <c r="AR442" s="71">
        <v>43</v>
      </c>
      <c r="AS442" s="71">
        <v>3</v>
      </c>
      <c r="AT442" s="71">
        <v>0</v>
      </c>
      <c r="AU442" s="71">
        <v>3</v>
      </c>
      <c r="AV442" s="71">
        <v>0</v>
      </c>
      <c r="AW442" s="71">
        <v>0</v>
      </c>
      <c r="AX442" s="71"/>
      <c r="AY442" s="72"/>
      <c r="AZ442" s="71">
        <v>214.1</v>
      </c>
      <c r="BA442" s="71">
        <v>148.5</v>
      </c>
      <c r="BB442" s="71">
        <v>0</v>
      </c>
      <c r="BC442" s="71">
        <v>8245</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2275</v>
      </c>
      <c r="B443" s="70">
        <v>151</v>
      </c>
      <c r="C443" s="70">
        <v>15</v>
      </c>
      <c r="D443" s="70">
        <v>9</v>
      </c>
      <c r="E443" s="70">
        <v>2018</v>
      </c>
      <c r="F443" s="70" t="s">
        <v>183</v>
      </c>
      <c r="G443" s="70" t="s">
        <v>2260</v>
      </c>
      <c r="H443" s="70" t="s">
        <v>2261</v>
      </c>
      <c r="I443" s="148"/>
      <c r="J443" s="71">
        <v>4.4590617631926763</v>
      </c>
      <c r="K443" s="71">
        <v>1.0851533417841177</v>
      </c>
      <c r="L443" s="71">
        <v>4.0392762016231236</v>
      </c>
      <c r="M443" s="71">
        <v>6.7394513879266382</v>
      </c>
      <c r="N443" s="71">
        <v>8.8663647632544631</v>
      </c>
      <c r="O443" s="71">
        <v>5.7242387128078063</v>
      </c>
      <c r="P443" s="71">
        <v>7.8820306426953612</v>
      </c>
      <c r="Q443" s="71">
        <v>0.363362317768682</v>
      </c>
      <c r="R443" s="71">
        <v>0</v>
      </c>
      <c r="S443" s="71">
        <v>0.49145210599862249</v>
      </c>
      <c r="T443" s="72"/>
      <c r="U443" s="71">
        <v>546693</v>
      </c>
      <c r="V443" s="71">
        <v>463</v>
      </c>
      <c r="W443" s="71">
        <v>84</v>
      </c>
      <c r="X443" s="71">
        <v>1491</v>
      </c>
      <c r="Y443" s="71">
        <v>2257</v>
      </c>
      <c r="Z443" s="71">
        <v>3488</v>
      </c>
      <c r="AA443" s="71">
        <v>1649</v>
      </c>
      <c r="AB443" s="71">
        <v>5733</v>
      </c>
      <c r="AC443" s="71">
        <v>0</v>
      </c>
      <c r="AD443" s="71">
        <v>0.49145210599862249</v>
      </c>
      <c r="AE443" s="72"/>
      <c r="AF443" s="71">
        <v>5106815.8584043542</v>
      </c>
      <c r="AG443" s="71">
        <v>729712.38463981485</v>
      </c>
      <c r="AH443" s="71">
        <v>796775.66744223249</v>
      </c>
      <c r="AI443" s="71">
        <v>9156166.0167955514</v>
      </c>
      <c r="AJ443" s="71">
        <v>11222405.123421671</v>
      </c>
      <c r="AK443" s="71">
        <v>0</v>
      </c>
      <c r="AL443" s="71">
        <v>0</v>
      </c>
      <c r="AM443" s="71">
        <v>789153.81770988274</v>
      </c>
      <c r="AN443" s="71">
        <v>0</v>
      </c>
      <c r="AO443" s="71">
        <v>0</v>
      </c>
      <c r="AP443" s="71">
        <v>27801028.868413504</v>
      </c>
      <c r="AQ443" s="72"/>
      <c r="AR443" s="71">
        <v>45</v>
      </c>
      <c r="AS443" s="71">
        <v>4</v>
      </c>
      <c r="AT443" s="71">
        <v>0</v>
      </c>
      <c r="AU443" s="71">
        <v>3</v>
      </c>
      <c r="AV443" s="71">
        <v>0</v>
      </c>
      <c r="AW443" s="71">
        <v>0</v>
      </c>
      <c r="AX443" s="71"/>
      <c r="AY443" s="72"/>
      <c r="AZ443" s="71">
        <v>223</v>
      </c>
      <c r="BA443" s="71">
        <v>198</v>
      </c>
      <c r="BB443" s="71">
        <v>0</v>
      </c>
      <c r="BC443" s="71">
        <v>8245</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2276</v>
      </c>
      <c r="B444" s="70">
        <v>152</v>
      </c>
      <c r="C444" s="70">
        <v>16</v>
      </c>
      <c r="D444" s="70">
        <v>9</v>
      </c>
      <c r="E444" s="70">
        <v>2019</v>
      </c>
      <c r="F444" s="70" t="s">
        <v>158</v>
      </c>
      <c r="G444" s="1064" t="s">
        <v>2260</v>
      </c>
      <c r="H444" s="70" t="s">
        <v>2261</v>
      </c>
      <c r="I444" s="148"/>
      <c r="J444" s="71">
        <v>4.2321204465351041</v>
      </c>
      <c r="K444" s="71">
        <v>1.0044945412790907</v>
      </c>
      <c r="L444" s="71">
        <v>4.0790735401377374</v>
      </c>
      <c r="M444" s="71">
        <v>6.7472043083641422</v>
      </c>
      <c r="N444" s="71">
        <v>8.5448918268012442</v>
      </c>
      <c r="O444" s="71">
        <v>5.5345512863252111</v>
      </c>
      <c r="P444" s="71">
        <v>7.6139896977462147</v>
      </c>
      <c r="Q444" s="71">
        <v>0.34465157615309699</v>
      </c>
      <c r="R444" s="71">
        <v>0</v>
      </c>
      <c r="S444" s="71">
        <v>0.79331450360570654</v>
      </c>
      <c r="T444" s="72"/>
      <c r="U444" s="71">
        <v>519784</v>
      </c>
      <c r="V444" s="71">
        <v>463</v>
      </c>
      <c r="W444" s="71">
        <v>84</v>
      </c>
      <c r="X444" s="71">
        <v>1491</v>
      </c>
      <c r="Y444" s="71">
        <v>2234</v>
      </c>
      <c r="Z444" s="71">
        <v>3465</v>
      </c>
      <c r="AA444" s="71">
        <v>1581</v>
      </c>
      <c r="AB444" s="71">
        <v>5585</v>
      </c>
      <c r="AC444" s="71">
        <v>0</v>
      </c>
      <c r="AD444" s="71">
        <v>0.79331450360570654</v>
      </c>
      <c r="AE444" s="72"/>
      <c r="AF444" s="71">
        <v>5128480.6644480862</v>
      </c>
      <c r="AG444" s="71">
        <v>706577.05509394966</v>
      </c>
      <c r="AH444" s="71">
        <v>836422.74043631589</v>
      </c>
      <c r="AI444" s="71">
        <v>9781887.7221616469</v>
      </c>
      <c r="AJ444" s="71">
        <v>11553161.77171636</v>
      </c>
      <c r="AK444" s="71">
        <v>0</v>
      </c>
      <c r="AL444" s="71">
        <v>0</v>
      </c>
      <c r="AM444" s="71">
        <v>760634.95614251017</v>
      </c>
      <c r="AN444" s="71">
        <v>0</v>
      </c>
      <c r="AO444" s="71">
        <v>0</v>
      </c>
      <c r="AP444" s="71">
        <v>28767164.909998868</v>
      </c>
      <c r="AQ444" s="72"/>
      <c r="AR444" s="71">
        <v>49</v>
      </c>
      <c r="AS444" s="71">
        <v>5</v>
      </c>
      <c r="AT444" s="71">
        <v>0</v>
      </c>
      <c r="AU444" s="71">
        <v>3</v>
      </c>
      <c r="AV444" s="71">
        <v>0</v>
      </c>
      <c r="AW444" s="71">
        <v>0</v>
      </c>
      <c r="AX444" s="71"/>
      <c r="AY444" s="72"/>
      <c r="AZ444" s="71">
        <v>243.7</v>
      </c>
      <c r="BA444" s="71">
        <v>209.6</v>
      </c>
      <c r="BB444" s="71">
        <v>0</v>
      </c>
      <c r="BC444" s="71">
        <v>8245</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2277</v>
      </c>
      <c r="B445" s="70">
        <v>153</v>
      </c>
      <c r="C445" s="70">
        <v>17</v>
      </c>
      <c r="D445" s="70">
        <v>9</v>
      </c>
      <c r="E445" s="70">
        <v>2020</v>
      </c>
      <c r="F445" s="70" t="s">
        <v>159</v>
      </c>
      <c r="G445" s="1064" t="s">
        <v>2260</v>
      </c>
      <c r="H445" s="70" t="s">
        <v>2261</v>
      </c>
      <c r="I445" s="148"/>
      <c r="J445" s="71">
        <v>4.0770851533307937</v>
      </c>
      <c r="K445" s="71">
        <v>0.91902110187154462</v>
      </c>
      <c r="L445" s="71">
        <v>2.5411099597133897</v>
      </c>
      <c r="M445" s="71">
        <v>5.2771850762228665</v>
      </c>
      <c r="N445" s="71">
        <v>7.5219515305821858</v>
      </c>
      <c r="O445" s="71">
        <v>4.8084657434248621</v>
      </c>
      <c r="P445" s="71">
        <v>7.1996947415280861</v>
      </c>
      <c r="Q445" s="71">
        <v>0.31997984588593797</v>
      </c>
      <c r="R445" s="71">
        <v>0</v>
      </c>
      <c r="S445" s="71">
        <v>0.60779345219873526</v>
      </c>
      <c r="T445" s="72"/>
      <c r="U445" s="71">
        <v>528632</v>
      </c>
      <c r="V445" s="71">
        <v>420</v>
      </c>
      <c r="W445" s="71">
        <v>64</v>
      </c>
      <c r="X445" s="71">
        <v>1396</v>
      </c>
      <c r="Y445" s="71">
        <v>2205</v>
      </c>
      <c r="Z445" s="71">
        <v>3436</v>
      </c>
      <c r="AA445" s="71">
        <v>1589</v>
      </c>
      <c r="AB445" s="71">
        <v>5427</v>
      </c>
      <c r="AC445" s="71">
        <v>0</v>
      </c>
      <c r="AD445" s="71">
        <v>0.60779345219873526</v>
      </c>
      <c r="AE445" s="72"/>
      <c r="AF445" s="71">
        <v>4953031.6570615023</v>
      </c>
      <c r="AG445" s="71">
        <v>628851.446327026</v>
      </c>
      <c r="AH445" s="71">
        <v>525036.2399431197</v>
      </c>
      <c r="AI445" s="71">
        <v>7835977.502870677</v>
      </c>
      <c r="AJ445" s="71">
        <v>11134262.23355379</v>
      </c>
      <c r="AK445" s="71"/>
      <c r="AL445" s="71"/>
      <c r="AM445" s="71">
        <v>708283.79522758035</v>
      </c>
      <c r="AN445" s="71"/>
      <c r="AO445" s="71"/>
      <c r="AP445" s="71">
        <v>25785442.874983694</v>
      </c>
      <c r="AQ445" s="72"/>
      <c r="AR445" s="71">
        <v>55</v>
      </c>
      <c r="AS445" s="71">
        <v>9</v>
      </c>
      <c r="AT445" s="71">
        <v>0</v>
      </c>
      <c r="AU445" s="71">
        <v>3</v>
      </c>
      <c r="AV445" s="71">
        <v>0</v>
      </c>
      <c r="AW445" s="71">
        <v>0</v>
      </c>
      <c r="AX445" s="71"/>
      <c r="AY445" s="72"/>
      <c r="AZ445" s="71">
        <v>283</v>
      </c>
      <c r="BA445" s="71">
        <v>407.6</v>
      </c>
      <c r="BB445" s="71">
        <v>0</v>
      </c>
      <c r="BC445" s="71">
        <v>8245</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2278</v>
      </c>
      <c r="B446" s="70">
        <v>153</v>
      </c>
      <c r="C446" s="70">
        <v>18</v>
      </c>
      <c r="D446" s="70">
        <v>9</v>
      </c>
      <c r="E446" s="70">
        <v>2021</v>
      </c>
      <c r="F446" s="70" t="s">
        <v>160</v>
      </c>
      <c r="G446" s="70" t="s">
        <v>2260</v>
      </c>
      <c r="H446" s="70" t="s">
        <v>2261</v>
      </c>
      <c r="I446" s="148"/>
      <c r="J446" s="71">
        <v>3.6034800409280532</v>
      </c>
      <c r="K446" s="71">
        <v>1.0064764687890593</v>
      </c>
      <c r="L446" s="71">
        <v>2.0926136862015223</v>
      </c>
      <c r="M446" s="71">
        <v>5.7885763842423064</v>
      </c>
      <c r="N446" s="71">
        <v>8.2717371773862212</v>
      </c>
      <c r="O446" s="71">
        <v>4.625138675643746</v>
      </c>
      <c r="P446" s="71">
        <v>7.3881097435884353</v>
      </c>
      <c r="Q446" s="71">
        <v>0.308809411025039</v>
      </c>
      <c r="R446" s="71">
        <v>0</v>
      </c>
      <c r="S446" s="71">
        <v>0.38932001040772529</v>
      </c>
      <c r="T446" s="72"/>
      <c r="U446" s="71">
        <v>484603</v>
      </c>
      <c r="V446" s="71">
        <v>420</v>
      </c>
      <c r="W446" s="71">
        <v>64</v>
      </c>
      <c r="X446" s="71">
        <v>1396</v>
      </c>
      <c r="Y446" s="71">
        <v>2176</v>
      </c>
      <c r="Z446" s="71">
        <v>3403</v>
      </c>
      <c r="AA446" s="71">
        <v>1590</v>
      </c>
      <c r="AB446" s="71">
        <v>5289</v>
      </c>
      <c r="AC446" s="71">
        <v>0</v>
      </c>
      <c r="AD446" s="71">
        <v>0.38932001040772529</v>
      </c>
      <c r="AE446" s="72"/>
      <c r="AF446" s="71">
        <v>4431972.0206631962</v>
      </c>
      <c r="AG446" s="71">
        <v>673378.24297156511</v>
      </c>
      <c r="AH446" s="71">
        <v>419245.32031487598</v>
      </c>
      <c r="AI446" s="71">
        <v>8679665.8280853089</v>
      </c>
      <c r="AJ446" s="71">
        <v>11350230.87374883</v>
      </c>
      <c r="AK446" s="71">
        <v>0</v>
      </c>
      <c r="AL446" s="71">
        <v>0</v>
      </c>
      <c r="AM446" s="71">
        <v>694254.70261546958</v>
      </c>
      <c r="AN446" s="71">
        <v>0</v>
      </c>
      <c r="AO446" s="71">
        <v>0</v>
      </c>
      <c r="AP446" s="71">
        <v>26248746.988399245</v>
      </c>
      <c r="AQ446" s="72"/>
      <c r="AR446" s="71">
        <v>60</v>
      </c>
      <c r="AS446" s="71">
        <v>9</v>
      </c>
      <c r="AT446" s="71">
        <v>0</v>
      </c>
      <c r="AU446" s="71">
        <v>3</v>
      </c>
      <c r="AV446" s="71">
        <v>0</v>
      </c>
      <c r="AW446" s="71">
        <v>0</v>
      </c>
      <c r="AX446" s="71"/>
      <c r="AY446" s="72"/>
      <c r="AZ446" s="71">
        <v>314.5</v>
      </c>
      <c r="BA446" s="71">
        <v>407.6</v>
      </c>
      <c r="BB446" s="71">
        <v>0</v>
      </c>
      <c r="BC446" s="71">
        <v>8245</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2279</v>
      </c>
      <c r="B447" s="70">
        <v>153</v>
      </c>
      <c r="C447" s="70">
        <v>19</v>
      </c>
      <c r="D447" s="70">
        <v>9</v>
      </c>
      <c r="E447" s="70">
        <v>2022</v>
      </c>
      <c r="F447" s="70" t="s">
        <v>161</v>
      </c>
      <c r="G447" s="70" t="s">
        <v>2260</v>
      </c>
      <c r="H447" s="70" t="s">
        <v>2261</v>
      </c>
      <c r="I447" s="148"/>
      <c r="J447" s="71">
        <v>3.231158303242327</v>
      </c>
      <c r="K447" s="71">
        <v>0.90179077271425279</v>
      </c>
      <c r="L447" s="71">
        <v>1.9169200186404318</v>
      </c>
      <c r="M447" s="71">
        <v>5.7607750883636024</v>
      </c>
      <c r="N447" s="71">
        <v>7.9457900048796031</v>
      </c>
      <c r="O447" s="71">
        <v>4.8165160782060763</v>
      </c>
      <c r="P447" s="71">
        <v>7.231405059711399</v>
      </c>
      <c r="Q447" s="71">
        <v>0.3015902031637927</v>
      </c>
      <c r="R447" s="71">
        <v>0</v>
      </c>
      <c r="S447" s="71">
        <v>0.87008168709868305</v>
      </c>
      <c r="T447" s="72"/>
      <c r="U447" s="71">
        <v>524841</v>
      </c>
      <c r="V447" s="71">
        <v>420</v>
      </c>
      <c r="W447" s="71">
        <v>64</v>
      </c>
      <c r="X447" s="71">
        <v>1396</v>
      </c>
      <c r="Y447" s="71">
        <v>2166</v>
      </c>
      <c r="Z447" s="71">
        <v>3367</v>
      </c>
      <c r="AA447" s="71">
        <v>1580</v>
      </c>
      <c r="AB447" s="71">
        <v>5123</v>
      </c>
      <c r="AC447" s="71">
        <v>0</v>
      </c>
      <c r="AD447" s="71">
        <v>0.87008168709868305</v>
      </c>
      <c r="AE447" s="72"/>
      <c r="AF447" s="71">
        <v>3693924.4503078982</v>
      </c>
      <c r="AG447" s="71">
        <v>654856.34755937499</v>
      </c>
      <c r="AH447" s="71">
        <v>438816.71953093872</v>
      </c>
      <c r="AI447" s="71">
        <v>8280925.9633862721</v>
      </c>
      <c r="AJ447" s="71">
        <v>11391299.951279782</v>
      </c>
      <c r="AK447" s="71">
        <v>0</v>
      </c>
      <c r="AL447" s="71">
        <v>0</v>
      </c>
      <c r="AM447" s="71">
        <v>661519.12924765295</v>
      </c>
      <c r="AN447" s="71">
        <v>0</v>
      </c>
      <c r="AO447" s="71">
        <v>0</v>
      </c>
      <c r="AP447" s="71">
        <v>25121342.561311919</v>
      </c>
      <c r="AQ447" s="72"/>
      <c r="AR447" s="71">
        <v>62</v>
      </c>
      <c r="AS447" s="71">
        <v>9</v>
      </c>
      <c r="AT447" s="71">
        <v>0</v>
      </c>
      <c r="AU447" s="71">
        <v>3</v>
      </c>
      <c r="AV447" s="71">
        <v>0</v>
      </c>
      <c r="AW447" s="71">
        <v>0</v>
      </c>
      <c r="AX447" s="71"/>
      <c r="AY447" s="72"/>
      <c r="AZ447" s="71">
        <v>330.5</v>
      </c>
      <c r="BA447" s="71">
        <v>407.6</v>
      </c>
      <c r="BB447" s="71">
        <v>0</v>
      </c>
      <c r="BC447" s="71">
        <v>8245</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2280</v>
      </c>
      <c r="B448" s="70">
        <v>153</v>
      </c>
      <c r="C448" s="70">
        <v>20</v>
      </c>
      <c r="D448" s="70">
        <v>9</v>
      </c>
      <c r="E448" s="70">
        <v>2023</v>
      </c>
      <c r="F448" s="70" t="s">
        <v>1539</v>
      </c>
      <c r="G448" s="70" t="s">
        <v>2260</v>
      </c>
      <c r="H448" s="70" t="s">
        <v>2261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66</v>
      </c>
      <c r="AS448" s="71">
        <v>9</v>
      </c>
      <c r="AT448" s="71">
        <v>0</v>
      </c>
      <c r="AU448" s="71">
        <v>3</v>
      </c>
      <c r="AV448" s="71">
        <v>0</v>
      </c>
      <c r="AW448" s="71">
        <v>0</v>
      </c>
      <c r="AX448" s="71"/>
      <c r="AY448" s="72"/>
      <c r="AZ448" s="71">
        <v>360.09999999999997</v>
      </c>
      <c r="BA448" s="71">
        <v>407.6</v>
      </c>
      <c r="BB448" s="71">
        <v>0</v>
      </c>
      <c r="BC448" s="71">
        <v>8245</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2281</v>
      </c>
      <c r="B449" s="70">
        <v>153</v>
      </c>
      <c r="C449" s="70">
        <v>21</v>
      </c>
      <c r="D449" s="70">
        <v>9</v>
      </c>
      <c r="E449" s="70">
        <v>2024</v>
      </c>
      <c r="F449" s="70" t="s">
        <v>1554</v>
      </c>
      <c r="G449" s="70" t="s">
        <v>2260</v>
      </c>
      <c r="H449" s="70" t="s">
        <v>2261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2282</v>
      </c>
      <c r="B450" s="70">
        <v>273</v>
      </c>
      <c r="C450" s="70">
        <v>1</v>
      </c>
      <c r="D450" s="70">
        <v>17</v>
      </c>
      <c r="E450" s="70">
        <v>1990</v>
      </c>
      <c r="F450" s="70" t="s">
        <v>787</v>
      </c>
      <c r="G450" s="70" t="s">
        <v>2283</v>
      </c>
      <c r="H450" s="70" t="s">
        <v>2284</v>
      </c>
      <c r="I450" s="148"/>
      <c r="J450" s="71">
        <v>0.83828445313511879</v>
      </c>
      <c r="K450" s="71">
        <v>3.058033416833406</v>
      </c>
      <c r="L450" s="71">
        <v>3.0689201539364062</v>
      </c>
      <c r="M450" s="71">
        <v>3.7457166002016971</v>
      </c>
      <c r="N450" s="71">
        <v>6.5675584576933383</v>
      </c>
      <c r="O450" s="71">
        <v>4.451611825918186</v>
      </c>
      <c r="P450" s="71">
        <v>9.3694236453276325</v>
      </c>
      <c r="Q450" s="71">
        <v>0.46284297748886399</v>
      </c>
      <c r="R450" s="71">
        <v>0.24402171354529251</v>
      </c>
      <c r="S450" s="71">
        <v>0.3673984590779073</v>
      </c>
      <c r="T450" s="72"/>
      <c r="U450" s="71">
        <v>67688</v>
      </c>
      <c r="V450" s="71">
        <v>888</v>
      </c>
      <c r="W450" s="71">
        <v>32</v>
      </c>
      <c r="X450" s="71">
        <v>1384</v>
      </c>
      <c r="Y450" s="71">
        <v>1996</v>
      </c>
      <c r="Z450" s="71">
        <v>1831</v>
      </c>
      <c r="AA450" s="71">
        <v>2275</v>
      </c>
      <c r="AB450" s="71">
        <v>7515</v>
      </c>
      <c r="AC450" s="71">
        <v>42265</v>
      </c>
      <c r="AD450" s="71">
        <v>0.3673984590779073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2285</v>
      </c>
      <c r="B451" s="70">
        <v>274</v>
      </c>
      <c r="C451" s="70">
        <v>2</v>
      </c>
      <c r="D451" s="70">
        <v>17</v>
      </c>
      <c r="E451" s="70">
        <v>2005</v>
      </c>
      <c r="F451" s="70" t="s">
        <v>789</v>
      </c>
      <c r="G451" s="70" t="s">
        <v>2283</v>
      </c>
      <c r="H451" s="70" t="s">
        <v>2284</v>
      </c>
      <c r="I451" s="148"/>
      <c r="J451" s="71">
        <v>0.73523295735678329</v>
      </c>
      <c r="K451" s="71">
        <v>2.393864204103024</v>
      </c>
      <c r="L451" s="71">
        <v>0.3174871928066782</v>
      </c>
      <c r="M451" s="71">
        <v>9.1981727638901489</v>
      </c>
      <c r="N451" s="71">
        <v>6.7424820536693986</v>
      </c>
      <c r="O451" s="71">
        <v>6.9521764596743756</v>
      </c>
      <c r="P451" s="71">
        <v>10.530021385823661</v>
      </c>
      <c r="Q451" s="71">
        <v>0.401206498364647</v>
      </c>
      <c r="R451" s="71">
        <v>4.670606214517925E-2</v>
      </c>
      <c r="S451" s="71">
        <v>0</v>
      </c>
      <c r="T451" s="72"/>
      <c r="U451" s="71">
        <v>74627</v>
      </c>
      <c r="V451" s="71">
        <v>1015</v>
      </c>
      <c r="W451" s="71">
        <v>5</v>
      </c>
      <c r="X451" s="71">
        <v>1848</v>
      </c>
      <c r="Y451" s="71">
        <v>1907</v>
      </c>
      <c r="Z451" s="71">
        <v>3309</v>
      </c>
      <c r="AA451" s="71">
        <v>2094</v>
      </c>
      <c r="AB451" s="71">
        <v>6810</v>
      </c>
      <c r="AC451" s="71">
        <v>8259</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2286</v>
      </c>
      <c r="B452" s="70">
        <v>275</v>
      </c>
      <c r="C452" s="70">
        <v>3</v>
      </c>
      <c r="D452" s="70">
        <v>17</v>
      </c>
      <c r="E452" s="70">
        <v>2006</v>
      </c>
      <c r="F452" s="70" t="s">
        <v>790</v>
      </c>
      <c r="G452" s="70" t="s">
        <v>2283</v>
      </c>
      <c r="H452" s="70" t="s">
        <v>2284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2287</v>
      </c>
      <c r="B453" s="70">
        <v>276</v>
      </c>
      <c r="C453" s="70">
        <v>4</v>
      </c>
      <c r="D453" s="70">
        <v>17</v>
      </c>
      <c r="E453" s="70">
        <v>2007</v>
      </c>
      <c r="F453" s="70" t="s">
        <v>791</v>
      </c>
      <c r="G453" s="70" t="s">
        <v>2283</v>
      </c>
      <c r="H453" s="70" t="s">
        <v>2284</v>
      </c>
      <c r="I453" s="148"/>
      <c r="J453" s="71">
        <v>0.48364698963969771</v>
      </c>
      <c r="K453" s="71">
        <v>2.300771992570529</v>
      </c>
      <c r="L453" s="71">
        <v>3.1774951184397482</v>
      </c>
      <c r="M453" s="71">
        <v>9.1703431626941043</v>
      </c>
      <c r="N453" s="71">
        <v>7.0547501620535336</v>
      </c>
      <c r="O453" s="71">
        <v>6.8594579931155142</v>
      </c>
      <c r="P453" s="71">
        <v>10.56535141809233</v>
      </c>
      <c r="Q453" s="71">
        <v>0.41527140474972801</v>
      </c>
      <c r="R453" s="71">
        <v>4.0834954661534327E-2</v>
      </c>
      <c r="S453" s="71">
        <v>0</v>
      </c>
      <c r="T453" s="72"/>
      <c r="U453" s="71">
        <v>69296</v>
      </c>
      <c r="V453" s="71">
        <v>964</v>
      </c>
      <c r="W453" s="71">
        <v>30</v>
      </c>
      <c r="X453" s="71">
        <v>2324</v>
      </c>
      <c r="Y453" s="71">
        <v>1916</v>
      </c>
      <c r="Z453" s="71">
        <v>3394</v>
      </c>
      <c r="AA453" s="71">
        <v>2069</v>
      </c>
      <c r="AB453" s="71">
        <v>6676</v>
      </c>
      <c r="AC453" s="71">
        <v>7428</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2288</v>
      </c>
      <c r="B454" s="70">
        <v>277</v>
      </c>
      <c r="C454" s="70">
        <v>5</v>
      </c>
      <c r="D454" s="70">
        <v>17</v>
      </c>
      <c r="E454" s="70">
        <v>2008</v>
      </c>
      <c r="F454" s="70" t="s">
        <v>792</v>
      </c>
      <c r="G454" s="70" t="s">
        <v>2283</v>
      </c>
      <c r="H454" s="70" t="s">
        <v>2284</v>
      </c>
      <c r="I454" s="148"/>
      <c r="J454" s="71">
        <v>0.40511423941580138</v>
      </c>
      <c r="K454" s="71">
        <v>1.706198898033195</v>
      </c>
      <c r="L454" s="71">
        <v>2.7817459178120418</v>
      </c>
      <c r="M454" s="71">
        <v>9.9110518586797962</v>
      </c>
      <c r="N454" s="71">
        <v>6.0558971307671703</v>
      </c>
      <c r="O454" s="71">
        <v>6.6854423104771383</v>
      </c>
      <c r="P454" s="71">
        <v>10.42069290955814</v>
      </c>
      <c r="Q454" s="71">
        <v>0.404573792962449</v>
      </c>
      <c r="R454" s="71">
        <v>3.87270134840874E-2</v>
      </c>
      <c r="S454" s="71">
        <v>0</v>
      </c>
      <c r="T454" s="72"/>
      <c r="U454" s="71">
        <v>54860</v>
      </c>
      <c r="V454" s="71">
        <v>964</v>
      </c>
      <c r="W454" s="71">
        <v>30</v>
      </c>
      <c r="X454" s="71">
        <v>2324</v>
      </c>
      <c r="Y454" s="71">
        <v>1918</v>
      </c>
      <c r="Z454" s="71">
        <v>3424</v>
      </c>
      <c r="AA454" s="71">
        <v>2043</v>
      </c>
      <c r="AB454" s="71">
        <v>6611</v>
      </c>
      <c r="AC454" s="71">
        <v>7315</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2289</v>
      </c>
      <c r="B455" s="70">
        <v>278</v>
      </c>
      <c r="C455" s="70">
        <v>6</v>
      </c>
      <c r="D455" s="70">
        <v>17</v>
      </c>
      <c r="E455" s="70">
        <v>2009</v>
      </c>
      <c r="F455" s="70" t="s">
        <v>176</v>
      </c>
      <c r="G455" s="70" t="s">
        <v>2283</v>
      </c>
      <c r="H455" s="70" t="s">
        <v>2284</v>
      </c>
      <c r="I455" s="148"/>
      <c r="J455" s="71">
        <v>0.39768616680873009</v>
      </c>
      <c r="K455" s="71">
        <v>1.839209268200475</v>
      </c>
      <c r="L455" s="71">
        <v>4.2483150510488734</v>
      </c>
      <c r="M455" s="71">
        <v>10.228716861814661</v>
      </c>
      <c r="N455" s="71">
        <v>6.0226004365474566</v>
      </c>
      <c r="O455" s="71">
        <v>6.9511972766500083</v>
      </c>
      <c r="P455" s="71">
        <v>10.011440609933629</v>
      </c>
      <c r="Q455" s="71">
        <v>0.38184769723569401</v>
      </c>
      <c r="R455" s="71">
        <v>3.9696393257013143E-2</v>
      </c>
      <c r="S455" s="71">
        <v>0</v>
      </c>
      <c r="T455" s="72"/>
      <c r="U455" s="71">
        <v>48042</v>
      </c>
      <c r="V455" s="71">
        <v>1028</v>
      </c>
      <c r="W455" s="71">
        <v>66</v>
      </c>
      <c r="X455" s="71">
        <v>2336</v>
      </c>
      <c r="Y455" s="71">
        <v>1942</v>
      </c>
      <c r="Z455" s="71">
        <v>3514</v>
      </c>
      <c r="AA455" s="71">
        <v>2015</v>
      </c>
      <c r="AB455" s="71">
        <v>6550</v>
      </c>
      <c r="AC455" s="71">
        <v>7315</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8.7200000000000006</v>
      </c>
      <c r="BL455" s="71">
        <v>0</v>
      </c>
      <c r="BM455" s="71">
        <v>0</v>
      </c>
      <c r="BN455" s="72"/>
      <c r="BO455" s="71">
        <v>0</v>
      </c>
      <c r="BP455" s="71">
        <v>0</v>
      </c>
      <c r="BQ455" s="71">
        <v>0</v>
      </c>
      <c r="BR455" s="71">
        <v>1</v>
      </c>
      <c r="BS455" s="71">
        <v>0</v>
      </c>
      <c r="BT455" s="71">
        <v>0</v>
      </c>
      <c r="BU455"/>
      <c r="BV455" s="70">
        <v>8.7200000000000006</v>
      </c>
      <c r="BW455" s="70">
        <v>0</v>
      </c>
      <c r="BX455" s="70">
        <v>0</v>
      </c>
      <c r="BY455" s="70">
        <v>0</v>
      </c>
      <c r="BZ455" s="70">
        <v>0</v>
      </c>
      <c r="CA455" s="70">
        <v>0</v>
      </c>
      <c r="CB455" s="70">
        <v>0</v>
      </c>
      <c r="CC455" s="70">
        <v>0</v>
      </c>
      <c r="CD455" s="70">
        <v>0</v>
      </c>
    </row>
    <row r="456" spans="1:82">
      <c r="A456" s="70" t="s">
        <v>2290</v>
      </c>
      <c r="B456" s="70">
        <v>279</v>
      </c>
      <c r="C456" s="70">
        <v>7</v>
      </c>
      <c r="D456" s="70">
        <v>17</v>
      </c>
      <c r="E456" s="70">
        <v>2010</v>
      </c>
      <c r="F456" s="70" t="s">
        <v>177</v>
      </c>
      <c r="G456" s="70" t="s">
        <v>2283</v>
      </c>
      <c r="H456" s="70" t="s">
        <v>2284</v>
      </c>
      <c r="I456" s="148"/>
      <c r="J456" s="71">
        <v>0.258386584963753</v>
      </c>
      <c r="K456" s="71">
        <v>1.997048818044951</v>
      </c>
      <c r="L456" s="71">
        <v>4.0374268987408071</v>
      </c>
      <c r="M456" s="71">
        <v>10.7623719272403</v>
      </c>
      <c r="N456" s="71">
        <v>6.9512143414453567</v>
      </c>
      <c r="O456" s="71">
        <v>6.9072318919827458</v>
      </c>
      <c r="P456" s="71">
        <v>10.17614425306507</v>
      </c>
      <c r="Q456" s="71">
        <v>0.39247217096290099</v>
      </c>
      <c r="R456" s="71">
        <v>7.9992639970565341E-2</v>
      </c>
      <c r="S456" s="71">
        <v>0</v>
      </c>
      <c r="T456" s="72"/>
      <c r="U456" s="71">
        <v>34269</v>
      </c>
      <c r="V456" s="71">
        <v>1028</v>
      </c>
      <c r="W456" s="71">
        <v>66</v>
      </c>
      <c r="X456" s="71">
        <v>2336</v>
      </c>
      <c r="Y456" s="71">
        <v>1967</v>
      </c>
      <c r="Z456" s="71">
        <v>3508</v>
      </c>
      <c r="AA456" s="71">
        <v>1997</v>
      </c>
      <c r="AB456" s="71">
        <v>6451</v>
      </c>
      <c r="AC456" s="71">
        <v>13969</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7.13</v>
      </c>
      <c r="BL456" s="71">
        <v>0</v>
      </c>
      <c r="BM456" s="71">
        <v>0</v>
      </c>
      <c r="BN456" s="72"/>
      <c r="BO456" s="71">
        <v>0</v>
      </c>
      <c r="BP456" s="71">
        <v>0</v>
      </c>
      <c r="BQ456" s="71">
        <v>0</v>
      </c>
      <c r="BR456" s="71">
        <v>1</v>
      </c>
      <c r="BS456" s="71">
        <v>0</v>
      </c>
      <c r="BT456" s="71">
        <v>0</v>
      </c>
      <c r="BU456"/>
      <c r="BV456" s="70">
        <v>7.13</v>
      </c>
      <c r="BW456" s="70">
        <v>0</v>
      </c>
      <c r="BX456" s="70">
        <v>0</v>
      </c>
      <c r="BY456" s="70">
        <v>0</v>
      </c>
      <c r="BZ456" s="70">
        <v>0</v>
      </c>
      <c r="CA456" s="70">
        <v>0</v>
      </c>
      <c r="CB456" s="70">
        <v>0</v>
      </c>
      <c r="CC456" s="70">
        <v>0</v>
      </c>
      <c r="CD456" s="70">
        <v>0</v>
      </c>
    </row>
    <row r="457" spans="1:82">
      <c r="A457" s="70" t="s">
        <v>2291</v>
      </c>
      <c r="B457" s="70">
        <v>280</v>
      </c>
      <c r="C457" s="70">
        <v>8</v>
      </c>
      <c r="D457" s="70">
        <v>17</v>
      </c>
      <c r="E457" s="70">
        <v>2011</v>
      </c>
      <c r="F457" s="70" t="s">
        <v>178</v>
      </c>
      <c r="G457" s="70" t="s">
        <v>2283</v>
      </c>
      <c r="H457" s="70" t="s">
        <v>2284</v>
      </c>
      <c r="I457" s="148"/>
      <c r="J457" s="71">
        <v>0.1479783386447597</v>
      </c>
      <c r="K457" s="71">
        <v>2.6683120683782389</v>
      </c>
      <c r="L457" s="71">
        <v>2.8842995510914502</v>
      </c>
      <c r="M457" s="71">
        <v>12.836798603384549</v>
      </c>
      <c r="N457" s="71">
        <v>8.9544274771288421</v>
      </c>
      <c r="O457" s="71">
        <v>6.8567193872339356</v>
      </c>
      <c r="P457" s="71">
        <v>9.6593895049531042</v>
      </c>
      <c r="Q457" s="71">
        <v>0.44751899558184599</v>
      </c>
      <c r="R457" s="71">
        <v>5.4594548256714337E-2</v>
      </c>
      <c r="S457" s="71">
        <v>0</v>
      </c>
      <c r="T457" s="72"/>
      <c r="U457" s="71">
        <v>15090</v>
      </c>
      <c r="V457" s="71">
        <v>1028</v>
      </c>
      <c r="W457" s="71">
        <v>66</v>
      </c>
      <c r="X457" s="71">
        <v>2336</v>
      </c>
      <c r="Y457" s="71">
        <v>1991</v>
      </c>
      <c r="Z457" s="71">
        <v>3558</v>
      </c>
      <c r="AA457" s="71">
        <v>1952</v>
      </c>
      <c r="AB457" s="71">
        <v>6377</v>
      </c>
      <c r="AC457" s="71">
        <v>9518</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49.87</v>
      </c>
      <c r="BL457" s="71">
        <v>0</v>
      </c>
      <c r="BM457" s="71">
        <v>0</v>
      </c>
      <c r="BN457" s="72"/>
      <c r="BO457" s="71">
        <v>0</v>
      </c>
      <c r="BP457" s="71">
        <v>0</v>
      </c>
      <c r="BQ457" s="71">
        <v>0</v>
      </c>
      <c r="BR457" s="71">
        <v>1</v>
      </c>
      <c r="BS457" s="71">
        <v>0</v>
      </c>
      <c r="BT457" s="71">
        <v>0</v>
      </c>
      <c r="BU457"/>
      <c r="BV457" s="70">
        <v>49.87</v>
      </c>
      <c r="BW457" s="70">
        <v>0</v>
      </c>
      <c r="BX457" s="70">
        <v>0</v>
      </c>
      <c r="BY457" s="70">
        <v>0</v>
      </c>
      <c r="BZ457" s="70">
        <v>0</v>
      </c>
      <c r="CA457" s="70">
        <v>0</v>
      </c>
      <c r="CB457" s="70">
        <v>0</v>
      </c>
      <c r="CC457" s="70">
        <v>0</v>
      </c>
      <c r="CD457" s="70">
        <v>0</v>
      </c>
    </row>
    <row r="458" spans="1:82">
      <c r="A458" s="70" t="s">
        <v>2292</v>
      </c>
      <c r="B458" s="70">
        <v>281</v>
      </c>
      <c r="C458" s="70">
        <v>9</v>
      </c>
      <c r="D458" s="70">
        <v>17</v>
      </c>
      <c r="E458" s="70">
        <v>2012</v>
      </c>
      <c r="F458" s="70" t="s">
        <v>179</v>
      </c>
      <c r="G458" s="70" t="s">
        <v>2283</v>
      </c>
      <c r="H458" s="70" t="s">
        <v>2284</v>
      </c>
      <c r="I458" s="148"/>
      <c r="J458" s="71">
        <v>9.0818177746273585E-2</v>
      </c>
      <c r="K458" s="71">
        <v>2.5863407680552251</v>
      </c>
      <c r="L458" s="71">
        <v>2.8953575475446129</v>
      </c>
      <c r="M458" s="71">
        <v>14.89996786629861</v>
      </c>
      <c r="N458" s="71">
        <v>9.3032541160326065</v>
      </c>
      <c r="O458" s="71">
        <v>6.8314422504684655</v>
      </c>
      <c r="P458" s="71">
        <v>9.525235386650543</v>
      </c>
      <c r="Q458" s="71">
        <v>0.48034943367395899</v>
      </c>
      <c r="R458" s="71">
        <v>4.9127270692240557E-2</v>
      </c>
      <c r="S458" s="71">
        <v>0</v>
      </c>
      <c r="T458" s="72"/>
      <c r="U458" s="71">
        <v>9371</v>
      </c>
      <c r="V458" s="71">
        <v>1028</v>
      </c>
      <c r="W458" s="71">
        <v>66</v>
      </c>
      <c r="X458" s="71">
        <v>2336</v>
      </c>
      <c r="Y458" s="71">
        <v>1996</v>
      </c>
      <c r="Z458" s="71">
        <v>3573</v>
      </c>
      <c r="AA458" s="71">
        <v>1914</v>
      </c>
      <c r="AB458" s="71">
        <v>6300</v>
      </c>
      <c r="AC458" s="71">
        <v>8343</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106.711</v>
      </c>
      <c r="BL458" s="71">
        <v>0</v>
      </c>
      <c r="BM458" s="71">
        <v>0</v>
      </c>
      <c r="BN458" s="72"/>
      <c r="BO458" s="71">
        <v>0</v>
      </c>
      <c r="BP458" s="71">
        <v>0</v>
      </c>
      <c r="BQ458" s="71">
        <v>0</v>
      </c>
      <c r="BR458" s="71">
        <v>1</v>
      </c>
      <c r="BS458" s="71">
        <v>0</v>
      </c>
      <c r="BT458" s="71">
        <v>0</v>
      </c>
      <c r="BU458"/>
      <c r="BV458" s="70">
        <v>106.711</v>
      </c>
      <c r="BW458" s="70">
        <v>0</v>
      </c>
      <c r="BX458" s="70">
        <v>0</v>
      </c>
      <c r="BY458" s="70">
        <v>0</v>
      </c>
      <c r="BZ458" s="70">
        <v>0</v>
      </c>
      <c r="CA458" s="70">
        <v>0</v>
      </c>
      <c r="CB458" s="70">
        <v>0</v>
      </c>
      <c r="CC458" s="70">
        <v>0</v>
      </c>
      <c r="CD458" s="70">
        <v>0</v>
      </c>
    </row>
    <row r="459" spans="1:82">
      <c r="A459" s="70" t="s">
        <v>2293</v>
      </c>
      <c r="B459" s="70">
        <v>282</v>
      </c>
      <c r="C459" s="70">
        <v>10</v>
      </c>
      <c r="D459" s="70">
        <v>17</v>
      </c>
      <c r="E459" s="70">
        <v>2013</v>
      </c>
      <c r="F459" s="70" t="s">
        <v>180</v>
      </c>
      <c r="G459" s="70" t="s">
        <v>2283</v>
      </c>
      <c r="H459" s="70" t="s">
        <v>2284</v>
      </c>
      <c r="I459" s="148"/>
      <c r="J459" s="71">
        <v>7.5617724871361008E-2</v>
      </c>
      <c r="K459" s="71">
        <v>2.138710492013626</v>
      </c>
      <c r="L459" s="71">
        <v>2.2925564598430102</v>
      </c>
      <c r="M459" s="71">
        <v>16.01575100131608</v>
      </c>
      <c r="N459" s="71">
        <v>10.506850856752321</v>
      </c>
      <c r="O459" s="71">
        <v>6.7316428723129151</v>
      </c>
      <c r="P459" s="71">
        <v>9.4062702611478439</v>
      </c>
      <c r="Q459" s="71">
        <v>0.48424163517548902</v>
      </c>
      <c r="R459" s="71">
        <v>4.970688329663743E-2</v>
      </c>
      <c r="S459" s="71">
        <v>0</v>
      </c>
      <c r="T459" s="72"/>
      <c r="U459" s="71">
        <v>6831</v>
      </c>
      <c r="V459" s="71">
        <v>1028</v>
      </c>
      <c r="W459" s="71">
        <v>66</v>
      </c>
      <c r="X459" s="71">
        <v>2336</v>
      </c>
      <c r="Y459" s="71">
        <v>1996</v>
      </c>
      <c r="Z459" s="71">
        <v>3678</v>
      </c>
      <c r="AA459" s="71">
        <v>1883</v>
      </c>
      <c r="AB459" s="71">
        <v>6260</v>
      </c>
      <c r="AC459" s="71">
        <v>8240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112.661</v>
      </c>
      <c r="BL459" s="71">
        <v>0</v>
      </c>
      <c r="BM459" s="71">
        <v>0</v>
      </c>
      <c r="BN459" s="72"/>
      <c r="BO459" s="71">
        <v>0</v>
      </c>
      <c r="BP459" s="71">
        <v>0</v>
      </c>
      <c r="BQ459" s="71">
        <v>0</v>
      </c>
      <c r="BR459" s="71">
        <v>1</v>
      </c>
      <c r="BS459" s="71">
        <v>0</v>
      </c>
      <c r="BT459" s="71">
        <v>0</v>
      </c>
      <c r="BU459"/>
      <c r="BV459" s="70">
        <v>112.661</v>
      </c>
      <c r="BW459" s="70">
        <v>0</v>
      </c>
      <c r="BX459" s="70">
        <v>0</v>
      </c>
      <c r="BY459" s="70">
        <v>0</v>
      </c>
      <c r="BZ459" s="70">
        <v>0</v>
      </c>
      <c r="CA459" s="70">
        <v>0</v>
      </c>
      <c r="CB459" s="70">
        <v>0</v>
      </c>
      <c r="CC459" s="70">
        <v>0</v>
      </c>
      <c r="CD459" s="70">
        <v>0</v>
      </c>
    </row>
    <row r="460" spans="1:82">
      <c r="A460" s="70" t="s">
        <v>2294</v>
      </c>
      <c r="B460" s="70">
        <v>283</v>
      </c>
      <c r="C460" s="70">
        <v>11</v>
      </c>
      <c r="D460" s="70">
        <v>17</v>
      </c>
      <c r="E460" s="70">
        <v>2014</v>
      </c>
      <c r="F460" s="70" t="s">
        <v>181</v>
      </c>
      <c r="G460" s="70" t="s">
        <v>2283</v>
      </c>
      <c r="H460" s="70" t="s">
        <v>2284</v>
      </c>
      <c r="I460" s="148"/>
      <c r="J460" s="71">
        <v>7.1781868846285207E-2</v>
      </c>
      <c r="K460" s="71">
        <v>2.3772982753679748</v>
      </c>
      <c r="L460" s="71">
        <v>1.4923831552340181</v>
      </c>
      <c r="M460" s="71">
        <v>15.106663466494229</v>
      </c>
      <c r="N460" s="71">
        <v>9.1557714393800609</v>
      </c>
      <c r="O460" s="71">
        <v>6.3671438205955244</v>
      </c>
      <c r="P460" s="71">
        <v>9.4049493267684969</v>
      </c>
      <c r="Q460" s="71">
        <v>0.455620698935497</v>
      </c>
      <c r="R460" s="71">
        <v>4.8282231833953797E-2</v>
      </c>
      <c r="S460" s="71">
        <v>0</v>
      </c>
      <c r="T460" s="72"/>
      <c r="U460" s="71">
        <v>6834</v>
      </c>
      <c r="V460" s="71">
        <v>991</v>
      </c>
      <c r="W460" s="71">
        <v>28</v>
      </c>
      <c r="X460" s="71">
        <v>2499</v>
      </c>
      <c r="Y460" s="71">
        <v>1976</v>
      </c>
      <c r="Z460" s="71">
        <v>3664</v>
      </c>
      <c r="AA460" s="71">
        <v>1873</v>
      </c>
      <c r="AB460" s="71">
        <v>6139</v>
      </c>
      <c r="AC460" s="71">
        <v>8029</v>
      </c>
      <c r="AD460" s="71">
        <v>0</v>
      </c>
      <c r="AE460" s="72"/>
      <c r="AF460" s="71"/>
      <c r="AG460" s="71"/>
      <c r="AH460" s="71"/>
      <c r="AI460" s="71"/>
      <c r="AJ460" s="71"/>
      <c r="AK460" s="71"/>
      <c r="AL460" s="71"/>
      <c r="AM460" s="71"/>
      <c r="AN460" s="71"/>
      <c r="AO460" s="71"/>
      <c r="AP460" s="71"/>
      <c r="AQ460" s="72"/>
      <c r="AR460" s="71">
        <v>108</v>
      </c>
      <c r="AS460" s="71">
        <v>23</v>
      </c>
      <c r="AT460" s="71">
        <v>1</v>
      </c>
      <c r="AU460" s="71">
        <v>0</v>
      </c>
      <c r="AV460" s="71">
        <v>0</v>
      </c>
      <c r="AW460" s="71">
        <v>0</v>
      </c>
      <c r="AX460" s="71"/>
      <c r="AY460" s="72"/>
      <c r="AZ460" s="71">
        <v>514.16</v>
      </c>
      <c r="BA460" s="71">
        <v>693.8</v>
      </c>
      <c r="BB460" s="71">
        <v>9000</v>
      </c>
      <c r="BC460" s="71">
        <v>0</v>
      </c>
      <c r="BD460" s="71">
        <v>0</v>
      </c>
      <c r="BE460" s="71">
        <v>0</v>
      </c>
      <c r="BF460" s="71"/>
      <c r="BG460" s="72"/>
      <c r="BH460" s="71">
        <v>0</v>
      </c>
      <c r="BI460" s="71">
        <v>0</v>
      </c>
      <c r="BJ460" s="71">
        <v>0</v>
      </c>
      <c r="BK460" s="71">
        <v>109.38200000000001</v>
      </c>
      <c r="BL460" s="71">
        <v>0</v>
      </c>
      <c r="BM460" s="71">
        <v>0</v>
      </c>
      <c r="BN460" s="72"/>
      <c r="BO460" s="71">
        <v>0</v>
      </c>
      <c r="BP460" s="71">
        <v>0</v>
      </c>
      <c r="BQ460" s="71">
        <v>0</v>
      </c>
      <c r="BR460" s="71">
        <v>1</v>
      </c>
      <c r="BS460" s="71">
        <v>0</v>
      </c>
      <c r="BT460" s="71">
        <v>0</v>
      </c>
      <c r="BU460"/>
      <c r="BV460" s="70">
        <v>109.38200000000001</v>
      </c>
      <c r="BW460" s="70">
        <v>0</v>
      </c>
      <c r="BX460" s="70">
        <v>0</v>
      </c>
      <c r="BY460" s="70">
        <v>0</v>
      </c>
      <c r="BZ460" s="70">
        <v>0</v>
      </c>
      <c r="CA460" s="70">
        <v>0</v>
      </c>
      <c r="CB460" s="70">
        <v>0</v>
      </c>
      <c r="CC460" s="70">
        <v>0</v>
      </c>
      <c r="CD460" s="70">
        <v>0</v>
      </c>
    </row>
    <row r="461" spans="1:82">
      <c r="A461" s="70" t="s">
        <v>2295</v>
      </c>
      <c r="B461" s="70">
        <v>284</v>
      </c>
      <c r="C461" s="70">
        <v>12</v>
      </c>
      <c r="D461" s="70">
        <v>17</v>
      </c>
      <c r="E461" s="70">
        <v>2015</v>
      </c>
      <c r="F461" s="70" t="s">
        <v>182</v>
      </c>
      <c r="G461" s="70" t="s">
        <v>2283</v>
      </c>
      <c r="H461" s="70" t="s">
        <v>2284</v>
      </c>
      <c r="I461" s="148"/>
      <c r="J461" s="71">
        <v>0.14720201457335941</v>
      </c>
      <c r="K461" s="71">
        <v>2.2300031062706842</v>
      </c>
      <c r="L461" s="71">
        <v>1.8488890339149899</v>
      </c>
      <c r="M461" s="71">
        <v>11.891236527502761</v>
      </c>
      <c r="N461" s="71">
        <v>8.0165183832868028</v>
      </c>
      <c r="O461" s="71">
        <v>6.3288265711505964</v>
      </c>
      <c r="P461" s="71">
        <v>9.3118738622861592</v>
      </c>
      <c r="Q461" s="71">
        <v>0.43875789362037698</v>
      </c>
      <c r="R461" s="71">
        <v>4.5795538105503186E-2</v>
      </c>
      <c r="S461" s="71">
        <v>0</v>
      </c>
      <c r="T461" s="72"/>
      <c r="U461" s="71">
        <v>17040</v>
      </c>
      <c r="V461" s="71">
        <v>991</v>
      </c>
      <c r="W461" s="71">
        <v>28</v>
      </c>
      <c r="X461" s="71">
        <v>2499</v>
      </c>
      <c r="Y461" s="71">
        <v>1951</v>
      </c>
      <c r="Z461" s="71">
        <v>3677</v>
      </c>
      <c r="AA461" s="71">
        <v>1853</v>
      </c>
      <c r="AB461" s="71">
        <v>6039</v>
      </c>
      <c r="AC461" s="71">
        <v>7828</v>
      </c>
      <c r="AD461" s="71">
        <v>0</v>
      </c>
      <c r="AE461" s="72"/>
      <c r="AF461" s="71">
        <v>171185.61790079679</v>
      </c>
      <c r="AG461" s="71">
        <v>1709105.550789926</v>
      </c>
      <c r="AH461" s="71">
        <v>469716.17308000941</v>
      </c>
      <c r="AI461" s="71">
        <v>16282613.492102841</v>
      </c>
      <c r="AJ461" s="71">
        <v>12775942.079227841</v>
      </c>
      <c r="AK461" s="71">
        <v>0</v>
      </c>
      <c r="AL461" s="71">
        <v>0</v>
      </c>
      <c r="AM461" s="71">
        <v>827619.61734777933</v>
      </c>
      <c r="AN461" s="71">
        <v>0</v>
      </c>
      <c r="AO461" s="71">
        <v>0</v>
      </c>
      <c r="AP461" s="71">
        <v>32236182.530449193</v>
      </c>
      <c r="AQ461" s="72"/>
      <c r="AR461" s="71">
        <v>122</v>
      </c>
      <c r="AS461" s="71">
        <v>25</v>
      </c>
      <c r="AT461" s="71">
        <v>1</v>
      </c>
      <c r="AU461" s="71">
        <v>0</v>
      </c>
      <c r="AV461" s="71">
        <v>0</v>
      </c>
      <c r="AW461" s="71">
        <v>0</v>
      </c>
      <c r="AX461" s="71"/>
      <c r="AY461" s="72"/>
      <c r="AZ461" s="71">
        <v>619.55999999999995</v>
      </c>
      <c r="BA461" s="71">
        <v>777.8</v>
      </c>
      <c r="BB461" s="71">
        <v>9000</v>
      </c>
      <c r="BC461" s="71">
        <v>0</v>
      </c>
      <c r="BD461" s="71">
        <v>0</v>
      </c>
      <c r="BE461" s="71">
        <v>0</v>
      </c>
      <c r="BF461" s="71"/>
      <c r="BG461" s="72"/>
      <c r="BH461" s="71">
        <v>0</v>
      </c>
      <c r="BI461" s="71">
        <v>0</v>
      </c>
      <c r="BJ461" s="71">
        <v>0</v>
      </c>
      <c r="BK461" s="71">
        <v>101.557</v>
      </c>
      <c r="BL461" s="71">
        <v>0</v>
      </c>
      <c r="BM461" s="71">
        <v>0</v>
      </c>
      <c r="BN461" s="72"/>
      <c r="BO461" s="71">
        <v>0</v>
      </c>
      <c r="BP461" s="71">
        <v>0</v>
      </c>
      <c r="BQ461" s="71">
        <v>0</v>
      </c>
      <c r="BR461" s="71">
        <v>1</v>
      </c>
      <c r="BS461" s="71">
        <v>0</v>
      </c>
      <c r="BT461" s="71">
        <v>0</v>
      </c>
      <c r="BU461"/>
      <c r="BV461" s="70">
        <v>101.557</v>
      </c>
      <c r="BW461" s="70">
        <v>0</v>
      </c>
      <c r="BX461" s="70">
        <v>0</v>
      </c>
      <c r="BY461" s="70">
        <v>0</v>
      </c>
      <c r="BZ461" s="70">
        <v>0</v>
      </c>
      <c r="CA461" s="70">
        <v>0</v>
      </c>
      <c r="CB461" s="70">
        <v>0</v>
      </c>
      <c r="CC461" s="70">
        <v>0</v>
      </c>
      <c r="CD461" s="70">
        <v>0</v>
      </c>
    </row>
    <row r="462" spans="1:82">
      <c r="A462" s="70" t="s">
        <v>2296</v>
      </c>
      <c r="B462" s="70">
        <v>285</v>
      </c>
      <c r="C462" s="70">
        <v>13</v>
      </c>
      <c r="D462" s="70">
        <v>17</v>
      </c>
      <c r="E462" s="70">
        <v>2016</v>
      </c>
      <c r="F462" s="70" t="s">
        <v>155</v>
      </c>
      <c r="G462" s="1064" t="s">
        <v>2283</v>
      </c>
      <c r="H462" s="70" t="s">
        <v>2284</v>
      </c>
      <c r="I462" s="148"/>
      <c r="J462" s="71">
        <v>0.15407038786027988</v>
      </c>
      <c r="K462" s="71">
        <v>2.1286287975718508</v>
      </c>
      <c r="L462" s="71">
        <v>3.0522648052250445</v>
      </c>
      <c r="M462" s="71">
        <v>9.7562665999481695</v>
      </c>
      <c r="N462" s="71">
        <v>7.1811333811435833</v>
      </c>
      <c r="O462" s="71">
        <v>6.2417708348044965</v>
      </c>
      <c r="P462" s="71">
        <v>8.9740594122101456</v>
      </c>
      <c r="Q462" s="71">
        <v>0.41637580418344933</v>
      </c>
      <c r="R462" s="71">
        <v>0.10726006788476526</v>
      </c>
      <c r="S462" s="71">
        <v>0</v>
      </c>
      <c r="T462" s="72"/>
      <c r="U462" s="71">
        <v>17953</v>
      </c>
      <c r="V462" s="71">
        <v>991</v>
      </c>
      <c r="W462" s="71">
        <v>28</v>
      </c>
      <c r="X462" s="71">
        <v>2499</v>
      </c>
      <c r="Y462" s="71">
        <v>1954</v>
      </c>
      <c r="Z462" s="71">
        <v>3671</v>
      </c>
      <c r="AA462" s="71">
        <v>1847</v>
      </c>
      <c r="AB462" s="71">
        <v>5895</v>
      </c>
      <c r="AC462" s="71">
        <v>18318.9637823798</v>
      </c>
      <c r="AD462" s="71">
        <v>0</v>
      </c>
      <c r="AE462" s="72"/>
      <c r="AF462" s="71">
        <v>195689.8869601578</v>
      </c>
      <c r="AG462" s="71">
        <v>1599102.2377948409</v>
      </c>
      <c r="AH462" s="71">
        <v>3274297.7288638852</v>
      </c>
      <c r="AI462" s="71">
        <v>15542000.532607989</v>
      </c>
      <c r="AJ462" s="71">
        <v>11966087.180598071</v>
      </c>
      <c r="AK462" s="71">
        <v>0</v>
      </c>
      <c r="AL462" s="71">
        <v>0</v>
      </c>
      <c r="AM462" s="71">
        <v>808512.66879772418</v>
      </c>
      <c r="AN462" s="71">
        <v>0</v>
      </c>
      <c r="AO462" s="71">
        <v>0</v>
      </c>
      <c r="AP462" s="71">
        <v>33385690.235622667</v>
      </c>
      <c r="AQ462" s="72"/>
      <c r="AR462" s="71">
        <v>129</v>
      </c>
      <c r="AS462" s="71">
        <v>28</v>
      </c>
      <c r="AT462" s="71">
        <v>1</v>
      </c>
      <c r="AU462" s="71">
        <v>0</v>
      </c>
      <c r="AV462" s="71">
        <v>0</v>
      </c>
      <c r="AW462" s="71">
        <v>0</v>
      </c>
      <c r="AX462" s="71"/>
      <c r="AY462" s="72"/>
      <c r="AZ462" s="71">
        <v>665.06</v>
      </c>
      <c r="BA462" s="71">
        <v>1232.5</v>
      </c>
      <c r="BB462" s="71">
        <v>9000</v>
      </c>
      <c r="BC462" s="71">
        <v>0</v>
      </c>
      <c r="BD462" s="71">
        <v>0</v>
      </c>
      <c r="BE462" s="71">
        <v>0</v>
      </c>
      <c r="BF462" s="71"/>
      <c r="BG462" s="72"/>
      <c r="BH462" s="71">
        <v>0</v>
      </c>
      <c r="BI462" s="71">
        <v>0</v>
      </c>
      <c r="BJ462" s="71">
        <v>0</v>
      </c>
      <c r="BK462" s="71">
        <v>97.721999999999994</v>
      </c>
      <c r="BL462" s="71">
        <v>0</v>
      </c>
      <c r="BM462" s="71">
        <v>0</v>
      </c>
      <c r="BN462" s="72"/>
      <c r="BO462" s="71">
        <v>0</v>
      </c>
      <c r="BP462" s="71">
        <v>0</v>
      </c>
      <c r="BQ462" s="71">
        <v>0</v>
      </c>
      <c r="BR462" s="71">
        <v>1</v>
      </c>
      <c r="BS462" s="71">
        <v>0</v>
      </c>
      <c r="BT462" s="71">
        <v>0</v>
      </c>
      <c r="BU462"/>
      <c r="BV462" s="70">
        <v>97.721999999999994</v>
      </c>
      <c r="BW462" s="70">
        <v>0</v>
      </c>
      <c r="BX462" s="70">
        <v>0</v>
      </c>
      <c r="BY462" s="70">
        <v>0</v>
      </c>
      <c r="BZ462" s="70">
        <v>0</v>
      </c>
      <c r="CA462" s="70">
        <v>0</v>
      </c>
      <c r="CB462" s="70">
        <v>0</v>
      </c>
      <c r="CC462" s="70">
        <v>0</v>
      </c>
      <c r="CD462" s="70">
        <v>0</v>
      </c>
    </row>
    <row r="463" spans="1:82">
      <c r="A463" s="70" t="s">
        <v>2297</v>
      </c>
      <c r="B463" s="70">
        <v>286</v>
      </c>
      <c r="C463" s="70">
        <v>14</v>
      </c>
      <c r="D463" s="70">
        <v>17</v>
      </c>
      <c r="E463" s="70">
        <v>2017</v>
      </c>
      <c r="F463" s="70" t="s">
        <v>156</v>
      </c>
      <c r="G463" s="1064" t="s">
        <v>2283</v>
      </c>
      <c r="H463" s="70" t="s">
        <v>2284</v>
      </c>
      <c r="I463" s="148"/>
      <c r="J463" s="71">
        <v>0.11531237684400651</v>
      </c>
      <c r="K463" s="71">
        <v>2.0478923973050658</v>
      </c>
      <c r="L463" s="71">
        <v>1.592686339787261</v>
      </c>
      <c r="M463" s="71">
        <v>9.0494717196668688</v>
      </c>
      <c r="N463" s="71">
        <v>7.2357975109771324</v>
      </c>
      <c r="O463" s="71">
        <v>6.0813808626043491</v>
      </c>
      <c r="P463" s="71">
        <v>8.9172119503546039</v>
      </c>
      <c r="Q463" s="71">
        <v>0.39144302087931299</v>
      </c>
      <c r="R463" s="71">
        <v>3.8506366610389232E-2</v>
      </c>
      <c r="S463" s="71">
        <v>0</v>
      </c>
      <c r="T463" s="72"/>
      <c r="U463" s="71">
        <v>13618</v>
      </c>
      <c r="V463" s="71">
        <v>991</v>
      </c>
      <c r="W463" s="71">
        <v>28</v>
      </c>
      <c r="X463" s="71">
        <v>2499</v>
      </c>
      <c r="Y463" s="71">
        <v>1941</v>
      </c>
      <c r="Z463" s="71">
        <v>3636</v>
      </c>
      <c r="AA463" s="71">
        <v>1847</v>
      </c>
      <c r="AB463" s="71">
        <v>5731</v>
      </c>
      <c r="AC463" s="71">
        <v>6706.9999999999973</v>
      </c>
      <c r="AD463" s="71">
        <v>0</v>
      </c>
      <c r="AE463" s="72"/>
      <c r="AF463" s="71">
        <v>156689.67794737761</v>
      </c>
      <c r="AG463" s="71">
        <v>1575403.486468662</v>
      </c>
      <c r="AH463" s="71">
        <v>342586.41594176722</v>
      </c>
      <c r="AI463" s="71">
        <v>15436333.088560211</v>
      </c>
      <c r="AJ463" s="71">
        <v>13237951.34007192</v>
      </c>
      <c r="AK463" s="71">
        <v>0</v>
      </c>
      <c r="AL463" s="71">
        <v>0</v>
      </c>
      <c r="AM463" s="71">
        <v>787249.60174738406</v>
      </c>
      <c r="AN463" s="71">
        <v>0</v>
      </c>
      <c r="AO463" s="71">
        <v>0</v>
      </c>
      <c r="AP463" s="71">
        <v>31536213.61073732</v>
      </c>
      <c r="AQ463" s="72"/>
      <c r="AR463" s="71">
        <v>132</v>
      </c>
      <c r="AS463" s="71">
        <v>28</v>
      </c>
      <c r="AT463" s="71">
        <v>1</v>
      </c>
      <c r="AU463" s="71">
        <v>1</v>
      </c>
      <c r="AV463" s="71">
        <v>0</v>
      </c>
      <c r="AW463" s="71">
        <v>0</v>
      </c>
      <c r="AX463" s="71"/>
      <c r="AY463" s="72"/>
      <c r="AZ463" s="71">
        <v>684.96</v>
      </c>
      <c r="BA463" s="71">
        <v>1232.5</v>
      </c>
      <c r="BB463" s="71">
        <v>9000</v>
      </c>
      <c r="BC463" s="71">
        <v>49</v>
      </c>
      <c r="BD463" s="71">
        <v>0</v>
      </c>
      <c r="BE463" s="71">
        <v>0</v>
      </c>
      <c r="BF463" s="71"/>
      <c r="BG463" s="72"/>
      <c r="BH463" s="71">
        <v>0</v>
      </c>
      <c r="BI463" s="71">
        <v>0</v>
      </c>
      <c r="BJ463" s="71">
        <v>0</v>
      </c>
      <c r="BK463" s="71">
        <v>121.654</v>
      </c>
      <c r="BL463" s="71">
        <v>0</v>
      </c>
      <c r="BM463" s="71">
        <v>0</v>
      </c>
      <c r="BN463" s="72"/>
      <c r="BO463" s="71">
        <v>0</v>
      </c>
      <c r="BP463" s="71">
        <v>0</v>
      </c>
      <c r="BQ463" s="71">
        <v>0</v>
      </c>
      <c r="BR463" s="71">
        <v>1</v>
      </c>
      <c r="BS463" s="71">
        <v>0</v>
      </c>
      <c r="BT463" s="71">
        <v>0</v>
      </c>
      <c r="BU463"/>
      <c r="BV463" s="70">
        <v>121.654</v>
      </c>
      <c r="BW463" s="70">
        <v>0</v>
      </c>
      <c r="BX463" s="70">
        <v>0</v>
      </c>
      <c r="BY463" s="70">
        <v>0</v>
      </c>
      <c r="BZ463" s="70">
        <v>0</v>
      </c>
      <c r="CA463" s="70">
        <v>0</v>
      </c>
      <c r="CB463" s="70">
        <v>0</v>
      </c>
      <c r="CC463" s="70">
        <v>0</v>
      </c>
      <c r="CD463" s="70">
        <v>0</v>
      </c>
    </row>
    <row r="464" spans="1:82">
      <c r="A464" s="70" t="s">
        <v>2298</v>
      </c>
      <c r="B464" s="70">
        <v>287</v>
      </c>
      <c r="C464" s="70">
        <v>15</v>
      </c>
      <c r="D464" s="70">
        <v>17</v>
      </c>
      <c r="E464" s="70">
        <v>2018</v>
      </c>
      <c r="F464" s="70" t="s">
        <v>183</v>
      </c>
      <c r="G464" s="70" t="s">
        <v>2283</v>
      </c>
      <c r="H464" s="70" t="s">
        <v>2284</v>
      </c>
      <c r="I464" s="148"/>
      <c r="J464" s="71">
        <v>6.2113628697044114E-2</v>
      </c>
      <c r="K464" s="71">
        <v>1.7770594610016432</v>
      </c>
      <c r="L464" s="71">
        <v>1.4833000448282403</v>
      </c>
      <c r="M464" s="71">
        <v>7.5147149890415745</v>
      </c>
      <c r="N464" s="71">
        <v>4.5646122297578273</v>
      </c>
      <c r="O464" s="71">
        <v>6.0376932982855278</v>
      </c>
      <c r="P464" s="71">
        <v>8.7806490543549902</v>
      </c>
      <c r="Q464" s="71">
        <v>0.35810170859812501</v>
      </c>
      <c r="R464" s="71">
        <v>8.7609908610843078E-3</v>
      </c>
      <c r="S464" s="71">
        <v>0</v>
      </c>
      <c r="T464" s="72"/>
      <c r="U464" s="71">
        <v>9691</v>
      </c>
      <c r="V464" s="71">
        <v>991</v>
      </c>
      <c r="W464" s="71">
        <v>28</v>
      </c>
      <c r="X464" s="71">
        <v>2499</v>
      </c>
      <c r="Y464" s="71">
        <v>1976</v>
      </c>
      <c r="Z464" s="71">
        <v>3679</v>
      </c>
      <c r="AA464" s="71">
        <v>1837</v>
      </c>
      <c r="AB464" s="71">
        <v>5650</v>
      </c>
      <c r="AC464" s="71">
        <v>1520</v>
      </c>
      <c r="AD464" s="71">
        <v>0</v>
      </c>
      <c r="AE464" s="72"/>
      <c r="AF464" s="71">
        <v>96669.079479768145</v>
      </c>
      <c r="AG464" s="71">
        <v>1393331.605472751</v>
      </c>
      <c r="AH464" s="71">
        <v>428367.37828878412</v>
      </c>
      <c r="AI464" s="71">
        <v>14479294.22352675</v>
      </c>
      <c r="AJ464" s="71">
        <v>10936733.94808211</v>
      </c>
      <c r="AK464" s="71">
        <v>0</v>
      </c>
      <c r="AL464" s="71">
        <v>0</v>
      </c>
      <c r="AM464" s="71">
        <v>777728.7755208161</v>
      </c>
      <c r="AN464" s="71">
        <v>0</v>
      </c>
      <c r="AO464" s="71">
        <v>0</v>
      </c>
      <c r="AP464" s="71">
        <v>28112125.010370977</v>
      </c>
      <c r="AQ464" s="72"/>
      <c r="AR464" s="71">
        <v>134</v>
      </c>
      <c r="AS464" s="71">
        <v>30</v>
      </c>
      <c r="AT464" s="71">
        <v>1</v>
      </c>
      <c r="AU464" s="71">
        <v>1</v>
      </c>
      <c r="AV464" s="71">
        <v>0</v>
      </c>
      <c r="AW464" s="71">
        <v>0</v>
      </c>
      <c r="AX464" s="71"/>
      <c r="AY464" s="72"/>
      <c r="AZ464" s="71">
        <v>694.16</v>
      </c>
      <c r="BA464" s="71">
        <v>1326</v>
      </c>
      <c r="BB464" s="71">
        <v>9000</v>
      </c>
      <c r="BC464" s="71">
        <v>49</v>
      </c>
      <c r="BD464" s="71">
        <v>0</v>
      </c>
      <c r="BE464" s="71">
        <v>0</v>
      </c>
      <c r="BF464" s="71"/>
      <c r="BG464" s="72"/>
      <c r="BH464" s="71">
        <v>0</v>
      </c>
      <c r="BI464" s="71">
        <v>0</v>
      </c>
      <c r="BJ464" s="71">
        <v>0</v>
      </c>
      <c r="BK464" s="71">
        <v>50.832000000000001</v>
      </c>
      <c r="BL464" s="71">
        <v>0</v>
      </c>
      <c r="BM464" s="71">
        <v>0</v>
      </c>
      <c r="BN464" s="72"/>
      <c r="BO464" s="71">
        <v>0</v>
      </c>
      <c r="BP464" s="71">
        <v>0</v>
      </c>
      <c r="BQ464" s="71">
        <v>0</v>
      </c>
      <c r="BR464" s="71">
        <v>1</v>
      </c>
      <c r="BS464" s="71">
        <v>0</v>
      </c>
      <c r="BT464" s="71">
        <v>0</v>
      </c>
      <c r="BU464"/>
      <c r="BV464" s="70">
        <v>50.832000000000001</v>
      </c>
      <c r="BW464" s="70">
        <v>0</v>
      </c>
      <c r="BX464" s="70">
        <v>0</v>
      </c>
      <c r="BY464" s="70">
        <v>0</v>
      </c>
      <c r="BZ464" s="70">
        <v>0</v>
      </c>
      <c r="CA464" s="70">
        <v>0</v>
      </c>
      <c r="CB464" s="70">
        <v>0</v>
      </c>
      <c r="CC464" s="70">
        <v>0</v>
      </c>
      <c r="CD464" s="70">
        <v>0</v>
      </c>
    </row>
    <row r="465" spans="1:82">
      <c r="A465" s="70" t="s">
        <v>2299</v>
      </c>
      <c r="B465" s="70">
        <v>288</v>
      </c>
      <c r="C465" s="70">
        <v>16</v>
      </c>
      <c r="D465" s="70">
        <v>17</v>
      </c>
      <c r="E465" s="70">
        <v>2019</v>
      </c>
      <c r="F465" s="70" t="s">
        <v>158</v>
      </c>
      <c r="G465" s="70" t="s">
        <v>2283</v>
      </c>
      <c r="H465" s="70" t="s">
        <v>2284</v>
      </c>
      <c r="I465" s="148"/>
      <c r="J465" s="71">
        <v>0</v>
      </c>
      <c r="K465" s="71">
        <v>1.6742600019228437</v>
      </c>
      <c r="L465" s="71">
        <v>1.5089733379520351</v>
      </c>
      <c r="M465" s="71">
        <v>9.5522675572219597</v>
      </c>
      <c r="N465" s="71">
        <v>5.6173502105165527</v>
      </c>
      <c r="O465" s="71">
        <v>5.8731731832086007</v>
      </c>
      <c r="P465" s="71">
        <v>8.7023905021046239</v>
      </c>
      <c r="Q465" s="71">
        <v>0.339714758589579</v>
      </c>
      <c r="R465" s="71">
        <v>9.3230035995073568E-2</v>
      </c>
      <c r="S465" s="71">
        <v>0</v>
      </c>
      <c r="T465" s="72"/>
      <c r="U465" s="71">
        <v>0</v>
      </c>
      <c r="V465" s="71">
        <v>991</v>
      </c>
      <c r="W465" s="71">
        <v>28</v>
      </c>
      <c r="X465" s="71">
        <v>2499</v>
      </c>
      <c r="Y465" s="71">
        <v>1967</v>
      </c>
      <c r="Z465" s="71">
        <v>3677</v>
      </c>
      <c r="AA465" s="71">
        <v>1807</v>
      </c>
      <c r="AB465" s="71">
        <v>5505</v>
      </c>
      <c r="AC465" s="71">
        <v>16440</v>
      </c>
      <c r="AD465" s="71">
        <v>0</v>
      </c>
      <c r="AE465" s="72"/>
      <c r="AF465" s="71">
        <v>0</v>
      </c>
      <c r="AG465" s="71">
        <v>1350492.56250044</v>
      </c>
      <c r="AH465" s="71">
        <v>447173.06758139958</v>
      </c>
      <c r="AI465" s="71">
        <v>16205245.818762081</v>
      </c>
      <c r="AJ465" s="71">
        <v>11833867.1772785</v>
      </c>
      <c r="AK465" s="71">
        <v>0</v>
      </c>
      <c r="AL465" s="71">
        <v>0</v>
      </c>
      <c r="AM465" s="71">
        <v>749739.55838218774</v>
      </c>
      <c r="AN465" s="71">
        <v>0</v>
      </c>
      <c r="AO465" s="71">
        <v>0</v>
      </c>
      <c r="AP465" s="71">
        <v>30586518.184504606</v>
      </c>
      <c r="AQ465" s="72"/>
      <c r="AR465" s="71">
        <v>136</v>
      </c>
      <c r="AS465" s="71">
        <v>31</v>
      </c>
      <c r="AT465" s="71">
        <v>1</v>
      </c>
      <c r="AU465" s="71">
        <v>1</v>
      </c>
      <c r="AV465" s="71">
        <v>0</v>
      </c>
      <c r="AW465" s="71">
        <v>0</v>
      </c>
      <c r="AX465" s="71"/>
      <c r="AY465" s="72"/>
      <c r="AZ465" s="71">
        <v>700.87999999999988</v>
      </c>
      <c r="BA465" s="71">
        <v>1375</v>
      </c>
      <c r="BB465" s="71">
        <v>9000</v>
      </c>
      <c r="BC465" s="71">
        <v>49</v>
      </c>
      <c r="BD465" s="71">
        <v>0</v>
      </c>
      <c r="BE465" s="71">
        <v>0</v>
      </c>
      <c r="BF465" s="71"/>
      <c r="BG465" s="72"/>
      <c r="BH465" s="71">
        <v>0</v>
      </c>
      <c r="BI465" s="71">
        <v>0</v>
      </c>
      <c r="BJ465" s="71">
        <v>0</v>
      </c>
      <c r="BK465" s="71">
        <v>23.343</v>
      </c>
      <c r="BL465" s="71">
        <v>0</v>
      </c>
      <c r="BM465" s="71">
        <v>0</v>
      </c>
      <c r="BN465" s="72"/>
      <c r="BO465" s="71">
        <v>0</v>
      </c>
      <c r="BP465" s="71">
        <v>0</v>
      </c>
      <c r="BQ465" s="71">
        <v>0</v>
      </c>
      <c r="BR465" s="71">
        <v>1</v>
      </c>
      <c r="BS465" s="71">
        <v>0</v>
      </c>
      <c r="BT465" s="71">
        <v>0</v>
      </c>
      <c r="BU465"/>
      <c r="BV465" s="70">
        <v>23.343</v>
      </c>
      <c r="BW465" s="70">
        <v>0</v>
      </c>
      <c r="BX465" s="70">
        <v>0</v>
      </c>
      <c r="BY465" s="70">
        <v>0</v>
      </c>
      <c r="BZ465" s="70">
        <v>0</v>
      </c>
      <c r="CA465" s="70">
        <v>0</v>
      </c>
      <c r="CB465" s="70">
        <v>0</v>
      </c>
      <c r="CC465" s="70">
        <v>0</v>
      </c>
      <c r="CD465" s="70">
        <v>0</v>
      </c>
    </row>
    <row r="466" spans="1:82">
      <c r="A466" s="70" t="s">
        <v>2300</v>
      </c>
      <c r="B466" s="70">
        <v>289</v>
      </c>
      <c r="C466" s="70">
        <v>17</v>
      </c>
      <c r="D466" s="70">
        <v>17</v>
      </c>
      <c r="E466" s="70">
        <v>2020</v>
      </c>
      <c r="F466" s="70" t="s">
        <v>159</v>
      </c>
      <c r="G466" s="70" t="s">
        <v>2283</v>
      </c>
      <c r="H466" s="70" t="s">
        <v>2284</v>
      </c>
      <c r="I466" s="148"/>
      <c r="J466" s="71">
        <v>0</v>
      </c>
      <c r="K466" s="71">
        <v>1.898121603248861</v>
      </c>
      <c r="L466" s="71">
        <v>1.5283208059542508</v>
      </c>
      <c r="M466" s="71">
        <v>9.0046728191484995</v>
      </c>
      <c r="N466" s="71">
        <v>5.4708524492586701</v>
      </c>
      <c r="O466" s="71">
        <v>5.170919942361718</v>
      </c>
      <c r="P466" s="71">
        <v>8.1330724109772898</v>
      </c>
      <c r="Q466" s="71">
        <v>0.318741670694561</v>
      </c>
      <c r="R466" s="71">
        <v>3.7349854556131844E-2</v>
      </c>
      <c r="S466" s="71">
        <v>0</v>
      </c>
      <c r="T466" s="72"/>
      <c r="U466" s="71">
        <v>0</v>
      </c>
      <c r="V466" s="71">
        <v>968</v>
      </c>
      <c r="W466" s="71">
        <v>46</v>
      </c>
      <c r="X466" s="71">
        <v>2660</v>
      </c>
      <c r="Y466" s="71">
        <v>1976</v>
      </c>
      <c r="Z466" s="71">
        <v>3695</v>
      </c>
      <c r="AA466" s="71">
        <v>1795</v>
      </c>
      <c r="AB466" s="71">
        <v>5406</v>
      </c>
      <c r="AC466" s="71">
        <v>6620.9999999999991</v>
      </c>
      <c r="AD466" s="71">
        <v>0</v>
      </c>
      <c r="AE466" s="72"/>
      <c r="AF466" s="71">
        <v>0</v>
      </c>
      <c r="AG466" s="71">
        <v>1397139.9767202411</v>
      </c>
      <c r="AH466" s="71">
        <v>377924.52125721041</v>
      </c>
      <c r="AI466" s="71">
        <v>14531620.001109652</v>
      </c>
      <c r="AJ466" s="71">
        <v>11689458.60792603</v>
      </c>
      <c r="AK466" s="71"/>
      <c r="AL466" s="71"/>
      <c r="AM466" s="71">
        <v>705543.06191271415</v>
      </c>
      <c r="AN466" s="71"/>
      <c r="AO466" s="71"/>
      <c r="AP466" s="71">
        <v>28701686.168925848</v>
      </c>
      <c r="AQ466" s="72"/>
      <c r="AR466" s="71">
        <v>140</v>
      </c>
      <c r="AS466" s="71">
        <v>37</v>
      </c>
      <c r="AT466" s="71">
        <v>1</v>
      </c>
      <c r="AU466" s="71">
        <v>1</v>
      </c>
      <c r="AV466" s="71">
        <v>0</v>
      </c>
      <c r="AW466" s="71">
        <v>0</v>
      </c>
      <c r="AX466" s="71"/>
      <c r="AY466" s="72"/>
      <c r="AZ466" s="71">
        <v>719.17999999999984</v>
      </c>
      <c r="BA466" s="71">
        <v>1672</v>
      </c>
      <c r="BB466" s="71">
        <v>9000</v>
      </c>
      <c r="BC466" s="71">
        <v>49</v>
      </c>
      <c r="BD466" s="71">
        <v>0</v>
      </c>
      <c r="BE466" s="71">
        <v>0</v>
      </c>
      <c r="BF466" s="71"/>
      <c r="BG466" s="72"/>
      <c r="BH466" s="71">
        <v>0</v>
      </c>
      <c r="BI466" s="71">
        <v>0</v>
      </c>
      <c r="BJ466" s="71">
        <v>0</v>
      </c>
      <c r="BK466" s="71">
        <v>16.282</v>
      </c>
      <c r="BL466" s="71">
        <v>0</v>
      </c>
      <c r="BM466" s="71">
        <v>0</v>
      </c>
      <c r="BN466" s="72"/>
      <c r="BO466" s="71">
        <v>0</v>
      </c>
      <c r="BP466" s="71">
        <v>0</v>
      </c>
      <c r="BQ466" s="71">
        <v>0</v>
      </c>
      <c r="BR466" s="71">
        <v>1</v>
      </c>
      <c r="BS466" s="71">
        <v>0</v>
      </c>
      <c r="BT466" s="71">
        <v>0</v>
      </c>
      <c r="BU466"/>
      <c r="BV466" s="70">
        <v>16.282</v>
      </c>
      <c r="BW466" s="70">
        <v>0</v>
      </c>
      <c r="BX466" s="70">
        <v>0</v>
      </c>
      <c r="BY466" s="70">
        <v>0</v>
      </c>
      <c r="BZ466" s="70">
        <v>0</v>
      </c>
      <c r="CA466" s="70">
        <v>0</v>
      </c>
      <c r="CB466" s="70">
        <v>0</v>
      </c>
      <c r="CC466" s="70">
        <v>0</v>
      </c>
      <c r="CD466" s="70">
        <v>0</v>
      </c>
    </row>
    <row r="467" spans="1:82">
      <c r="A467" s="70" t="s">
        <v>2301</v>
      </c>
      <c r="B467" s="70">
        <v>289</v>
      </c>
      <c r="C467" s="70">
        <v>18</v>
      </c>
      <c r="D467" s="70">
        <v>17</v>
      </c>
      <c r="E467" s="70">
        <v>2021</v>
      </c>
      <c r="F467" s="70" t="s">
        <v>160</v>
      </c>
      <c r="G467" s="70" t="s">
        <v>2283</v>
      </c>
      <c r="H467" s="70" t="s">
        <v>2284</v>
      </c>
      <c r="I467" s="148"/>
      <c r="J467" s="71">
        <v>0</v>
      </c>
      <c r="K467" s="71">
        <v>1.8878367895242882</v>
      </c>
      <c r="L467" s="71">
        <v>1.3836724690370041</v>
      </c>
      <c r="M467" s="71">
        <v>7.8186627834586435</v>
      </c>
      <c r="N467" s="71">
        <v>4.5167597265558843</v>
      </c>
      <c r="O467" s="71">
        <v>5.0342385114852872</v>
      </c>
      <c r="P467" s="71">
        <v>8.3499579932254182</v>
      </c>
      <c r="Q467" s="71">
        <v>0.30898457234723098</v>
      </c>
      <c r="R467" s="71">
        <v>3.2662205570358975E-2</v>
      </c>
      <c r="S467" s="71">
        <v>0</v>
      </c>
      <c r="T467" s="72"/>
      <c r="U467" s="71">
        <v>0</v>
      </c>
      <c r="V467" s="71">
        <v>968</v>
      </c>
      <c r="W467" s="71">
        <v>46</v>
      </c>
      <c r="X467" s="71">
        <v>2660</v>
      </c>
      <c r="Y467" s="71">
        <v>1970</v>
      </c>
      <c r="Z467" s="71">
        <v>3704</v>
      </c>
      <c r="AA467" s="71">
        <v>1797</v>
      </c>
      <c r="AB467" s="71">
        <v>5292</v>
      </c>
      <c r="AC467" s="71">
        <v>5617</v>
      </c>
      <c r="AD467" s="71">
        <v>0</v>
      </c>
      <c r="AE467" s="72"/>
      <c r="AF467" s="71">
        <v>0</v>
      </c>
      <c r="AG467" s="71">
        <v>1462118.5958491024</v>
      </c>
      <c r="AH467" s="71">
        <v>419120.26741204178</v>
      </c>
      <c r="AI467" s="71">
        <v>15595909.353573725</v>
      </c>
      <c r="AJ467" s="71">
        <v>11355385.06002705</v>
      </c>
      <c r="AK467" s="71">
        <v>0</v>
      </c>
      <c r="AL467" s="71">
        <v>0</v>
      </c>
      <c r="AM467" s="71">
        <v>694648.49427889311</v>
      </c>
      <c r="AN467" s="71">
        <v>0</v>
      </c>
      <c r="AO467" s="71">
        <v>0</v>
      </c>
      <c r="AP467" s="71">
        <v>29527181.771140814</v>
      </c>
      <c r="AQ467" s="72"/>
      <c r="AR467" s="71">
        <v>144</v>
      </c>
      <c r="AS467" s="71">
        <v>39</v>
      </c>
      <c r="AT467" s="71">
        <v>1</v>
      </c>
      <c r="AU467" s="71">
        <v>1</v>
      </c>
      <c r="AV467" s="71">
        <v>0</v>
      </c>
      <c r="AW467" s="71">
        <v>0</v>
      </c>
      <c r="AX467" s="71"/>
      <c r="AY467" s="72"/>
      <c r="AZ467" s="71">
        <v>748.27999999999986</v>
      </c>
      <c r="BA467" s="71">
        <v>1771</v>
      </c>
      <c r="BB467" s="71">
        <v>9000</v>
      </c>
      <c r="BC467" s="71">
        <v>49</v>
      </c>
      <c r="BD467" s="71">
        <v>0</v>
      </c>
      <c r="BE467" s="71">
        <v>0</v>
      </c>
      <c r="BF467" s="71"/>
      <c r="BG467" s="72"/>
      <c r="BH467" s="71">
        <v>0</v>
      </c>
      <c r="BI467" s="71">
        <v>0</v>
      </c>
      <c r="BJ467" s="71">
        <v>0</v>
      </c>
      <c r="BK467" s="71">
        <v>14.532999999999999</v>
      </c>
      <c r="BL467" s="71">
        <v>0</v>
      </c>
      <c r="BM467" s="71">
        <v>0</v>
      </c>
      <c r="BN467" s="72"/>
      <c r="BO467" s="71">
        <v>0</v>
      </c>
      <c r="BP467" s="71">
        <v>0</v>
      </c>
      <c r="BQ467" s="71">
        <v>0</v>
      </c>
      <c r="BR467" s="71">
        <v>1</v>
      </c>
      <c r="BS467" s="71">
        <v>0</v>
      </c>
      <c r="BT467" s="71">
        <v>0</v>
      </c>
      <c r="BU467"/>
      <c r="BV467" s="70">
        <v>14.532999999999999</v>
      </c>
      <c r="BW467" s="70">
        <v>0</v>
      </c>
      <c r="BX467" s="70">
        <v>0</v>
      </c>
      <c r="BY467" s="70">
        <v>0</v>
      </c>
      <c r="BZ467" s="70">
        <v>0</v>
      </c>
      <c r="CA467" s="70">
        <v>0</v>
      </c>
      <c r="CB467" s="70">
        <v>0</v>
      </c>
      <c r="CC467" s="70">
        <v>0</v>
      </c>
      <c r="CD467" s="70">
        <v>0</v>
      </c>
    </row>
    <row r="468" spans="1:82">
      <c r="A468" s="70" t="s">
        <v>2302</v>
      </c>
      <c r="B468" s="70">
        <v>289</v>
      </c>
      <c r="C468" s="70">
        <v>19</v>
      </c>
      <c r="D468" s="70">
        <v>17</v>
      </c>
      <c r="E468" s="70">
        <v>2022</v>
      </c>
      <c r="F468" s="70" t="s">
        <v>161</v>
      </c>
      <c r="G468" s="70" t="s">
        <v>2283</v>
      </c>
      <c r="H468" s="70" t="s">
        <v>2284</v>
      </c>
      <c r="I468" s="148"/>
      <c r="J468" s="71">
        <v>0</v>
      </c>
      <c r="K468" s="71">
        <v>1.9440218904212541</v>
      </c>
      <c r="L468" s="71">
        <v>1.5589374967995602</v>
      </c>
      <c r="M468" s="71">
        <v>9.7661280525713909</v>
      </c>
      <c r="N468" s="71">
        <v>5.6436567276234957</v>
      </c>
      <c r="O468" s="71">
        <v>5.2585426502778549</v>
      </c>
      <c r="P468" s="71">
        <v>8.2611937549234646</v>
      </c>
      <c r="Q468" s="71">
        <v>0.30200229206134227</v>
      </c>
      <c r="R468" s="71">
        <v>6.2791321691022584E-2</v>
      </c>
      <c r="S468" s="71">
        <v>0</v>
      </c>
      <c r="T468" s="72"/>
      <c r="U468" s="71">
        <v>0</v>
      </c>
      <c r="V468" s="71">
        <v>968</v>
      </c>
      <c r="W468" s="71">
        <v>46</v>
      </c>
      <c r="X468" s="71">
        <v>2660</v>
      </c>
      <c r="Y468" s="71">
        <v>1941</v>
      </c>
      <c r="Z468" s="71">
        <v>3676</v>
      </c>
      <c r="AA468" s="71">
        <v>1805</v>
      </c>
      <c r="AB468" s="71">
        <v>5130</v>
      </c>
      <c r="AC468" s="71">
        <v>10933.999999999998</v>
      </c>
      <c r="AD468" s="71">
        <v>0</v>
      </c>
      <c r="AE468" s="72"/>
      <c r="AF468" s="71">
        <v>0</v>
      </c>
      <c r="AG468" s="71">
        <v>1488879.4393502204</v>
      </c>
      <c r="AH468" s="71">
        <v>494685.67113786878</v>
      </c>
      <c r="AI468" s="71">
        <v>15331644.762870165</v>
      </c>
      <c r="AJ468" s="71">
        <v>11430063.93304174</v>
      </c>
      <c r="AK468" s="71">
        <v>0</v>
      </c>
      <c r="AL468" s="71">
        <v>0</v>
      </c>
      <c r="AM468" s="71">
        <v>662423.02030850283</v>
      </c>
      <c r="AN468" s="71">
        <v>0</v>
      </c>
      <c r="AO468" s="71">
        <v>0</v>
      </c>
      <c r="AP468" s="71">
        <v>29407696.826708496</v>
      </c>
      <c r="AQ468" s="72"/>
      <c r="AR468" s="71">
        <v>149</v>
      </c>
      <c r="AS468" s="71">
        <v>41</v>
      </c>
      <c r="AT468" s="71">
        <v>1</v>
      </c>
      <c r="AU468" s="71">
        <v>1</v>
      </c>
      <c r="AV468" s="71">
        <v>0</v>
      </c>
      <c r="AW468" s="71">
        <v>0</v>
      </c>
      <c r="AX468" s="71"/>
      <c r="AY468" s="72"/>
      <c r="AZ468" s="71">
        <v>776.27999999999975</v>
      </c>
      <c r="BA468" s="71">
        <v>1870.0000000000002</v>
      </c>
      <c r="BB468" s="71">
        <v>9000</v>
      </c>
      <c r="BC468" s="71">
        <v>49</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2303</v>
      </c>
      <c r="B469" s="70">
        <v>289</v>
      </c>
      <c r="C469" s="70">
        <v>20</v>
      </c>
      <c r="D469" s="70">
        <v>17</v>
      </c>
      <c r="E469" s="70">
        <v>2023</v>
      </c>
      <c r="F469" s="70" t="s">
        <v>1539</v>
      </c>
      <c r="G469" s="70" t="s">
        <v>2283</v>
      </c>
      <c r="H469" s="70" t="s">
        <v>2284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152</v>
      </c>
      <c r="AS469" s="71">
        <v>41</v>
      </c>
      <c r="AT469" s="71">
        <v>1</v>
      </c>
      <c r="AU469" s="71">
        <v>1</v>
      </c>
      <c r="AV469" s="71">
        <v>0</v>
      </c>
      <c r="AW469" s="71">
        <v>0</v>
      </c>
      <c r="AX469" s="71"/>
      <c r="AY469" s="72"/>
      <c r="AZ469" s="71">
        <v>791.37999999999988</v>
      </c>
      <c r="BA469" s="71">
        <v>1870.0000000000002</v>
      </c>
      <c r="BB469" s="71">
        <v>9000</v>
      </c>
      <c r="BC469" s="71">
        <v>49</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2304</v>
      </c>
      <c r="B470" s="70">
        <v>289</v>
      </c>
      <c r="C470" s="70">
        <v>21</v>
      </c>
      <c r="D470" s="70">
        <v>17</v>
      </c>
      <c r="E470" s="70">
        <v>2024</v>
      </c>
      <c r="F470" s="70" t="s">
        <v>1554</v>
      </c>
      <c r="G470" s="70" t="s">
        <v>2283</v>
      </c>
      <c r="H470" s="70" t="s">
        <v>2284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2305</v>
      </c>
      <c r="B471" s="70">
        <v>256</v>
      </c>
      <c r="C471" s="70">
        <v>1</v>
      </c>
      <c r="D471" s="70">
        <v>16</v>
      </c>
      <c r="E471" s="70">
        <v>1990</v>
      </c>
      <c r="F471" s="70" t="s">
        <v>787</v>
      </c>
      <c r="G471" s="70" t="s">
        <v>2306</v>
      </c>
      <c r="H471" s="70" t="s">
        <v>2307</v>
      </c>
      <c r="I471" s="148"/>
      <c r="J471" s="71">
        <v>23.097100288233541</v>
      </c>
      <c r="K471" s="71">
        <v>1.5475770642271149</v>
      </c>
      <c r="L471" s="71">
        <v>0.52582148863642642</v>
      </c>
      <c r="M471" s="71">
        <v>4.9858323737068888</v>
      </c>
      <c r="N471" s="71">
        <v>6.4431042071178606</v>
      </c>
      <c r="O471" s="71">
        <v>4.6752864780123824</v>
      </c>
      <c r="P471" s="71">
        <v>10.716149593469231</v>
      </c>
      <c r="Q471" s="71">
        <v>0.50712562563450503</v>
      </c>
      <c r="R471" s="71">
        <v>0</v>
      </c>
      <c r="S471" s="71">
        <v>0.51776372134966553</v>
      </c>
      <c r="T471" s="72"/>
      <c r="U471" s="71">
        <v>339866</v>
      </c>
      <c r="V471" s="71">
        <v>405</v>
      </c>
      <c r="W471" s="71">
        <v>7</v>
      </c>
      <c r="X471" s="71">
        <v>2005</v>
      </c>
      <c r="Y471" s="71">
        <v>2866</v>
      </c>
      <c r="Z471" s="71">
        <v>1923</v>
      </c>
      <c r="AA471" s="71">
        <v>2602</v>
      </c>
      <c r="AB471" s="71">
        <v>8234</v>
      </c>
      <c r="AC471" s="71">
        <v>0</v>
      </c>
      <c r="AD471" s="71">
        <v>0.51776372134966553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2308</v>
      </c>
      <c r="B472" s="70">
        <v>257</v>
      </c>
      <c r="C472" s="70">
        <v>2</v>
      </c>
      <c r="D472" s="70">
        <v>16</v>
      </c>
      <c r="E472" s="70">
        <v>2005</v>
      </c>
      <c r="F472" s="70" t="s">
        <v>789</v>
      </c>
      <c r="G472" s="70" t="s">
        <v>2306</v>
      </c>
      <c r="H472" s="70" t="s">
        <v>2307</v>
      </c>
      <c r="I472" s="148"/>
      <c r="J472" s="71">
        <v>15.542083769644529</v>
      </c>
      <c r="K472" s="71">
        <v>0.7044998316801081</v>
      </c>
      <c r="L472" s="71">
        <v>0</v>
      </c>
      <c r="M472" s="71">
        <v>6.8872041837964266</v>
      </c>
      <c r="N472" s="71">
        <v>7.5987571901477464</v>
      </c>
      <c r="O472" s="71">
        <v>6.7084616004050419</v>
      </c>
      <c r="P472" s="71">
        <v>10.726139262636989</v>
      </c>
      <c r="Q472" s="71">
        <v>0.41858622186208799</v>
      </c>
      <c r="R472" s="71">
        <v>0</v>
      </c>
      <c r="S472" s="71">
        <v>0.56424068119240034</v>
      </c>
      <c r="T472" s="72"/>
      <c r="U472" s="71">
        <v>340448</v>
      </c>
      <c r="V472" s="71">
        <v>222</v>
      </c>
      <c r="W472" s="71">
        <v>0</v>
      </c>
      <c r="X472" s="71">
        <v>1473</v>
      </c>
      <c r="Y472" s="71">
        <v>3056</v>
      </c>
      <c r="Z472" s="71">
        <v>3193</v>
      </c>
      <c r="AA472" s="71">
        <v>2133</v>
      </c>
      <c r="AB472" s="71">
        <v>7105</v>
      </c>
      <c r="AC472" s="71">
        <v>0</v>
      </c>
      <c r="AD472" s="71">
        <v>0.56424068119240034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2309</v>
      </c>
      <c r="B473" s="70">
        <v>258</v>
      </c>
      <c r="C473" s="70">
        <v>3</v>
      </c>
      <c r="D473" s="70">
        <v>16</v>
      </c>
      <c r="E473" s="70">
        <v>2006</v>
      </c>
      <c r="F473" s="70" t="s">
        <v>790</v>
      </c>
      <c r="G473" s="70" t="s">
        <v>2306</v>
      </c>
      <c r="H473" s="70" t="s">
        <v>2307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2310</v>
      </c>
      <c r="B474" s="70">
        <v>259</v>
      </c>
      <c r="C474" s="70">
        <v>4</v>
      </c>
      <c r="D474" s="70">
        <v>16</v>
      </c>
      <c r="E474" s="70">
        <v>2007</v>
      </c>
      <c r="F474" s="70" t="s">
        <v>791</v>
      </c>
      <c r="G474" s="70" t="s">
        <v>2306</v>
      </c>
      <c r="H474" s="70" t="s">
        <v>2307</v>
      </c>
      <c r="I474" s="148"/>
      <c r="J474" s="71">
        <v>16.28934757371988</v>
      </c>
      <c r="K474" s="71">
        <v>0.59613010652930254</v>
      </c>
      <c r="L474" s="71">
        <v>0</v>
      </c>
      <c r="M474" s="71">
        <v>7.0657609552651657</v>
      </c>
      <c r="N474" s="71">
        <v>8.797168311421677</v>
      </c>
      <c r="O474" s="71">
        <v>6.4390787171673622</v>
      </c>
      <c r="P474" s="71">
        <v>10.59088392514427</v>
      </c>
      <c r="Q474" s="71">
        <v>0.429764849523048</v>
      </c>
      <c r="R474" s="71">
        <v>0</v>
      </c>
      <c r="S474" s="71">
        <v>0.51858814239568618</v>
      </c>
      <c r="T474" s="72"/>
      <c r="U474" s="71">
        <v>405665</v>
      </c>
      <c r="V474" s="71">
        <v>191</v>
      </c>
      <c r="W474" s="71">
        <v>0</v>
      </c>
      <c r="X474" s="71">
        <v>1793</v>
      </c>
      <c r="Y474" s="71">
        <v>3072</v>
      </c>
      <c r="Z474" s="71">
        <v>3186</v>
      </c>
      <c r="AA474" s="71">
        <v>2074</v>
      </c>
      <c r="AB474" s="71">
        <v>6909</v>
      </c>
      <c r="AC474" s="71">
        <v>0</v>
      </c>
      <c r="AD474" s="71">
        <v>0.51858814239568618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2311</v>
      </c>
      <c r="B475" s="70">
        <v>260</v>
      </c>
      <c r="C475" s="70">
        <v>5</v>
      </c>
      <c r="D475" s="70">
        <v>16</v>
      </c>
      <c r="E475" s="70">
        <v>2008</v>
      </c>
      <c r="F475" s="70" t="s">
        <v>792</v>
      </c>
      <c r="G475" s="70" t="s">
        <v>2306</v>
      </c>
      <c r="H475" s="70" t="s">
        <v>2307</v>
      </c>
      <c r="I475" s="148"/>
      <c r="J475" s="71">
        <v>12.916226227319219</v>
      </c>
      <c r="K475" s="71">
        <v>0.42451122302701227</v>
      </c>
      <c r="L475" s="71">
        <v>0</v>
      </c>
      <c r="M475" s="71">
        <v>7.4649163023849923</v>
      </c>
      <c r="N475" s="71">
        <v>7.8058588284503667</v>
      </c>
      <c r="O475" s="71">
        <v>6.2324567333653693</v>
      </c>
      <c r="P475" s="71">
        <v>10.34928336441188</v>
      </c>
      <c r="Q475" s="71">
        <v>0.41620123520460101</v>
      </c>
      <c r="R475" s="71">
        <v>0</v>
      </c>
      <c r="S475" s="71">
        <v>0.29250592408381371</v>
      </c>
      <c r="T475" s="72"/>
      <c r="U475" s="71">
        <v>344128</v>
      </c>
      <c r="V475" s="71">
        <v>191</v>
      </c>
      <c r="W475" s="71">
        <v>0</v>
      </c>
      <c r="X475" s="71">
        <v>1793</v>
      </c>
      <c r="Y475" s="71">
        <v>3063</v>
      </c>
      <c r="Z475" s="71">
        <v>3192</v>
      </c>
      <c r="AA475" s="71">
        <v>2029</v>
      </c>
      <c r="AB475" s="71">
        <v>6801</v>
      </c>
      <c r="AC475" s="71">
        <v>0</v>
      </c>
      <c r="AD475" s="71">
        <v>0.29250592408381371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2312</v>
      </c>
      <c r="B476" s="70">
        <v>261</v>
      </c>
      <c r="C476" s="70">
        <v>6</v>
      </c>
      <c r="D476" s="70">
        <v>16</v>
      </c>
      <c r="E476" s="70">
        <v>2009</v>
      </c>
      <c r="F476" s="70" t="s">
        <v>176</v>
      </c>
      <c r="G476" s="70" t="s">
        <v>2306</v>
      </c>
      <c r="H476" s="70" t="s">
        <v>2307</v>
      </c>
      <c r="I476" s="148"/>
      <c r="J476" s="71">
        <v>9.6322018347739338</v>
      </c>
      <c r="K476" s="71">
        <v>0.51881326290519569</v>
      </c>
      <c r="L476" s="71">
        <v>1.4235277883174819</v>
      </c>
      <c r="M476" s="71">
        <v>7.8513668678514943</v>
      </c>
      <c r="N476" s="71">
        <v>7.5446167870661522</v>
      </c>
      <c r="O476" s="71">
        <v>6.312256832609612</v>
      </c>
      <c r="P476" s="71">
        <v>9.867355360460639</v>
      </c>
      <c r="Q476" s="71">
        <v>0.388377001371632</v>
      </c>
      <c r="R476" s="71">
        <v>0</v>
      </c>
      <c r="S476" s="71">
        <v>0.27582398454620632</v>
      </c>
      <c r="T476" s="72"/>
      <c r="U476" s="71">
        <v>236958</v>
      </c>
      <c r="V476" s="71">
        <v>167</v>
      </c>
      <c r="W476" s="71">
        <v>25</v>
      </c>
      <c r="X476" s="71">
        <v>1814</v>
      </c>
      <c r="Y476" s="71">
        <v>3034</v>
      </c>
      <c r="Z476" s="71">
        <v>3191</v>
      </c>
      <c r="AA476" s="71">
        <v>1986</v>
      </c>
      <c r="AB476" s="71">
        <v>6662</v>
      </c>
      <c r="AC476" s="71">
        <v>0</v>
      </c>
      <c r="AD476" s="71">
        <v>0.27582398454620632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2313</v>
      </c>
      <c r="B477" s="70">
        <v>262</v>
      </c>
      <c r="C477" s="70">
        <v>7</v>
      </c>
      <c r="D477" s="70">
        <v>16</v>
      </c>
      <c r="E477" s="70">
        <v>2010</v>
      </c>
      <c r="F477" s="70" t="s">
        <v>177</v>
      </c>
      <c r="G477" s="70" t="s">
        <v>2306</v>
      </c>
      <c r="H477" s="70" t="s">
        <v>2307</v>
      </c>
      <c r="I477" s="148"/>
      <c r="J477" s="71">
        <v>9.2471238603186325</v>
      </c>
      <c r="K477" s="71">
        <v>0.42502100209113058</v>
      </c>
      <c r="L477" s="71">
        <v>1.266048290970154</v>
      </c>
      <c r="M477" s="71">
        <v>7.3062815042992622</v>
      </c>
      <c r="N477" s="71">
        <v>7.1970331609303004</v>
      </c>
      <c r="O477" s="71">
        <v>6.2594327778258689</v>
      </c>
      <c r="P477" s="71">
        <v>9.9366456151611882</v>
      </c>
      <c r="Q477" s="71">
        <v>0.39520992444194802</v>
      </c>
      <c r="R477" s="71">
        <v>0</v>
      </c>
      <c r="S477" s="71">
        <v>0.54671713807352684</v>
      </c>
      <c r="T477" s="72"/>
      <c r="U477" s="71">
        <v>247300</v>
      </c>
      <c r="V477" s="71">
        <v>167</v>
      </c>
      <c r="W477" s="71">
        <v>25</v>
      </c>
      <c r="X477" s="71">
        <v>1814</v>
      </c>
      <c r="Y477" s="71">
        <v>3004</v>
      </c>
      <c r="Z477" s="71">
        <v>3179</v>
      </c>
      <c r="AA477" s="71">
        <v>1950</v>
      </c>
      <c r="AB477" s="71">
        <v>6496</v>
      </c>
      <c r="AC477" s="71">
        <v>0</v>
      </c>
      <c r="AD477" s="71">
        <v>0.54671713807352684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2314</v>
      </c>
      <c r="B478" s="70">
        <v>263</v>
      </c>
      <c r="C478" s="70">
        <v>8</v>
      </c>
      <c r="D478" s="70">
        <v>16</v>
      </c>
      <c r="E478" s="70">
        <v>2011</v>
      </c>
      <c r="F478" s="70" t="s">
        <v>178</v>
      </c>
      <c r="G478" s="70" t="s">
        <v>2306</v>
      </c>
      <c r="H478" s="70" t="s">
        <v>2307</v>
      </c>
      <c r="I478" s="148"/>
      <c r="J478" s="71">
        <v>13.97131673978566</v>
      </c>
      <c r="K478" s="71">
        <v>0.61895557457959727</v>
      </c>
      <c r="L478" s="71">
        <v>1.2190401221528679</v>
      </c>
      <c r="M478" s="71">
        <v>10.245747845318631</v>
      </c>
      <c r="N478" s="71">
        <v>9.70976492818812</v>
      </c>
      <c r="O478" s="71">
        <v>6.18222478759035</v>
      </c>
      <c r="P478" s="71">
        <v>9.4020697025670579</v>
      </c>
      <c r="Q478" s="71">
        <v>0.448431297125293</v>
      </c>
      <c r="R478" s="71">
        <v>0</v>
      </c>
      <c r="S478" s="71">
        <v>0.51853315082767737</v>
      </c>
      <c r="T478" s="72"/>
      <c r="U478" s="71">
        <v>352528</v>
      </c>
      <c r="V478" s="71">
        <v>167</v>
      </c>
      <c r="W478" s="71">
        <v>25</v>
      </c>
      <c r="X478" s="71">
        <v>1814</v>
      </c>
      <c r="Y478" s="71">
        <v>2983</v>
      </c>
      <c r="Z478" s="71">
        <v>3208</v>
      </c>
      <c r="AA478" s="71">
        <v>1900</v>
      </c>
      <c r="AB478" s="71">
        <v>6390</v>
      </c>
      <c r="AC478" s="71">
        <v>0</v>
      </c>
      <c r="AD478" s="71">
        <v>0.51853315082767737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2315</v>
      </c>
      <c r="B479" s="70">
        <v>264</v>
      </c>
      <c r="C479" s="70">
        <v>9</v>
      </c>
      <c r="D479" s="70">
        <v>16</v>
      </c>
      <c r="E479" s="70">
        <v>2012</v>
      </c>
      <c r="F479" s="70" t="s">
        <v>179</v>
      </c>
      <c r="G479" s="70" t="s">
        <v>2306</v>
      </c>
      <c r="H479" s="70" t="s">
        <v>2307</v>
      </c>
      <c r="I479" s="148"/>
      <c r="J479" s="71">
        <v>13.29001507586498</v>
      </c>
      <c r="K479" s="71">
        <v>0.74740737711176108</v>
      </c>
      <c r="L479" s="71">
        <v>1.1918838624342569</v>
      </c>
      <c r="M479" s="71">
        <v>10.462754882521949</v>
      </c>
      <c r="N479" s="71">
        <v>11.876848602740321</v>
      </c>
      <c r="O479" s="71">
        <v>6.1794630152572294</v>
      </c>
      <c r="P479" s="71">
        <v>9.3460773542997497</v>
      </c>
      <c r="Q479" s="71">
        <v>0.47928199048801701</v>
      </c>
      <c r="R479" s="71">
        <v>0</v>
      </c>
      <c r="S479" s="71">
        <v>0.67703785582947718</v>
      </c>
      <c r="T479" s="72"/>
      <c r="U479" s="71">
        <v>325050</v>
      </c>
      <c r="V479" s="71">
        <v>167</v>
      </c>
      <c r="W479" s="71">
        <v>25</v>
      </c>
      <c r="X479" s="71">
        <v>1814</v>
      </c>
      <c r="Y479" s="71">
        <v>2953</v>
      </c>
      <c r="Z479" s="71">
        <v>3232</v>
      </c>
      <c r="AA479" s="71">
        <v>1878</v>
      </c>
      <c r="AB479" s="71">
        <v>6286</v>
      </c>
      <c r="AC479" s="71">
        <v>0</v>
      </c>
      <c r="AD479" s="71">
        <v>0.67703785582947718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2316</v>
      </c>
      <c r="B480" s="70">
        <v>265</v>
      </c>
      <c r="C480" s="70">
        <v>10</v>
      </c>
      <c r="D480" s="70">
        <v>16</v>
      </c>
      <c r="E480" s="70">
        <v>2013</v>
      </c>
      <c r="F480" s="70" t="s">
        <v>180</v>
      </c>
      <c r="G480" s="70" t="s">
        <v>2306</v>
      </c>
      <c r="H480" s="70" t="s">
        <v>2307</v>
      </c>
      <c r="I480" s="148"/>
      <c r="J480" s="71">
        <v>11.79271046087897</v>
      </c>
      <c r="K480" s="71">
        <v>0.75286416690671609</v>
      </c>
      <c r="L480" s="71">
        <v>1.2277524390212191</v>
      </c>
      <c r="M480" s="71">
        <v>10.8443846692902</v>
      </c>
      <c r="N480" s="71">
        <v>12.111397299742199</v>
      </c>
      <c r="O480" s="71">
        <v>5.9391465798410579</v>
      </c>
      <c r="P480" s="71">
        <v>9.2214417961120123</v>
      </c>
      <c r="Q480" s="71">
        <v>0.47998711601659899</v>
      </c>
      <c r="R480" s="71">
        <v>0</v>
      </c>
      <c r="S480" s="71">
        <v>0.5404902836313954</v>
      </c>
      <c r="T480" s="72"/>
      <c r="U480" s="71">
        <v>305968</v>
      </c>
      <c r="V480" s="71">
        <v>167</v>
      </c>
      <c r="W480" s="71">
        <v>25</v>
      </c>
      <c r="X480" s="71">
        <v>1814</v>
      </c>
      <c r="Y480" s="71">
        <v>2946</v>
      </c>
      <c r="Z480" s="71">
        <v>3245</v>
      </c>
      <c r="AA480" s="71">
        <v>1846</v>
      </c>
      <c r="AB480" s="71">
        <v>6205</v>
      </c>
      <c r="AC480" s="71">
        <v>0</v>
      </c>
      <c r="AD480" s="71">
        <v>0.5404902836313954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2317</v>
      </c>
      <c r="B481" s="70">
        <v>266</v>
      </c>
      <c r="C481" s="70">
        <v>11</v>
      </c>
      <c r="D481" s="70">
        <v>16</v>
      </c>
      <c r="E481" s="70">
        <v>2014</v>
      </c>
      <c r="F481" s="70" t="s">
        <v>181</v>
      </c>
      <c r="G481" s="70" t="s">
        <v>2306</v>
      </c>
      <c r="H481" s="70" t="s">
        <v>2307</v>
      </c>
      <c r="I481" s="148"/>
      <c r="J481" s="71">
        <v>10.7940907538188</v>
      </c>
      <c r="K481" s="71">
        <v>0.69818006051447012</v>
      </c>
      <c r="L481" s="71">
        <v>1.233476256076075</v>
      </c>
      <c r="M481" s="71">
        <v>10.755570495292369</v>
      </c>
      <c r="N481" s="71">
        <v>11.936310123196071</v>
      </c>
      <c r="O481" s="71">
        <v>5.6772540561914786</v>
      </c>
      <c r="P481" s="71">
        <v>9.0534562926660982</v>
      </c>
      <c r="Q481" s="71">
        <v>0.45012861036712598</v>
      </c>
      <c r="R481" s="71">
        <v>0</v>
      </c>
      <c r="S481" s="71">
        <v>0.67350850418017505</v>
      </c>
      <c r="T481" s="72"/>
      <c r="U481" s="71">
        <v>301951</v>
      </c>
      <c r="V481" s="71">
        <v>176</v>
      </c>
      <c r="W481" s="71">
        <v>23</v>
      </c>
      <c r="X481" s="71">
        <v>1837</v>
      </c>
      <c r="Y481" s="71">
        <v>2911</v>
      </c>
      <c r="Z481" s="71">
        <v>3267</v>
      </c>
      <c r="AA481" s="71">
        <v>1803</v>
      </c>
      <c r="AB481" s="71">
        <v>6065</v>
      </c>
      <c r="AC481" s="71">
        <v>0</v>
      </c>
      <c r="AD481" s="71">
        <v>0.67350850418017505</v>
      </c>
      <c r="AE481" s="72"/>
      <c r="AF481" s="71"/>
      <c r="AG481" s="71"/>
      <c r="AH481" s="71"/>
      <c r="AI481" s="71"/>
      <c r="AJ481" s="71"/>
      <c r="AK481" s="71"/>
      <c r="AL481" s="71"/>
      <c r="AM481" s="71"/>
      <c r="AN481" s="71"/>
      <c r="AO481" s="71"/>
      <c r="AP481" s="71"/>
      <c r="AQ481" s="72"/>
      <c r="AR481" s="71">
        <v>112</v>
      </c>
      <c r="AS481" s="71">
        <v>19</v>
      </c>
      <c r="AT481" s="71">
        <v>0</v>
      </c>
      <c r="AU481" s="71">
        <v>0</v>
      </c>
      <c r="AV481" s="71">
        <v>0</v>
      </c>
      <c r="AW481" s="71">
        <v>0</v>
      </c>
      <c r="AX481" s="71"/>
      <c r="AY481" s="72"/>
      <c r="AZ481" s="71">
        <v>508.15</v>
      </c>
      <c r="BA481" s="71">
        <v>307.77999999999997</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2318</v>
      </c>
      <c r="B482" s="70">
        <v>267</v>
      </c>
      <c r="C482" s="70">
        <v>12</v>
      </c>
      <c r="D482" s="70">
        <v>16</v>
      </c>
      <c r="E482" s="70">
        <v>2015</v>
      </c>
      <c r="F482" s="70" t="s">
        <v>182</v>
      </c>
      <c r="G482" s="1064" t="s">
        <v>2306</v>
      </c>
      <c r="H482" s="70" t="s">
        <v>2307</v>
      </c>
      <c r="I482" s="148"/>
      <c r="J482" s="71">
        <v>11.573388213175541</v>
      </c>
      <c r="K482" s="71">
        <v>0.77507427290748054</v>
      </c>
      <c r="L482" s="71">
        <v>1.469856948775851</v>
      </c>
      <c r="M482" s="71">
        <v>10.284410759072641</v>
      </c>
      <c r="N482" s="71">
        <v>10.0759603064153</v>
      </c>
      <c r="O482" s="71">
        <v>5.5852712057067402</v>
      </c>
      <c r="P482" s="71">
        <v>8.9249260547329836</v>
      </c>
      <c r="Q482" s="71">
        <v>0.43672357982316301</v>
      </c>
      <c r="R482" s="71">
        <v>0</v>
      </c>
      <c r="S482" s="71">
        <v>0.67717080641069438</v>
      </c>
      <c r="T482" s="72"/>
      <c r="U482" s="71">
        <v>334237</v>
      </c>
      <c r="V482" s="71">
        <v>176</v>
      </c>
      <c r="W482" s="71">
        <v>23</v>
      </c>
      <c r="X482" s="71">
        <v>1837</v>
      </c>
      <c r="Y482" s="71">
        <v>2907</v>
      </c>
      <c r="Z482" s="71">
        <v>3245</v>
      </c>
      <c r="AA482" s="71">
        <v>1776</v>
      </c>
      <c r="AB482" s="71">
        <v>6011</v>
      </c>
      <c r="AC482" s="71">
        <v>0</v>
      </c>
      <c r="AD482" s="71">
        <v>0.67717080641069438</v>
      </c>
      <c r="AE482" s="72"/>
      <c r="AF482" s="71">
        <v>3795394.9023451582</v>
      </c>
      <c r="AG482" s="71">
        <v>615336.23796384747</v>
      </c>
      <c r="AH482" s="71">
        <v>180160.25189260111</v>
      </c>
      <c r="AI482" s="71">
        <v>11408999.356172791</v>
      </c>
      <c r="AJ482" s="71">
        <v>14310749.213403709</v>
      </c>
      <c r="AK482" s="71">
        <v>0</v>
      </c>
      <c r="AL482" s="71">
        <v>0</v>
      </c>
      <c r="AM482" s="71">
        <v>823782.33480336168</v>
      </c>
      <c r="AN482" s="71">
        <v>0</v>
      </c>
      <c r="AO482" s="71">
        <v>0</v>
      </c>
      <c r="AP482" s="71">
        <v>31134422.296581469</v>
      </c>
      <c r="AQ482" s="72"/>
      <c r="AR482" s="71">
        <v>119</v>
      </c>
      <c r="AS482" s="71">
        <v>29</v>
      </c>
      <c r="AT482" s="71">
        <v>0</v>
      </c>
      <c r="AU482" s="71">
        <v>0</v>
      </c>
      <c r="AV482" s="71">
        <v>0</v>
      </c>
      <c r="AW482" s="71">
        <v>0</v>
      </c>
      <c r="AX482" s="71"/>
      <c r="AY482" s="72"/>
      <c r="AZ482" s="71">
        <v>537.54999999999995</v>
      </c>
      <c r="BA482" s="71">
        <v>1429.88</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2319</v>
      </c>
      <c r="B483" s="70">
        <v>268</v>
      </c>
      <c r="C483" s="70">
        <v>13</v>
      </c>
      <c r="D483" s="70">
        <v>16</v>
      </c>
      <c r="E483" s="70">
        <v>2016</v>
      </c>
      <c r="F483" s="70" t="s">
        <v>155</v>
      </c>
      <c r="G483" s="1064" t="s">
        <v>2306</v>
      </c>
      <c r="H483" s="70" t="s">
        <v>2307</v>
      </c>
      <c r="I483" s="148"/>
      <c r="J483" s="71">
        <v>9.8185309368681413</v>
      </c>
      <c r="K483" s="71">
        <v>0.66644866162120364</v>
      </c>
      <c r="L483" s="71">
        <v>1.4105812555685433</v>
      </c>
      <c r="M483" s="71">
        <v>7.4844585681361178</v>
      </c>
      <c r="N483" s="71">
        <v>7.3838333737970956</v>
      </c>
      <c r="O483" s="71">
        <v>5.4851410278069483</v>
      </c>
      <c r="P483" s="71">
        <v>8.6242314329577763</v>
      </c>
      <c r="Q483" s="71">
        <v>0.4171527564898137</v>
      </c>
      <c r="R483" s="71">
        <v>0</v>
      </c>
      <c r="S483" s="71">
        <v>0.51352209391016812</v>
      </c>
      <c r="T483" s="72"/>
      <c r="U483" s="71">
        <v>299963</v>
      </c>
      <c r="V483" s="71">
        <v>176</v>
      </c>
      <c r="W483" s="71">
        <v>23</v>
      </c>
      <c r="X483" s="71">
        <v>1837</v>
      </c>
      <c r="Y483" s="71">
        <v>2883</v>
      </c>
      <c r="Z483" s="71">
        <v>3226</v>
      </c>
      <c r="AA483" s="71">
        <v>1775</v>
      </c>
      <c r="AB483" s="71">
        <v>5906</v>
      </c>
      <c r="AC483" s="71">
        <v>0</v>
      </c>
      <c r="AD483" s="71">
        <v>0.51352209391016812</v>
      </c>
      <c r="AE483" s="72"/>
      <c r="AF483" s="71">
        <v>3575216.6148736742</v>
      </c>
      <c r="AG483" s="71">
        <v>605315.44390785461</v>
      </c>
      <c r="AH483" s="71">
        <v>155368.32599215189</v>
      </c>
      <c r="AI483" s="71">
        <v>10765660.099211499</v>
      </c>
      <c r="AJ483" s="71">
        <v>13142155.69293024</v>
      </c>
      <c r="AK483" s="71">
        <v>0</v>
      </c>
      <c r="AL483" s="71">
        <v>0</v>
      </c>
      <c r="AM483" s="71">
        <v>810021.34383704152</v>
      </c>
      <c r="AN483" s="71">
        <v>0</v>
      </c>
      <c r="AO483" s="71">
        <v>0</v>
      </c>
      <c r="AP483" s="71">
        <v>29053737.520752463</v>
      </c>
      <c r="AQ483" s="72"/>
      <c r="AR483" s="71">
        <v>122</v>
      </c>
      <c r="AS483" s="71">
        <v>30</v>
      </c>
      <c r="AT483" s="71">
        <v>0</v>
      </c>
      <c r="AU483" s="71">
        <v>0</v>
      </c>
      <c r="AV483" s="71">
        <v>0</v>
      </c>
      <c r="AW483" s="71">
        <v>0</v>
      </c>
      <c r="AX483" s="71"/>
      <c r="AY483" s="72"/>
      <c r="AZ483" s="71">
        <v>560.45000000000005</v>
      </c>
      <c r="BA483" s="71">
        <v>1477.78</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2320</v>
      </c>
      <c r="B484" s="70">
        <v>269</v>
      </c>
      <c r="C484" s="70">
        <v>14</v>
      </c>
      <c r="D484" s="70">
        <v>16</v>
      </c>
      <c r="E484" s="70">
        <v>2017</v>
      </c>
      <c r="F484" s="70" t="s">
        <v>156</v>
      </c>
      <c r="G484" s="70" t="s">
        <v>2306</v>
      </c>
      <c r="H484" s="70" t="s">
        <v>2307</v>
      </c>
      <c r="I484" s="148"/>
      <c r="J484" s="71">
        <v>10.486474642126723</v>
      </c>
      <c r="K484" s="71">
        <v>0.69572691102328432</v>
      </c>
      <c r="L484" s="71">
        <v>1.3389830148080781</v>
      </c>
      <c r="M484" s="71">
        <v>7.131625660624958</v>
      </c>
      <c r="N484" s="71">
        <v>8.988099445809679</v>
      </c>
      <c r="O484" s="71">
        <v>5.3922915019352091</v>
      </c>
      <c r="P484" s="71">
        <v>8.4054499218014982</v>
      </c>
      <c r="Q484" s="71">
        <v>0.39642912112781897</v>
      </c>
      <c r="R484" s="71">
        <v>0</v>
      </c>
      <c r="S484" s="71">
        <v>1.1028490024284883</v>
      </c>
      <c r="T484" s="72"/>
      <c r="U484" s="71">
        <v>330029</v>
      </c>
      <c r="V484" s="71">
        <v>176</v>
      </c>
      <c r="W484" s="71">
        <v>23</v>
      </c>
      <c r="X484" s="71">
        <v>1837</v>
      </c>
      <c r="Y484" s="71">
        <v>2873</v>
      </c>
      <c r="Z484" s="71">
        <v>3224</v>
      </c>
      <c r="AA484" s="71">
        <v>1741</v>
      </c>
      <c r="AB484" s="71">
        <v>5804</v>
      </c>
      <c r="AC484" s="71">
        <v>0</v>
      </c>
      <c r="AD484" s="71">
        <v>1.102849002428488</v>
      </c>
      <c r="AE484" s="72"/>
      <c r="AF484" s="71">
        <v>3925055.7451613322</v>
      </c>
      <c r="AG484" s="71">
        <v>617815.64965188911</v>
      </c>
      <c r="AH484" s="71">
        <v>191300.74825612921</v>
      </c>
      <c r="AI484" s="71">
        <v>10529309.72754099</v>
      </c>
      <c r="AJ484" s="71">
        <v>14085803.80594952</v>
      </c>
      <c r="AK484" s="71">
        <v>0</v>
      </c>
      <c r="AL484" s="71">
        <v>0</v>
      </c>
      <c r="AM484" s="71">
        <v>797277.38414619048</v>
      </c>
      <c r="AN484" s="71">
        <v>0</v>
      </c>
      <c r="AO484" s="71">
        <v>0</v>
      </c>
      <c r="AP484" s="71">
        <v>30146563.060706053</v>
      </c>
      <c r="AQ484" s="72"/>
      <c r="AR484" s="71">
        <v>125</v>
      </c>
      <c r="AS484" s="71">
        <v>30</v>
      </c>
      <c r="AT484" s="71">
        <v>0</v>
      </c>
      <c r="AU484" s="71">
        <v>0</v>
      </c>
      <c r="AV484" s="71">
        <v>0</v>
      </c>
      <c r="AW484" s="71">
        <v>0</v>
      </c>
      <c r="AX484" s="71"/>
      <c r="AY484" s="72"/>
      <c r="AZ484" s="71">
        <v>578.45000000000005</v>
      </c>
      <c r="BA484" s="71">
        <v>1477.78</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2321</v>
      </c>
      <c r="B485" s="70">
        <v>270</v>
      </c>
      <c r="C485" s="70">
        <v>15</v>
      </c>
      <c r="D485" s="70">
        <v>16</v>
      </c>
      <c r="E485" s="70">
        <v>2018</v>
      </c>
      <c r="F485" s="70" t="s">
        <v>183</v>
      </c>
      <c r="G485" s="70" t="s">
        <v>2306</v>
      </c>
      <c r="H485" s="70" t="s">
        <v>2307</v>
      </c>
      <c r="I485" s="148"/>
      <c r="J485" s="71">
        <v>10.250652829755303</v>
      </c>
      <c r="K485" s="71">
        <v>0.69825357711948566</v>
      </c>
      <c r="L485" s="71">
        <v>1.1946241563496185</v>
      </c>
      <c r="M485" s="71">
        <v>6.865569154165879</v>
      </c>
      <c r="N485" s="71">
        <v>6.7571542772464692</v>
      </c>
      <c r="O485" s="71">
        <v>5.236825038007372</v>
      </c>
      <c r="P485" s="71">
        <v>8.2357421451571309</v>
      </c>
      <c r="Q485" s="71">
        <v>0.35816508943150499</v>
      </c>
      <c r="R485" s="71">
        <v>0</v>
      </c>
      <c r="S485" s="71">
        <v>0.80439691036452421</v>
      </c>
      <c r="T485" s="72"/>
      <c r="U485" s="71">
        <v>327123</v>
      </c>
      <c r="V485" s="71">
        <v>176</v>
      </c>
      <c r="W485" s="71">
        <v>23</v>
      </c>
      <c r="X485" s="71">
        <v>1837</v>
      </c>
      <c r="Y485" s="71">
        <v>2827</v>
      </c>
      <c r="Z485" s="71">
        <v>3191</v>
      </c>
      <c r="AA485" s="71">
        <v>1723</v>
      </c>
      <c r="AB485" s="71">
        <v>5651</v>
      </c>
      <c r="AC485" s="71">
        <v>0</v>
      </c>
      <c r="AD485" s="71">
        <v>0.80439691036452421</v>
      </c>
      <c r="AE485" s="72"/>
      <c r="AF485" s="71">
        <v>3859074.2350797639</v>
      </c>
      <c r="AG485" s="71">
        <v>625724.54229008022</v>
      </c>
      <c r="AH485" s="71">
        <v>173115.49396955851</v>
      </c>
      <c r="AI485" s="71">
        <v>9935434.066884933</v>
      </c>
      <c r="AJ485" s="71">
        <v>11357409.873387169</v>
      </c>
      <c r="AK485" s="71">
        <v>0</v>
      </c>
      <c r="AL485" s="71">
        <v>0</v>
      </c>
      <c r="AM485" s="71">
        <v>777866.42663152772</v>
      </c>
      <c r="AN485" s="71">
        <v>0</v>
      </c>
      <c r="AO485" s="71">
        <v>0</v>
      </c>
      <c r="AP485" s="71">
        <v>26728624.638243034</v>
      </c>
      <c r="AQ485" s="72"/>
      <c r="AR485" s="71">
        <v>133</v>
      </c>
      <c r="AS485" s="71">
        <v>30</v>
      </c>
      <c r="AT485" s="71">
        <v>0</v>
      </c>
      <c r="AU485" s="71">
        <v>0</v>
      </c>
      <c r="AV485" s="71">
        <v>0</v>
      </c>
      <c r="AW485" s="71">
        <v>0</v>
      </c>
      <c r="AX485" s="71"/>
      <c r="AY485" s="72"/>
      <c r="AZ485" s="71">
        <v>619.75</v>
      </c>
      <c r="BA485" s="71">
        <v>1478.28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2322</v>
      </c>
      <c r="B486" s="70">
        <v>271</v>
      </c>
      <c r="C486" s="70">
        <v>16</v>
      </c>
      <c r="D486" s="70">
        <v>16</v>
      </c>
      <c r="E486" s="70">
        <v>2019</v>
      </c>
      <c r="F486" s="70" t="s">
        <v>158</v>
      </c>
      <c r="G486" s="70" t="s">
        <v>2306</v>
      </c>
      <c r="H486" s="70" t="s">
        <v>2307</v>
      </c>
      <c r="I486" s="148"/>
      <c r="J486" s="71">
        <v>9.4917005988306276</v>
      </c>
      <c r="K486" s="71">
        <v>0.53048306871423978</v>
      </c>
      <c r="L486" s="71">
        <v>1.1859542482401817</v>
      </c>
      <c r="M486" s="71">
        <v>5.7191456591108984</v>
      </c>
      <c r="N486" s="71">
        <v>4.7720505090935887</v>
      </c>
      <c r="O486" s="71">
        <v>5.0713420877583113</v>
      </c>
      <c r="P486" s="71">
        <v>8.0859511084857036</v>
      </c>
      <c r="Q486" s="71">
        <v>0.34181290605407399</v>
      </c>
      <c r="R486" s="71">
        <v>0</v>
      </c>
      <c r="S486" s="71">
        <v>0.75564624922344326</v>
      </c>
      <c r="T486" s="72"/>
      <c r="U486" s="71">
        <v>323961</v>
      </c>
      <c r="V486" s="71">
        <v>176</v>
      </c>
      <c r="W486" s="71">
        <v>23</v>
      </c>
      <c r="X486" s="71">
        <v>1837</v>
      </c>
      <c r="Y486" s="71">
        <v>2786</v>
      </c>
      <c r="Z486" s="71">
        <v>3175</v>
      </c>
      <c r="AA486" s="71">
        <v>1679</v>
      </c>
      <c r="AB486" s="71">
        <v>5539</v>
      </c>
      <c r="AC486" s="71">
        <v>0</v>
      </c>
      <c r="AD486" s="71">
        <v>0.75564624922344326</v>
      </c>
      <c r="AE486" s="72"/>
      <c r="AF486" s="71">
        <v>3535575.5791224521</v>
      </c>
      <c r="AG486" s="71">
        <v>430924.25190279167</v>
      </c>
      <c r="AH486" s="71">
        <v>191974.18931962459</v>
      </c>
      <c r="AI486" s="71">
        <v>10332647.31045229</v>
      </c>
      <c r="AJ486" s="71">
        <v>9563364.4289366789</v>
      </c>
      <c r="AK486" s="71">
        <v>0</v>
      </c>
      <c r="AL486" s="71">
        <v>0</v>
      </c>
      <c r="AM486" s="71">
        <v>754370.10243032477</v>
      </c>
      <c r="AN486" s="71">
        <v>0</v>
      </c>
      <c r="AO486" s="71">
        <v>0</v>
      </c>
      <c r="AP486" s="71">
        <v>24808855.862164162</v>
      </c>
      <c r="AQ486" s="72"/>
      <c r="AR486" s="71">
        <v>144</v>
      </c>
      <c r="AS486" s="71">
        <v>32</v>
      </c>
      <c r="AT486" s="71">
        <v>0</v>
      </c>
      <c r="AU486" s="71">
        <v>0</v>
      </c>
      <c r="AV486" s="71">
        <v>0</v>
      </c>
      <c r="AW486" s="71">
        <v>0</v>
      </c>
      <c r="AX486" s="71"/>
      <c r="AY486" s="72"/>
      <c r="AZ486" s="71">
        <v>682.95</v>
      </c>
      <c r="BA486" s="71">
        <v>1550.88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2323</v>
      </c>
      <c r="B487" s="70">
        <v>272</v>
      </c>
      <c r="C487" s="70">
        <v>17</v>
      </c>
      <c r="D487" s="70">
        <v>16</v>
      </c>
      <c r="E487" s="70">
        <v>2020</v>
      </c>
      <c r="F487" s="70" t="s">
        <v>159</v>
      </c>
      <c r="G487" s="70" t="s">
        <v>2306</v>
      </c>
      <c r="H487" s="70" t="s">
        <v>2307</v>
      </c>
      <c r="I487" s="148"/>
      <c r="J487" s="71">
        <v>8.2820610963516241</v>
      </c>
      <c r="K487" s="71">
        <v>0.71070205564877642</v>
      </c>
      <c r="L487" s="71">
        <v>3.8961562063374151</v>
      </c>
      <c r="M487" s="71">
        <v>7.019486921806978</v>
      </c>
      <c r="N487" s="71">
        <v>8.4351980719134527</v>
      </c>
      <c r="O487" s="71">
        <v>4.4054278697035691</v>
      </c>
      <c r="P487" s="71">
        <v>7.5485786276814295</v>
      </c>
      <c r="Q487" s="71">
        <v>0.31697284899259298</v>
      </c>
      <c r="R487" s="71">
        <v>0</v>
      </c>
      <c r="S487" s="71">
        <v>1.0936638111032571</v>
      </c>
      <c r="T487" s="72"/>
      <c r="U487" s="71">
        <v>265577</v>
      </c>
      <c r="V487" s="71">
        <v>174</v>
      </c>
      <c r="W487" s="71">
        <v>66</v>
      </c>
      <c r="X487" s="71">
        <v>1651</v>
      </c>
      <c r="Y487" s="71">
        <v>2755</v>
      </c>
      <c r="Z487" s="71">
        <v>3148</v>
      </c>
      <c r="AA487" s="71">
        <v>1666</v>
      </c>
      <c r="AB487" s="71">
        <v>5376</v>
      </c>
      <c r="AC487" s="71">
        <v>0</v>
      </c>
      <c r="AD487" s="71">
        <v>1.0936638111032571</v>
      </c>
      <c r="AE487" s="72"/>
      <c r="AF487" s="71">
        <v>2775827.7615797818</v>
      </c>
      <c r="AG487" s="71">
        <v>597374.97288420564</v>
      </c>
      <c r="AH487" s="71">
        <v>669536.99095773743</v>
      </c>
      <c r="AI487" s="71">
        <v>9837744.6673405878</v>
      </c>
      <c r="AJ487" s="71">
        <v>13080122.19355174</v>
      </c>
      <c r="AK487" s="71"/>
      <c r="AL487" s="71"/>
      <c r="AM487" s="71">
        <v>701627.72860576224</v>
      </c>
      <c r="AN487" s="71"/>
      <c r="AO487" s="71"/>
      <c r="AP487" s="71">
        <v>27662234.314919814</v>
      </c>
      <c r="AQ487" s="72"/>
      <c r="AR487" s="71">
        <v>150</v>
      </c>
      <c r="AS487" s="71">
        <v>32</v>
      </c>
      <c r="AT487" s="71">
        <v>0</v>
      </c>
      <c r="AU487" s="71">
        <v>0</v>
      </c>
      <c r="AV487" s="71">
        <v>0</v>
      </c>
      <c r="AW487" s="71">
        <v>0</v>
      </c>
      <c r="AX487" s="71"/>
      <c r="AY487" s="72"/>
      <c r="AZ487" s="71">
        <v>716.84999999999991</v>
      </c>
      <c r="BA487" s="71">
        <v>1550.88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2324</v>
      </c>
      <c r="B488" s="70">
        <v>272</v>
      </c>
      <c r="C488" s="70">
        <v>18</v>
      </c>
      <c r="D488" s="70">
        <v>16</v>
      </c>
      <c r="E488" s="70">
        <v>2021</v>
      </c>
      <c r="F488" s="70" t="s">
        <v>160</v>
      </c>
      <c r="G488" s="70" t="s">
        <v>2306</v>
      </c>
      <c r="H488" s="70" t="s">
        <v>2307</v>
      </c>
      <c r="I488" s="148"/>
      <c r="J488" s="71">
        <v>7.6874320771711906</v>
      </c>
      <c r="K488" s="71">
        <v>0.72587227681287603</v>
      </c>
      <c r="L488" s="71">
        <v>3.7908963765738841</v>
      </c>
      <c r="M488" s="71">
        <v>6.7899602695395584</v>
      </c>
      <c r="N488" s="71">
        <v>6.6384812641386981</v>
      </c>
      <c r="O488" s="71">
        <v>4.2405032818126616</v>
      </c>
      <c r="P488" s="71">
        <v>7.7505453159154145</v>
      </c>
      <c r="Q488" s="71">
        <v>0.30705779780311598</v>
      </c>
      <c r="R488" s="71">
        <v>0</v>
      </c>
      <c r="S488" s="71">
        <v>0.2351721433248041</v>
      </c>
      <c r="T488" s="72"/>
      <c r="U488" s="71">
        <v>273093</v>
      </c>
      <c r="V488" s="71">
        <v>174</v>
      </c>
      <c r="W488" s="71">
        <v>66</v>
      </c>
      <c r="X488" s="71">
        <v>1651</v>
      </c>
      <c r="Y488" s="71">
        <v>2715</v>
      </c>
      <c r="Z488" s="71">
        <v>3120</v>
      </c>
      <c r="AA488" s="71">
        <v>1668</v>
      </c>
      <c r="AB488" s="71">
        <v>5259</v>
      </c>
      <c r="AC488" s="71">
        <v>0</v>
      </c>
      <c r="AD488" s="71">
        <v>0.2351721433248041</v>
      </c>
      <c r="AE488" s="72"/>
      <c r="AF488" s="71">
        <v>2524644.3668829082</v>
      </c>
      <c r="AG488" s="71">
        <v>638430.63863601524</v>
      </c>
      <c r="AH488" s="71">
        <v>644526.69026412128</v>
      </c>
      <c r="AI488" s="71">
        <v>10509190.215373885</v>
      </c>
      <c r="AJ488" s="71">
        <v>10542433.27077537</v>
      </c>
      <c r="AK488" s="71">
        <v>0</v>
      </c>
      <c r="AL488" s="71">
        <v>0</v>
      </c>
      <c r="AM488" s="71">
        <v>690316.78598123556</v>
      </c>
      <c r="AN488" s="71">
        <v>0</v>
      </c>
      <c r="AO488" s="71">
        <v>0</v>
      </c>
      <c r="AP488" s="71">
        <v>25549541.967913534</v>
      </c>
      <c r="AQ488" s="72"/>
      <c r="AR488" s="71">
        <v>154</v>
      </c>
      <c r="AS488" s="71">
        <v>33</v>
      </c>
      <c r="AT488" s="71">
        <v>0</v>
      </c>
      <c r="AU488" s="71">
        <v>0</v>
      </c>
      <c r="AV488" s="71">
        <v>0</v>
      </c>
      <c r="AW488" s="71">
        <v>0</v>
      </c>
      <c r="AX488" s="71"/>
      <c r="AY488" s="72"/>
      <c r="AZ488" s="71">
        <v>749.15</v>
      </c>
      <c r="BA488" s="71">
        <v>1600.78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2325</v>
      </c>
      <c r="B489" s="70">
        <v>272</v>
      </c>
      <c r="C489" s="70">
        <v>19</v>
      </c>
      <c r="D489" s="70">
        <v>16</v>
      </c>
      <c r="E489" s="70">
        <v>2022</v>
      </c>
      <c r="F489" s="70" t="s">
        <v>161</v>
      </c>
      <c r="G489" s="70" t="s">
        <v>2306</v>
      </c>
      <c r="H489" s="70" t="s">
        <v>2307</v>
      </c>
      <c r="I489" s="148"/>
      <c r="J489" s="71">
        <v>6.615350056347487</v>
      </c>
      <c r="K489" s="71">
        <v>0.53027964557177087</v>
      </c>
      <c r="L489" s="71">
        <v>2.9882688478463484</v>
      </c>
      <c r="M489" s="71">
        <v>5.1833915603599561</v>
      </c>
      <c r="N489" s="71">
        <v>5.9336902270908682</v>
      </c>
      <c r="O489" s="71">
        <v>4.4345707877751224</v>
      </c>
      <c r="P489" s="71">
        <v>7.5334764103069389</v>
      </c>
      <c r="Q489" s="71">
        <v>0.29947088883353762</v>
      </c>
      <c r="R489" s="71">
        <v>0</v>
      </c>
      <c r="S489" s="71">
        <v>0.57485653130276926</v>
      </c>
      <c r="T489" s="72"/>
      <c r="U489" s="71">
        <v>273141</v>
      </c>
      <c r="V489" s="71">
        <v>174</v>
      </c>
      <c r="W489" s="71">
        <v>66</v>
      </c>
      <c r="X489" s="71">
        <v>1651</v>
      </c>
      <c r="Y489" s="71">
        <v>2640</v>
      </c>
      <c r="Z489" s="71">
        <v>3100</v>
      </c>
      <c r="AA489" s="71">
        <v>1646</v>
      </c>
      <c r="AB489" s="71">
        <v>5087</v>
      </c>
      <c r="AC489" s="71">
        <v>0</v>
      </c>
      <c r="AD489" s="71">
        <v>0.57485653130276926</v>
      </c>
      <c r="AE489" s="72"/>
      <c r="AF489" s="71">
        <v>2540069.2185763498</v>
      </c>
      <c r="AG489" s="71">
        <v>370815.79857890983</v>
      </c>
      <c r="AH489" s="71">
        <v>572023.51179519086</v>
      </c>
      <c r="AI489" s="71">
        <v>9180679.2716555838</v>
      </c>
      <c r="AJ489" s="71">
        <v>12446341.438384028</v>
      </c>
      <c r="AK489" s="71">
        <v>0</v>
      </c>
      <c r="AL489" s="71">
        <v>0</v>
      </c>
      <c r="AM489" s="71">
        <v>656870.54664899688</v>
      </c>
      <c r="AN489" s="71">
        <v>0</v>
      </c>
      <c r="AO489" s="71">
        <v>0</v>
      </c>
      <c r="AP489" s="71">
        <v>25766799.785639059</v>
      </c>
      <c r="AQ489" s="72"/>
      <c r="AR489" s="71">
        <v>159</v>
      </c>
      <c r="AS489" s="71">
        <v>33</v>
      </c>
      <c r="AT489" s="71">
        <v>0</v>
      </c>
      <c r="AU489" s="71">
        <v>0</v>
      </c>
      <c r="AV489" s="71">
        <v>0</v>
      </c>
      <c r="AW489" s="71">
        <v>0</v>
      </c>
      <c r="AX489" s="71"/>
      <c r="AY489" s="72"/>
      <c r="AZ489" s="71">
        <v>774.73</v>
      </c>
      <c r="BA489" s="71">
        <v>1600.7800000000002</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2326</v>
      </c>
      <c r="B490" s="70">
        <v>272</v>
      </c>
      <c r="C490" s="70">
        <v>20</v>
      </c>
      <c r="D490" s="70">
        <v>16</v>
      </c>
      <c r="E490" s="70">
        <v>2023</v>
      </c>
      <c r="F490" s="70" t="s">
        <v>1539</v>
      </c>
      <c r="G490" s="70" t="s">
        <v>2306</v>
      </c>
      <c r="H490" s="70" t="s">
        <v>2307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163</v>
      </c>
      <c r="AS490" s="71">
        <v>34</v>
      </c>
      <c r="AT490" s="71">
        <v>0</v>
      </c>
      <c r="AU490" s="71">
        <v>0</v>
      </c>
      <c r="AV490" s="71">
        <v>0</v>
      </c>
      <c r="AW490" s="71">
        <v>0</v>
      </c>
      <c r="AX490" s="71"/>
      <c r="AY490" s="72"/>
      <c r="AZ490" s="71">
        <v>800.43000000000006</v>
      </c>
      <c r="BA490" s="71">
        <v>1617.2800000000002</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2327</v>
      </c>
      <c r="B491" s="70">
        <v>272</v>
      </c>
      <c r="C491" s="70">
        <v>21</v>
      </c>
      <c r="D491" s="70">
        <v>16</v>
      </c>
      <c r="E491" s="70">
        <v>2024</v>
      </c>
      <c r="F491" s="70" t="s">
        <v>1554</v>
      </c>
      <c r="G491" s="70" t="s">
        <v>2306</v>
      </c>
      <c r="H491" s="70" t="s">
        <v>2307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2328</v>
      </c>
      <c r="B492" s="70">
        <v>86</v>
      </c>
      <c r="C492" s="70">
        <v>1</v>
      </c>
      <c r="D492" s="70">
        <v>6</v>
      </c>
      <c r="E492" s="70">
        <v>1990</v>
      </c>
      <c r="F492" s="70" t="s">
        <v>787</v>
      </c>
      <c r="G492" s="70" t="s">
        <v>1807</v>
      </c>
      <c r="H492" s="70" t="s">
        <v>1808</v>
      </c>
      <c r="I492" s="148"/>
      <c r="J492" s="71">
        <v>52.482343993193901</v>
      </c>
      <c r="K492" s="71">
        <v>2.5250027155841721</v>
      </c>
      <c r="L492" s="71">
        <v>36.250108845274269</v>
      </c>
      <c r="M492" s="71">
        <v>4.9981245318075036</v>
      </c>
      <c r="N492" s="71">
        <v>11.452545215976359</v>
      </c>
      <c r="O492" s="71">
        <v>6.7345520250100357</v>
      </c>
      <c r="P492" s="71">
        <v>10.8108734369165</v>
      </c>
      <c r="Q492" s="71">
        <v>0.450217187683779</v>
      </c>
      <c r="R492" s="71">
        <v>0</v>
      </c>
      <c r="S492" s="71">
        <v>0.36661746115588018</v>
      </c>
      <c r="T492" s="72"/>
      <c r="U492" s="71">
        <v>1473518</v>
      </c>
      <c r="V492" s="71">
        <v>462</v>
      </c>
      <c r="W492" s="71">
        <v>424</v>
      </c>
      <c r="X492" s="71">
        <v>1676</v>
      </c>
      <c r="Y492" s="71">
        <v>2450</v>
      </c>
      <c r="Z492" s="71">
        <v>2770</v>
      </c>
      <c r="AA492" s="71">
        <v>2625</v>
      </c>
      <c r="AB492" s="71">
        <v>7310</v>
      </c>
      <c r="AC492" s="71">
        <v>0</v>
      </c>
      <c r="AD492" s="71">
        <v>0.36661746115588018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2329</v>
      </c>
      <c r="B493" s="70">
        <v>87</v>
      </c>
      <c r="C493" s="70">
        <v>2</v>
      </c>
      <c r="D493" s="70">
        <v>6</v>
      </c>
      <c r="E493" s="70">
        <v>2005</v>
      </c>
      <c r="F493" s="70" t="s">
        <v>789</v>
      </c>
      <c r="G493" s="70" t="s">
        <v>1807</v>
      </c>
      <c r="H493" s="70" t="s">
        <v>1808</v>
      </c>
      <c r="I493" s="148"/>
      <c r="J493" s="71">
        <v>33.964164758294423</v>
      </c>
      <c r="K493" s="71">
        <v>1.1670721876181469</v>
      </c>
      <c r="L493" s="71">
        <v>27.13998953059475</v>
      </c>
      <c r="M493" s="71">
        <v>7.3461895223076166</v>
      </c>
      <c r="N493" s="71">
        <v>11.501956278877829</v>
      </c>
      <c r="O493" s="71">
        <v>7.9921665919012783</v>
      </c>
      <c r="P493" s="71">
        <v>9.3331994709115147</v>
      </c>
      <c r="Q493" s="71">
        <v>0.35831687563198</v>
      </c>
      <c r="R493" s="71">
        <v>0</v>
      </c>
      <c r="S493" s="71">
        <v>0</v>
      </c>
      <c r="T493" s="72"/>
      <c r="U493" s="71">
        <v>1048996</v>
      </c>
      <c r="V493" s="71">
        <v>356</v>
      </c>
      <c r="W493" s="71">
        <v>241</v>
      </c>
      <c r="X493" s="71">
        <v>1193</v>
      </c>
      <c r="Y493" s="71">
        <v>2345</v>
      </c>
      <c r="Z493" s="71">
        <v>3804</v>
      </c>
      <c r="AA493" s="71">
        <v>1856</v>
      </c>
      <c r="AB493" s="71">
        <v>6082</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2330</v>
      </c>
      <c r="B494" s="70">
        <v>88</v>
      </c>
      <c r="C494" s="70">
        <v>3</v>
      </c>
      <c r="D494" s="70">
        <v>6</v>
      </c>
      <c r="E494" s="70">
        <v>2006</v>
      </c>
      <c r="F494" s="70" t="s">
        <v>790</v>
      </c>
      <c r="G494" s="70" t="s">
        <v>1807</v>
      </c>
      <c r="H494" s="70" t="s">
        <v>1808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2331</v>
      </c>
      <c r="B495" s="70">
        <v>89</v>
      </c>
      <c r="C495" s="70">
        <v>4</v>
      </c>
      <c r="D495" s="70">
        <v>6</v>
      </c>
      <c r="E495" s="70">
        <v>2007</v>
      </c>
      <c r="F495" s="70" t="s">
        <v>791</v>
      </c>
      <c r="G495" s="70" t="s">
        <v>1807</v>
      </c>
      <c r="H495" s="70" t="s">
        <v>1808</v>
      </c>
      <c r="I495" s="148"/>
      <c r="J495" s="71">
        <v>30.850103145799629</v>
      </c>
      <c r="K495" s="71">
        <v>0.96779257607890168</v>
      </c>
      <c r="L495" s="71">
        <v>37.341311541662257</v>
      </c>
      <c r="M495" s="71">
        <v>8.2001649259680036</v>
      </c>
      <c r="N495" s="71">
        <v>11.28587153197736</v>
      </c>
      <c r="O495" s="71">
        <v>7.5324690454748149</v>
      </c>
      <c r="P495" s="71">
        <v>9.2121285443395617</v>
      </c>
      <c r="Q495" s="71">
        <v>0.36625494774811201</v>
      </c>
      <c r="R495" s="71">
        <v>0</v>
      </c>
      <c r="S495" s="71">
        <v>0.80701568114891764</v>
      </c>
      <c r="T495" s="72"/>
      <c r="U495" s="71">
        <v>1013124</v>
      </c>
      <c r="V495" s="71">
        <v>322</v>
      </c>
      <c r="W495" s="71">
        <v>455</v>
      </c>
      <c r="X495" s="71">
        <v>1668</v>
      </c>
      <c r="Y495" s="71">
        <v>2307</v>
      </c>
      <c r="Z495" s="71">
        <v>3727</v>
      </c>
      <c r="AA495" s="71">
        <v>1804</v>
      </c>
      <c r="AB495" s="71">
        <v>5888</v>
      </c>
      <c r="AC495" s="71">
        <v>0</v>
      </c>
      <c r="AD495" s="71">
        <v>0.80701568114891764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2332</v>
      </c>
      <c r="B496" s="70">
        <v>90</v>
      </c>
      <c r="C496" s="70">
        <v>5</v>
      </c>
      <c r="D496" s="70">
        <v>6</v>
      </c>
      <c r="E496" s="70">
        <v>2008</v>
      </c>
      <c r="F496" s="70" t="s">
        <v>792</v>
      </c>
      <c r="G496" s="70" t="s">
        <v>1807</v>
      </c>
      <c r="H496" s="70" t="s">
        <v>1808</v>
      </c>
      <c r="I496" s="148"/>
      <c r="J496" s="71">
        <v>25.267443053534819</v>
      </c>
      <c r="K496" s="71">
        <v>0.84939038809332912</v>
      </c>
      <c r="L496" s="71">
        <v>32.24281318307542</v>
      </c>
      <c r="M496" s="71">
        <v>9.5949870302496425</v>
      </c>
      <c r="N496" s="71">
        <v>11.64105101775719</v>
      </c>
      <c r="O496" s="71">
        <v>7.2321490414741003</v>
      </c>
      <c r="P496" s="71">
        <v>8.9874013248367319</v>
      </c>
      <c r="Q496" s="71">
        <v>0.35849240344486899</v>
      </c>
      <c r="R496" s="71">
        <v>0</v>
      </c>
      <c r="S496" s="71">
        <v>0.75391642066497244</v>
      </c>
      <c r="T496" s="72"/>
      <c r="U496" s="71">
        <v>871850</v>
      </c>
      <c r="V496" s="71">
        <v>322</v>
      </c>
      <c r="W496" s="71">
        <v>455</v>
      </c>
      <c r="X496" s="71">
        <v>1668</v>
      </c>
      <c r="Y496" s="71">
        <v>2348</v>
      </c>
      <c r="Z496" s="71">
        <v>3704</v>
      </c>
      <c r="AA496" s="71">
        <v>1762</v>
      </c>
      <c r="AB496" s="71">
        <v>5858</v>
      </c>
      <c r="AC496" s="71">
        <v>0</v>
      </c>
      <c r="AD496" s="71">
        <v>0.75391642066497244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2333</v>
      </c>
      <c r="B497" s="70">
        <v>91</v>
      </c>
      <c r="C497" s="70">
        <v>6</v>
      </c>
      <c r="D497" s="70">
        <v>6</v>
      </c>
      <c r="E497" s="70">
        <v>2009</v>
      </c>
      <c r="F497" s="70" t="s">
        <v>176</v>
      </c>
      <c r="G497" s="70" t="s">
        <v>1807</v>
      </c>
      <c r="H497" s="70" t="s">
        <v>1808</v>
      </c>
      <c r="I497" s="148"/>
      <c r="J497" s="71">
        <v>24.85630520310443</v>
      </c>
      <c r="K497" s="71">
        <v>0.69566872989557094</v>
      </c>
      <c r="L497" s="71">
        <v>19.726799211497841</v>
      </c>
      <c r="M497" s="71">
        <v>8.1714640199307844</v>
      </c>
      <c r="N497" s="71">
        <v>9.9349620961162177</v>
      </c>
      <c r="O497" s="71">
        <v>7.3369353156217656</v>
      </c>
      <c r="P497" s="71">
        <v>8.7494525628253701</v>
      </c>
      <c r="Q497" s="71">
        <v>0.338299570543317</v>
      </c>
      <c r="R497" s="71">
        <v>0</v>
      </c>
      <c r="S497" s="71">
        <v>0.86385099272923305</v>
      </c>
      <c r="T497" s="72"/>
      <c r="U497" s="71">
        <v>866120</v>
      </c>
      <c r="V497" s="71">
        <v>323</v>
      </c>
      <c r="W497" s="71">
        <v>319</v>
      </c>
      <c r="X497" s="71">
        <v>1794</v>
      </c>
      <c r="Y497" s="71">
        <v>2333</v>
      </c>
      <c r="Z497" s="71">
        <v>3709</v>
      </c>
      <c r="AA497" s="71">
        <v>1761</v>
      </c>
      <c r="AB497" s="71">
        <v>5803</v>
      </c>
      <c r="AC497" s="71">
        <v>0</v>
      </c>
      <c r="AD497" s="71">
        <v>0.86385099272923305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2334</v>
      </c>
      <c r="B498" s="70">
        <v>92</v>
      </c>
      <c r="C498" s="70">
        <v>7</v>
      </c>
      <c r="D498" s="70">
        <v>6</v>
      </c>
      <c r="E498" s="70">
        <v>2010</v>
      </c>
      <c r="F498" s="70" t="s">
        <v>177</v>
      </c>
      <c r="G498" s="70" t="s">
        <v>1807</v>
      </c>
      <c r="H498" s="70" t="s">
        <v>1808</v>
      </c>
      <c r="I498" s="148"/>
      <c r="J498" s="71">
        <v>18.378194075669612</v>
      </c>
      <c r="K498" s="71">
        <v>0.72551724867760237</v>
      </c>
      <c r="L498" s="71">
        <v>17.959322448877892</v>
      </c>
      <c r="M498" s="71">
        <v>7.3145999542862024</v>
      </c>
      <c r="N498" s="71">
        <v>9.8439551463948973</v>
      </c>
      <c r="O498" s="71">
        <v>7.3482866080044493</v>
      </c>
      <c r="P498" s="71">
        <v>8.978651063545648</v>
      </c>
      <c r="Q498" s="71">
        <v>0.34891147116295701</v>
      </c>
      <c r="R498" s="71">
        <v>0</v>
      </c>
      <c r="S498" s="71">
        <v>0.87620689909152483</v>
      </c>
      <c r="T498" s="72"/>
      <c r="U498" s="71">
        <v>716863</v>
      </c>
      <c r="V498" s="71">
        <v>323</v>
      </c>
      <c r="W498" s="71">
        <v>319</v>
      </c>
      <c r="X498" s="71">
        <v>1794</v>
      </c>
      <c r="Y498" s="71">
        <v>2351</v>
      </c>
      <c r="Z498" s="71">
        <v>3732</v>
      </c>
      <c r="AA498" s="71">
        <v>1762</v>
      </c>
      <c r="AB498" s="71">
        <v>5735</v>
      </c>
      <c r="AC498" s="71">
        <v>0</v>
      </c>
      <c r="AD498" s="71">
        <v>0.87620689909152483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2335</v>
      </c>
      <c r="B499" s="70">
        <v>93</v>
      </c>
      <c r="C499" s="70">
        <v>8</v>
      </c>
      <c r="D499" s="70">
        <v>6</v>
      </c>
      <c r="E499" s="70">
        <v>2011</v>
      </c>
      <c r="F499" s="70" t="s">
        <v>178</v>
      </c>
      <c r="G499" s="70" t="s">
        <v>1807</v>
      </c>
      <c r="H499" s="70" t="s">
        <v>1808</v>
      </c>
      <c r="I499" s="148"/>
      <c r="J499" s="71">
        <v>18.787713474586539</v>
      </c>
      <c r="K499" s="71">
        <v>1.016584616373581</v>
      </c>
      <c r="L499" s="71">
        <v>16.757356447979721</v>
      </c>
      <c r="M499" s="71">
        <v>9.2403962015533203</v>
      </c>
      <c r="N499" s="71">
        <v>11.864079739372</v>
      </c>
      <c r="O499" s="71">
        <v>7.3423554989773168</v>
      </c>
      <c r="P499" s="71">
        <v>8.6894917882672402</v>
      </c>
      <c r="Q499" s="71">
        <v>0.39979860715536703</v>
      </c>
      <c r="R499" s="71">
        <v>0</v>
      </c>
      <c r="S499" s="71">
        <v>0.83446716754798422</v>
      </c>
      <c r="T499" s="72"/>
      <c r="U499" s="71">
        <v>690183</v>
      </c>
      <c r="V499" s="71">
        <v>323</v>
      </c>
      <c r="W499" s="71">
        <v>319</v>
      </c>
      <c r="X499" s="71">
        <v>1794</v>
      </c>
      <c r="Y499" s="71">
        <v>2354</v>
      </c>
      <c r="Z499" s="71">
        <v>3810</v>
      </c>
      <c r="AA499" s="71">
        <v>1756</v>
      </c>
      <c r="AB499" s="71">
        <v>5697</v>
      </c>
      <c r="AC499" s="71">
        <v>0</v>
      </c>
      <c r="AD499" s="71">
        <v>0.83446716754798422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2336</v>
      </c>
      <c r="B500" s="70">
        <v>94</v>
      </c>
      <c r="C500" s="70">
        <v>9</v>
      </c>
      <c r="D500" s="70">
        <v>6</v>
      </c>
      <c r="E500" s="70">
        <v>2012</v>
      </c>
      <c r="F500" s="70" t="s">
        <v>179</v>
      </c>
      <c r="G500" s="70" t="s">
        <v>1807</v>
      </c>
      <c r="H500" s="70" t="s">
        <v>1808</v>
      </c>
      <c r="I500" s="148"/>
      <c r="J500" s="71">
        <v>27.316738301727462</v>
      </c>
      <c r="K500" s="71">
        <v>1.145221887796946</v>
      </c>
      <c r="L500" s="71">
        <v>16.907674362714861</v>
      </c>
      <c r="M500" s="71">
        <v>11.47654272247715</v>
      </c>
      <c r="N500" s="71">
        <v>13.10478093770821</v>
      </c>
      <c r="O500" s="71">
        <v>7.2711936407868949</v>
      </c>
      <c r="P500" s="71">
        <v>8.6891645690135029</v>
      </c>
      <c r="Q500" s="71">
        <v>0.42773973379538299</v>
      </c>
      <c r="R500" s="71">
        <v>0</v>
      </c>
      <c r="S500" s="71">
        <v>0.94648824222534733</v>
      </c>
      <c r="T500" s="72"/>
      <c r="U500" s="71">
        <v>961494</v>
      </c>
      <c r="V500" s="71">
        <v>323</v>
      </c>
      <c r="W500" s="71">
        <v>319</v>
      </c>
      <c r="X500" s="71">
        <v>1794</v>
      </c>
      <c r="Y500" s="71">
        <v>2367</v>
      </c>
      <c r="Z500" s="71">
        <v>3803</v>
      </c>
      <c r="AA500" s="71">
        <v>1746</v>
      </c>
      <c r="AB500" s="71">
        <v>5610</v>
      </c>
      <c r="AC500" s="71">
        <v>0</v>
      </c>
      <c r="AD500" s="71">
        <v>0.94648824222534733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2337</v>
      </c>
      <c r="B501" s="70">
        <v>95</v>
      </c>
      <c r="C501" s="70">
        <v>10</v>
      </c>
      <c r="D501" s="70">
        <v>6</v>
      </c>
      <c r="E501" s="70">
        <v>2013</v>
      </c>
      <c r="F501" s="70" t="s">
        <v>180</v>
      </c>
      <c r="G501" s="1064" t="s">
        <v>1807</v>
      </c>
      <c r="H501" s="70" t="s">
        <v>1808</v>
      </c>
      <c r="I501" s="148"/>
      <c r="J501" s="71">
        <v>26.136552150553321</v>
      </c>
      <c r="K501" s="71">
        <v>0.94652979657777703</v>
      </c>
      <c r="L501" s="71">
        <v>14.930809659821779</v>
      </c>
      <c r="M501" s="71">
        <v>10.67345911539568</v>
      </c>
      <c r="N501" s="71">
        <v>12.668082443960239</v>
      </c>
      <c r="O501" s="71">
        <v>7.0153309215811328</v>
      </c>
      <c r="P501" s="71">
        <v>8.7019239484437296</v>
      </c>
      <c r="Q501" s="71">
        <v>0.42993849972929199</v>
      </c>
      <c r="R501" s="71">
        <v>0</v>
      </c>
      <c r="S501" s="71">
        <v>0.98086605267264027</v>
      </c>
      <c r="T501" s="72"/>
      <c r="U501" s="71">
        <v>936702</v>
      </c>
      <c r="V501" s="71">
        <v>323</v>
      </c>
      <c r="W501" s="71">
        <v>319</v>
      </c>
      <c r="X501" s="71">
        <v>1794</v>
      </c>
      <c r="Y501" s="71">
        <v>2361</v>
      </c>
      <c r="Z501" s="71">
        <v>3833</v>
      </c>
      <c r="AA501" s="71">
        <v>1742</v>
      </c>
      <c r="AB501" s="71">
        <v>5558</v>
      </c>
      <c r="AC501" s="71">
        <v>0</v>
      </c>
      <c r="AD501" s="71">
        <v>0.98086605267264027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2338</v>
      </c>
      <c r="B502" s="70">
        <v>96</v>
      </c>
      <c r="C502" s="70">
        <v>11</v>
      </c>
      <c r="D502" s="70">
        <v>6</v>
      </c>
      <c r="E502" s="70">
        <v>2014</v>
      </c>
      <c r="F502" s="70" t="s">
        <v>181</v>
      </c>
      <c r="G502" s="1064" t="s">
        <v>1807</v>
      </c>
      <c r="H502" s="70" t="s">
        <v>1808</v>
      </c>
      <c r="I502" s="148"/>
      <c r="J502" s="71">
        <v>18.466817187300919</v>
      </c>
      <c r="K502" s="71">
        <v>0.98482014424079112</v>
      </c>
      <c r="L502" s="71">
        <v>15.77345330481559</v>
      </c>
      <c r="M502" s="71">
        <v>9.7813235974176997</v>
      </c>
      <c r="N502" s="71">
        <v>13.328642537929801</v>
      </c>
      <c r="O502" s="71">
        <v>6.6469227930616483</v>
      </c>
      <c r="P502" s="71">
        <v>8.6316646517432165</v>
      </c>
      <c r="Q502" s="71">
        <v>0.405227075450043</v>
      </c>
      <c r="R502" s="71">
        <v>0</v>
      </c>
      <c r="S502" s="71">
        <v>0.81896025812506834</v>
      </c>
      <c r="T502" s="72"/>
      <c r="U502" s="71">
        <v>735037</v>
      </c>
      <c r="V502" s="71">
        <v>292</v>
      </c>
      <c r="W502" s="71">
        <v>344</v>
      </c>
      <c r="X502" s="71">
        <v>1563</v>
      </c>
      <c r="Y502" s="71">
        <v>2346</v>
      </c>
      <c r="Z502" s="71">
        <v>3825</v>
      </c>
      <c r="AA502" s="71">
        <v>1719</v>
      </c>
      <c r="AB502" s="71">
        <v>5460</v>
      </c>
      <c r="AC502" s="71">
        <v>0</v>
      </c>
      <c r="AD502" s="71">
        <v>0.81896025812506834</v>
      </c>
      <c r="AE502" s="72"/>
      <c r="AF502" s="71"/>
      <c r="AG502" s="71"/>
      <c r="AH502" s="71"/>
      <c r="AI502" s="71"/>
      <c r="AJ502" s="71"/>
      <c r="AK502" s="71"/>
      <c r="AL502" s="71"/>
      <c r="AM502" s="71"/>
      <c r="AN502" s="71"/>
      <c r="AO502" s="71"/>
      <c r="AP502" s="71"/>
      <c r="AQ502" s="72"/>
      <c r="AR502" s="71">
        <v>29</v>
      </c>
      <c r="AS502" s="71">
        <v>5</v>
      </c>
      <c r="AT502" s="71">
        <v>0</v>
      </c>
      <c r="AU502" s="71">
        <v>0</v>
      </c>
      <c r="AV502" s="71">
        <v>0</v>
      </c>
      <c r="AW502" s="71">
        <v>0</v>
      </c>
      <c r="AX502" s="71"/>
      <c r="AY502" s="72"/>
      <c r="AZ502" s="71">
        <v>188.506</v>
      </c>
      <c r="BA502" s="71">
        <v>9641.2000000000007</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2339</v>
      </c>
      <c r="B503" s="70">
        <v>97</v>
      </c>
      <c r="C503" s="70">
        <v>12</v>
      </c>
      <c r="D503" s="70">
        <v>6</v>
      </c>
      <c r="E503" s="70">
        <v>2015</v>
      </c>
      <c r="F503" s="70" t="s">
        <v>182</v>
      </c>
      <c r="G503" s="70" t="s">
        <v>1807</v>
      </c>
      <c r="H503" s="70" t="s">
        <v>1808</v>
      </c>
      <c r="I503" s="148"/>
      <c r="J503" s="71">
        <v>23.579227953153239</v>
      </c>
      <c r="K503" s="71">
        <v>0.94434014352725903</v>
      </c>
      <c r="L503" s="71">
        <v>16.603205148850702</v>
      </c>
      <c r="M503" s="71">
        <v>9.4641430676589948</v>
      </c>
      <c r="N503" s="71">
        <v>12.34088146660118</v>
      </c>
      <c r="O503" s="71">
        <v>6.6386413067522021</v>
      </c>
      <c r="P503" s="71">
        <v>8.4826999889579273</v>
      </c>
      <c r="Q503" s="71">
        <v>0.39313114131145199</v>
      </c>
      <c r="R503" s="71">
        <v>0</v>
      </c>
      <c r="S503" s="71">
        <v>0.94646014521569455</v>
      </c>
      <c r="T503" s="72"/>
      <c r="U503" s="71">
        <v>940977</v>
      </c>
      <c r="V503" s="71">
        <v>292</v>
      </c>
      <c r="W503" s="71">
        <v>344</v>
      </c>
      <c r="X503" s="71">
        <v>1563</v>
      </c>
      <c r="Y503" s="71">
        <v>2360</v>
      </c>
      <c r="Z503" s="71">
        <v>3857</v>
      </c>
      <c r="AA503" s="71">
        <v>1688</v>
      </c>
      <c r="AB503" s="71">
        <v>5411</v>
      </c>
      <c r="AC503" s="71">
        <v>0</v>
      </c>
      <c r="AD503" s="71">
        <v>0.94646014521569455</v>
      </c>
      <c r="AE503" s="72"/>
      <c r="AF503" s="71">
        <v>7261802.3367592702</v>
      </c>
      <c r="AG503" s="71">
        <v>629138.16557396378</v>
      </c>
      <c r="AH503" s="71">
        <v>2146825.3805201259</v>
      </c>
      <c r="AI503" s="71">
        <v>9940806.8596780337</v>
      </c>
      <c r="AJ503" s="71">
        <v>10452552.388158631</v>
      </c>
      <c r="AK503" s="71">
        <v>0</v>
      </c>
      <c r="AL503" s="71">
        <v>0</v>
      </c>
      <c r="AM503" s="71">
        <v>741554.85170869913</v>
      </c>
      <c r="AN503" s="71">
        <v>0</v>
      </c>
      <c r="AO503" s="71">
        <v>0</v>
      </c>
      <c r="AP503" s="71">
        <v>31172679.982398722</v>
      </c>
      <c r="AQ503" s="72"/>
      <c r="AR503" s="71">
        <v>33</v>
      </c>
      <c r="AS503" s="71">
        <v>5</v>
      </c>
      <c r="AT503" s="71">
        <v>0</v>
      </c>
      <c r="AU503" s="71">
        <v>0</v>
      </c>
      <c r="AV503" s="71">
        <v>0</v>
      </c>
      <c r="AW503" s="71">
        <v>0</v>
      </c>
      <c r="AX503" s="71"/>
      <c r="AY503" s="72"/>
      <c r="AZ503" s="71">
        <v>220.90600000000001</v>
      </c>
      <c r="BA503" s="71">
        <v>9641.2000000000007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2340</v>
      </c>
      <c r="B504" s="70">
        <v>98</v>
      </c>
      <c r="C504" s="70">
        <v>13</v>
      </c>
      <c r="D504" s="70">
        <v>6</v>
      </c>
      <c r="E504" s="70">
        <v>2016</v>
      </c>
      <c r="F504" s="70" t="s">
        <v>155</v>
      </c>
      <c r="G504" s="70" t="s">
        <v>1807</v>
      </c>
      <c r="H504" s="70" t="s">
        <v>1808</v>
      </c>
      <c r="I504" s="148"/>
      <c r="J504" s="71">
        <v>24.189213801191038</v>
      </c>
      <c r="K504" s="71">
        <v>0.89077533675594767</v>
      </c>
      <c r="L504" s="71">
        <v>17.854226338334005</v>
      </c>
      <c r="M504" s="71">
        <v>8.1144050887790407</v>
      </c>
      <c r="N504" s="71">
        <v>12.656215866763477</v>
      </c>
      <c r="O504" s="71">
        <v>6.5699271331202889</v>
      </c>
      <c r="P504" s="71">
        <v>10.41224110469212</v>
      </c>
      <c r="Q504" s="71">
        <v>0.37915272550581103</v>
      </c>
      <c r="R504" s="71">
        <v>0</v>
      </c>
      <c r="S504" s="71">
        <v>1.0488246451414653</v>
      </c>
      <c r="T504" s="72"/>
      <c r="U504" s="71">
        <v>918854.00000000012</v>
      </c>
      <c r="V504" s="71">
        <v>292</v>
      </c>
      <c r="W504" s="71">
        <v>344</v>
      </c>
      <c r="X504" s="71">
        <v>1563</v>
      </c>
      <c r="Y504" s="71">
        <v>2380</v>
      </c>
      <c r="Z504" s="71">
        <v>3864</v>
      </c>
      <c r="AA504" s="71">
        <v>2143</v>
      </c>
      <c r="AB504" s="71">
        <v>5368</v>
      </c>
      <c r="AC504" s="71">
        <v>0</v>
      </c>
      <c r="AD504" s="71">
        <v>1.0488246451414649</v>
      </c>
      <c r="AE504" s="72"/>
      <c r="AF504" s="71">
        <v>7580082.3009272441</v>
      </c>
      <c r="AG504" s="71">
        <v>599697.3373065734</v>
      </c>
      <c r="AH504" s="71">
        <v>1819540.2961057951</v>
      </c>
      <c r="AI504" s="71">
        <v>9922907.2195640821</v>
      </c>
      <c r="AJ504" s="71">
        <v>10470406.098930679</v>
      </c>
      <c r="AK504" s="71">
        <v>0</v>
      </c>
      <c r="AL504" s="71">
        <v>0</v>
      </c>
      <c r="AM504" s="71">
        <v>736233.41918679967</v>
      </c>
      <c r="AN504" s="71">
        <v>0</v>
      </c>
      <c r="AO504" s="71">
        <v>0</v>
      </c>
      <c r="AP504" s="71">
        <v>31128866.672021173</v>
      </c>
      <c r="AQ504" s="72"/>
      <c r="AR504" s="71">
        <v>37</v>
      </c>
      <c r="AS504" s="71">
        <v>5</v>
      </c>
      <c r="AT504" s="71">
        <v>0</v>
      </c>
      <c r="AU504" s="71">
        <v>0</v>
      </c>
      <c r="AV504" s="71">
        <v>0</v>
      </c>
      <c r="AW504" s="71">
        <v>0</v>
      </c>
      <c r="AX504" s="71"/>
      <c r="AY504" s="72"/>
      <c r="AZ504" s="71">
        <v>245.57499999999999</v>
      </c>
      <c r="BA504" s="71">
        <v>9632.7999999999993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2341</v>
      </c>
      <c r="B505" s="70">
        <v>99</v>
      </c>
      <c r="C505" s="70">
        <v>14</v>
      </c>
      <c r="D505" s="70">
        <v>6</v>
      </c>
      <c r="E505" s="70">
        <v>2017</v>
      </c>
      <c r="F505" s="70" t="s">
        <v>156</v>
      </c>
      <c r="G505" s="70" t="s">
        <v>1807</v>
      </c>
      <c r="H505" s="70" t="s">
        <v>1808</v>
      </c>
      <c r="I505" s="148"/>
      <c r="J505" s="71">
        <v>23.43332956397904</v>
      </c>
      <c r="K505" s="71">
        <v>0.91023902014072489</v>
      </c>
      <c r="L505" s="71">
        <v>16.117189640836635</v>
      </c>
      <c r="M505" s="71">
        <v>8.1362325989805413</v>
      </c>
      <c r="N505" s="71">
        <v>12.48891210157799</v>
      </c>
      <c r="O505" s="71">
        <v>6.3640413042380493</v>
      </c>
      <c r="P505" s="71">
        <v>10.495949529004282</v>
      </c>
      <c r="Q505" s="71">
        <v>0.36712724432495297</v>
      </c>
      <c r="R505" s="71">
        <v>0</v>
      </c>
      <c r="S505" s="71">
        <v>1.3452695097830427</v>
      </c>
      <c r="T505" s="72"/>
      <c r="U505" s="71">
        <v>875882</v>
      </c>
      <c r="V505" s="71">
        <v>292</v>
      </c>
      <c r="W505" s="71">
        <v>344</v>
      </c>
      <c r="X505" s="71">
        <v>1563</v>
      </c>
      <c r="Y505" s="71">
        <v>2400</v>
      </c>
      <c r="Z505" s="71">
        <v>3805</v>
      </c>
      <c r="AA505" s="71">
        <v>2174</v>
      </c>
      <c r="AB505" s="71">
        <v>5375</v>
      </c>
      <c r="AC505" s="71">
        <v>0</v>
      </c>
      <c r="AD505" s="71">
        <v>1.3452695097830429</v>
      </c>
      <c r="AE505" s="72"/>
      <c r="AF505" s="71">
        <v>7100138.9472018797</v>
      </c>
      <c r="AG505" s="71">
        <v>601439.78680543869</v>
      </c>
      <c r="AH505" s="71">
        <v>2222760.984832074</v>
      </c>
      <c r="AI505" s="71">
        <v>9677408.2488414031</v>
      </c>
      <c r="AJ505" s="71">
        <v>9574352.5444980636</v>
      </c>
      <c r="AK505" s="71">
        <v>0</v>
      </c>
      <c r="AL505" s="71">
        <v>0</v>
      </c>
      <c r="AM505" s="71">
        <v>738346.99169293139</v>
      </c>
      <c r="AN505" s="71">
        <v>0</v>
      </c>
      <c r="AO505" s="71">
        <v>0</v>
      </c>
      <c r="AP505" s="71">
        <v>29914447.503871791</v>
      </c>
      <c r="AQ505" s="72"/>
      <c r="AR505" s="71">
        <v>41</v>
      </c>
      <c r="AS505" s="71">
        <v>7</v>
      </c>
      <c r="AT505" s="71">
        <v>0</v>
      </c>
      <c r="AU505" s="71">
        <v>0</v>
      </c>
      <c r="AV505" s="71">
        <v>0</v>
      </c>
      <c r="AW505" s="71">
        <v>0</v>
      </c>
      <c r="AX505" s="71"/>
      <c r="AY505" s="72"/>
      <c r="AZ505" s="71">
        <v>275.07499999999999</v>
      </c>
      <c r="BA505" s="71">
        <v>9731.7999999999993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2342</v>
      </c>
      <c r="B506" s="70">
        <v>100</v>
      </c>
      <c r="C506" s="70">
        <v>15</v>
      </c>
      <c r="D506" s="70">
        <v>6</v>
      </c>
      <c r="E506" s="70">
        <v>2018</v>
      </c>
      <c r="F506" s="70" t="s">
        <v>183</v>
      </c>
      <c r="G506" s="70" t="s">
        <v>1807</v>
      </c>
      <c r="H506" s="70" t="s">
        <v>1808</v>
      </c>
      <c r="I506" s="148"/>
      <c r="J506" s="71">
        <v>18.041136233826016</v>
      </c>
      <c r="K506" s="71">
        <v>0.84718598576694548</v>
      </c>
      <c r="L506" s="71">
        <v>14.785445544654335</v>
      </c>
      <c r="M506" s="71">
        <v>8.1763611196049961</v>
      </c>
      <c r="N506" s="71">
        <v>11.503121386256844</v>
      </c>
      <c r="O506" s="71">
        <v>6.2707328330385979</v>
      </c>
      <c r="P506" s="71">
        <v>10.496627829811411</v>
      </c>
      <c r="Q506" s="71">
        <v>0.33889731608392498</v>
      </c>
      <c r="R506" s="71">
        <v>0</v>
      </c>
      <c r="S506" s="71">
        <v>1.2074967221696846</v>
      </c>
      <c r="T506" s="72"/>
      <c r="U506" s="71">
        <v>704600</v>
      </c>
      <c r="V506" s="71">
        <v>292</v>
      </c>
      <c r="W506" s="71">
        <v>344</v>
      </c>
      <c r="X506" s="71">
        <v>1563</v>
      </c>
      <c r="Y506" s="71">
        <v>2401</v>
      </c>
      <c r="Z506" s="71">
        <v>3821</v>
      </c>
      <c r="AA506" s="71">
        <v>2196</v>
      </c>
      <c r="AB506" s="71">
        <v>5347</v>
      </c>
      <c r="AC506" s="71">
        <v>0</v>
      </c>
      <c r="AD506" s="71">
        <v>1.2074967221696851</v>
      </c>
      <c r="AE506" s="72"/>
      <c r="AF506" s="71">
        <v>5733523.0188415889</v>
      </c>
      <c r="AG506" s="71">
        <v>544159.1295090788</v>
      </c>
      <c r="AH506" s="71">
        <v>2094952.5017028139</v>
      </c>
      <c r="AI506" s="71">
        <v>9892287.9814745467</v>
      </c>
      <c r="AJ506" s="71">
        <v>8897688.3059675209</v>
      </c>
      <c r="AK506" s="71">
        <v>0</v>
      </c>
      <c r="AL506" s="71">
        <v>0</v>
      </c>
      <c r="AM506" s="71">
        <v>736020.48897518648</v>
      </c>
      <c r="AN506" s="71">
        <v>0</v>
      </c>
      <c r="AO506" s="71">
        <v>0</v>
      </c>
      <c r="AP506" s="71">
        <v>27898631.426470734</v>
      </c>
      <c r="AQ506" s="72"/>
      <c r="AR506" s="71">
        <v>44</v>
      </c>
      <c r="AS506" s="71">
        <v>11</v>
      </c>
      <c r="AT506" s="71">
        <v>0</v>
      </c>
      <c r="AU506" s="71">
        <v>0</v>
      </c>
      <c r="AV506" s="71">
        <v>0</v>
      </c>
      <c r="AW506" s="71">
        <v>0</v>
      </c>
      <c r="AX506" s="71"/>
      <c r="AY506" s="72"/>
      <c r="AZ506" s="71">
        <v>303.47499999999997</v>
      </c>
      <c r="BA506" s="71">
        <v>10280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2343</v>
      </c>
      <c r="B507" s="70">
        <v>101</v>
      </c>
      <c r="C507" s="70">
        <v>16</v>
      </c>
      <c r="D507" s="70">
        <v>6</v>
      </c>
      <c r="E507" s="70">
        <v>2019</v>
      </c>
      <c r="F507" s="70" t="s">
        <v>158</v>
      </c>
      <c r="G507" s="70" t="s">
        <v>1807</v>
      </c>
      <c r="H507" s="70" t="s">
        <v>1808</v>
      </c>
      <c r="I507" s="148"/>
      <c r="J507" s="71">
        <v>17.496526109024305</v>
      </c>
      <c r="K507" s="71">
        <v>0.78612621206885303</v>
      </c>
      <c r="L507" s="71">
        <v>14.851689385651849</v>
      </c>
      <c r="M507" s="71">
        <v>7.3349383619898703</v>
      </c>
      <c r="N507" s="71">
        <v>11.674286988030387</v>
      </c>
      <c r="O507" s="71">
        <v>6.1526959754472479</v>
      </c>
      <c r="P507" s="71">
        <v>8.3941708052951629</v>
      </c>
      <c r="Q507" s="71">
        <v>0.32354668106905698</v>
      </c>
      <c r="R507" s="71">
        <v>0</v>
      </c>
      <c r="S507" s="71">
        <v>1.0421004369145794</v>
      </c>
      <c r="T507" s="72"/>
      <c r="U507" s="71">
        <v>718829</v>
      </c>
      <c r="V507" s="71">
        <v>292</v>
      </c>
      <c r="W507" s="71">
        <v>344</v>
      </c>
      <c r="X507" s="71">
        <v>1563</v>
      </c>
      <c r="Y507" s="71">
        <v>2407</v>
      </c>
      <c r="Z507" s="71">
        <v>3852</v>
      </c>
      <c r="AA507" s="71">
        <v>1743</v>
      </c>
      <c r="AB507" s="71">
        <v>5243</v>
      </c>
      <c r="AC507" s="71">
        <v>0</v>
      </c>
      <c r="AD507" s="71">
        <v>1.042100436914579</v>
      </c>
      <c r="AE507" s="72"/>
      <c r="AF507" s="71">
        <v>5739727.4405258736</v>
      </c>
      <c r="AG507" s="71">
        <v>543997.98871912796</v>
      </c>
      <c r="AH507" s="71">
        <v>2261922.9350203481</v>
      </c>
      <c r="AI507" s="71">
        <v>9693621.011278728</v>
      </c>
      <c r="AJ507" s="71">
        <v>9409137.727626089</v>
      </c>
      <c r="AK507" s="71">
        <v>0</v>
      </c>
      <c r="AL507" s="71">
        <v>0</v>
      </c>
      <c r="AM507" s="71">
        <v>714057.13071713177</v>
      </c>
      <c r="AN507" s="71">
        <v>0</v>
      </c>
      <c r="AO507" s="71">
        <v>0</v>
      </c>
      <c r="AP507" s="71">
        <v>28362464.2338873</v>
      </c>
      <c r="AQ507" s="72"/>
      <c r="AR507" s="71">
        <v>47</v>
      </c>
      <c r="AS507" s="71">
        <v>12</v>
      </c>
      <c r="AT507" s="71">
        <v>0</v>
      </c>
      <c r="AU507" s="71">
        <v>0</v>
      </c>
      <c r="AV507" s="71">
        <v>0</v>
      </c>
      <c r="AW507" s="71">
        <v>1</v>
      </c>
      <c r="AX507" s="71"/>
      <c r="AY507" s="72"/>
      <c r="AZ507" s="71">
        <v>322.29500000000007</v>
      </c>
      <c r="BA507" s="71">
        <v>12265.9</v>
      </c>
      <c r="BB507" s="71">
        <v>0</v>
      </c>
      <c r="BC507" s="71">
        <v>0</v>
      </c>
      <c r="BD507" s="71">
        <v>0</v>
      </c>
      <c r="BE507" s="71">
        <v>100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2344</v>
      </c>
      <c r="B508" s="70">
        <v>102</v>
      </c>
      <c r="C508" s="70">
        <v>17</v>
      </c>
      <c r="D508" s="70">
        <v>6</v>
      </c>
      <c r="E508" s="70">
        <v>2020</v>
      </c>
      <c r="F508" s="70" t="s">
        <v>159</v>
      </c>
      <c r="G508" s="70" t="s">
        <v>1807</v>
      </c>
      <c r="H508" s="70" t="s">
        <v>1808</v>
      </c>
      <c r="I508" s="148"/>
      <c r="J508" s="71">
        <v>16.04601130103628</v>
      </c>
      <c r="K508" s="71">
        <v>0.8904319546067343</v>
      </c>
      <c r="L508" s="71">
        <v>15.742450870016087</v>
      </c>
      <c r="M508" s="71">
        <v>6.7520868160848622</v>
      </c>
      <c r="N508" s="71">
        <v>10.544553172532275</v>
      </c>
      <c r="O508" s="71">
        <v>5.3892321239607517</v>
      </c>
      <c r="P508" s="71">
        <v>7.9201173116369379</v>
      </c>
      <c r="Q508" s="71">
        <v>0.30205578597266602</v>
      </c>
      <c r="R508" s="71">
        <v>0</v>
      </c>
      <c r="S508" s="71">
        <v>0.84601833026016449</v>
      </c>
      <c r="T508" s="72"/>
      <c r="U508" s="71">
        <v>747302</v>
      </c>
      <c r="V508" s="71">
        <v>306</v>
      </c>
      <c r="W508" s="71">
        <v>324</v>
      </c>
      <c r="X508" s="71">
        <v>1513</v>
      </c>
      <c r="Y508" s="71">
        <v>2372</v>
      </c>
      <c r="Z508" s="71">
        <v>3851</v>
      </c>
      <c r="AA508" s="71">
        <v>1748</v>
      </c>
      <c r="AB508" s="71">
        <v>5123</v>
      </c>
      <c r="AC508" s="71">
        <v>0</v>
      </c>
      <c r="AD508" s="71">
        <v>0.84601833026016449</v>
      </c>
      <c r="AE508" s="72"/>
      <c r="AF508" s="71">
        <v>5834864.8413906433</v>
      </c>
      <c r="AG508" s="71">
        <v>570500.28395934519</v>
      </c>
      <c r="AH508" s="71">
        <v>2308603.4702755944</v>
      </c>
      <c r="AI508" s="71">
        <v>8687164.3486513309</v>
      </c>
      <c r="AJ508" s="71">
        <v>9740589.1103579774</v>
      </c>
      <c r="AK508" s="71"/>
      <c r="AL508" s="71"/>
      <c r="AM508" s="71">
        <v>668608.41771713539</v>
      </c>
      <c r="AN508" s="71"/>
      <c r="AO508" s="71"/>
      <c r="AP508" s="71">
        <v>27810330.472352028</v>
      </c>
      <c r="AQ508" s="72"/>
      <c r="AR508" s="71">
        <v>49</v>
      </c>
      <c r="AS508" s="71">
        <v>12</v>
      </c>
      <c r="AT508" s="71">
        <v>0</v>
      </c>
      <c r="AU508" s="71">
        <v>0</v>
      </c>
      <c r="AV508" s="71">
        <v>0</v>
      </c>
      <c r="AW508" s="71">
        <v>1</v>
      </c>
      <c r="AX508" s="71"/>
      <c r="AY508" s="72"/>
      <c r="AZ508" s="71">
        <v>342.77499999999998</v>
      </c>
      <c r="BA508" s="71">
        <v>12265.9</v>
      </c>
      <c r="BB508" s="71">
        <v>0</v>
      </c>
      <c r="BC508" s="71">
        <v>0</v>
      </c>
      <c r="BD508" s="71">
        <v>0</v>
      </c>
      <c r="BE508" s="71">
        <v>100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2345</v>
      </c>
      <c r="B509" s="70">
        <v>102</v>
      </c>
      <c r="C509" s="70">
        <v>18</v>
      </c>
      <c r="D509" s="70">
        <v>6</v>
      </c>
      <c r="E509" s="70">
        <v>2021</v>
      </c>
      <c r="F509" s="70" t="s">
        <v>160</v>
      </c>
      <c r="G509" s="70" t="s">
        <v>1807</v>
      </c>
      <c r="H509" s="70" t="s">
        <v>1808</v>
      </c>
      <c r="I509" s="148"/>
      <c r="J509" s="71">
        <v>23.809897520363375</v>
      </c>
      <c r="K509" s="71">
        <v>0.85773314100024911</v>
      </c>
      <c r="L509" s="71">
        <v>14.366386611563556</v>
      </c>
      <c r="M509" s="71">
        <v>6.8575307378664547</v>
      </c>
      <c r="N509" s="71">
        <v>10.386832951473524</v>
      </c>
      <c r="O509" s="71">
        <v>5.2326723189034441</v>
      </c>
      <c r="P509" s="71">
        <v>8.1129808882423937</v>
      </c>
      <c r="Q509" s="71">
        <v>0.29520521500143598</v>
      </c>
      <c r="R509" s="71">
        <v>0</v>
      </c>
      <c r="S509" s="71">
        <v>0.78354376667683534</v>
      </c>
      <c r="T509" s="72"/>
      <c r="U509" s="71">
        <v>1138749</v>
      </c>
      <c r="V509" s="71">
        <v>306</v>
      </c>
      <c r="W509" s="71">
        <v>324</v>
      </c>
      <c r="X509" s="71">
        <v>1513</v>
      </c>
      <c r="Y509" s="71">
        <v>2365</v>
      </c>
      <c r="Z509" s="71">
        <v>3850</v>
      </c>
      <c r="AA509" s="71">
        <v>1746</v>
      </c>
      <c r="AB509" s="71">
        <v>5056</v>
      </c>
      <c r="AC509" s="71">
        <v>0</v>
      </c>
      <c r="AD509" s="71">
        <v>0.78354376667683534</v>
      </c>
      <c r="AE509" s="72"/>
      <c r="AF509" s="71">
        <v>8722327.1819358002</v>
      </c>
      <c r="AG509" s="71">
        <v>580351.92836930754</v>
      </c>
      <c r="AH509" s="71">
        <v>2069797.3634689818</v>
      </c>
      <c r="AI509" s="71">
        <v>9532394.4347927719</v>
      </c>
      <c r="AJ509" s="71">
        <v>9460482.1239892188</v>
      </c>
      <c r="AK509" s="71">
        <v>0</v>
      </c>
      <c r="AL509" s="71">
        <v>0</v>
      </c>
      <c r="AM509" s="71">
        <v>663670.21675625164</v>
      </c>
      <c r="AN509" s="71">
        <v>0</v>
      </c>
      <c r="AO509" s="71">
        <v>0</v>
      </c>
      <c r="AP509" s="71">
        <v>31029023.24931233</v>
      </c>
      <c r="AQ509" s="72"/>
      <c r="AR509" s="71">
        <v>58</v>
      </c>
      <c r="AS509" s="71">
        <v>40</v>
      </c>
      <c r="AT509" s="71">
        <v>0</v>
      </c>
      <c r="AU509" s="71">
        <v>0</v>
      </c>
      <c r="AV509" s="71">
        <v>0</v>
      </c>
      <c r="AW509" s="71">
        <v>1</v>
      </c>
      <c r="AX509" s="71"/>
      <c r="AY509" s="72"/>
      <c r="AZ509" s="71">
        <v>421.97499999999991</v>
      </c>
      <c r="BA509" s="71">
        <v>14093.6</v>
      </c>
      <c r="BB509" s="71">
        <v>0</v>
      </c>
      <c r="BC509" s="71">
        <v>0</v>
      </c>
      <c r="BD509" s="71">
        <v>0</v>
      </c>
      <c r="BE509" s="71">
        <v>100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1816</v>
      </c>
      <c r="B510" s="70">
        <v>102</v>
      </c>
      <c r="C510" s="70">
        <v>19</v>
      </c>
      <c r="D510" s="70">
        <v>6</v>
      </c>
      <c r="E510" s="70">
        <v>2022</v>
      </c>
      <c r="F510" s="70" t="s">
        <v>161</v>
      </c>
      <c r="G510" s="70" t="s">
        <v>1807</v>
      </c>
      <c r="H510" s="70" t="s">
        <v>1808</v>
      </c>
      <c r="I510" s="148"/>
      <c r="J510" s="71">
        <v>21.181281963526551</v>
      </c>
      <c r="K510" s="71">
        <v>0.82046813313385503</v>
      </c>
      <c r="L510" s="71">
        <v>12.881362414774495</v>
      </c>
      <c r="M510" s="71">
        <v>6.9916121390711128</v>
      </c>
      <c r="N510" s="71">
        <v>10.203384528494759</v>
      </c>
      <c r="O510" s="71">
        <v>5.3543865995620274</v>
      </c>
      <c r="P510" s="71">
        <v>8.1650801433703393</v>
      </c>
      <c r="Q510" s="71">
        <v>0.29152346009508129</v>
      </c>
      <c r="R510" s="71">
        <v>0</v>
      </c>
      <c r="S510" s="71">
        <v>0.65350572477125157</v>
      </c>
      <c r="T510" s="72"/>
      <c r="U510" s="71">
        <v>1245942</v>
      </c>
      <c r="V510" s="71">
        <v>306</v>
      </c>
      <c r="W510" s="71">
        <v>324</v>
      </c>
      <c r="X510" s="71">
        <v>1513</v>
      </c>
      <c r="Y510" s="71">
        <v>2359</v>
      </c>
      <c r="Z510" s="71">
        <v>3743</v>
      </c>
      <c r="AA510" s="71">
        <v>1784</v>
      </c>
      <c r="AB510" s="71">
        <v>4952</v>
      </c>
      <c r="AC510" s="71">
        <v>0</v>
      </c>
      <c r="AD510" s="71">
        <v>0.65350572477125157</v>
      </c>
      <c r="AE510" s="72"/>
      <c r="AF510" s="71">
        <v>8507947.0820147246</v>
      </c>
      <c r="AG510" s="71">
        <v>585450.07151980489</v>
      </c>
      <c r="AH510" s="71">
        <v>2297494.101470863</v>
      </c>
      <c r="AI510" s="71">
        <v>9466853.2695034277</v>
      </c>
      <c r="AJ510" s="71">
        <v>9605528.7890935056</v>
      </c>
      <c r="AK510" s="71">
        <v>0</v>
      </c>
      <c r="AL510" s="71">
        <v>0</v>
      </c>
      <c r="AM510" s="71">
        <v>639438.36190403625</v>
      </c>
      <c r="AN510" s="71">
        <v>0</v>
      </c>
      <c r="AO510" s="71">
        <v>0</v>
      </c>
      <c r="AP510" s="71">
        <v>31102711.675506361</v>
      </c>
      <c r="AQ510" s="72"/>
      <c r="AR510" s="71">
        <v>64</v>
      </c>
      <c r="AS510" s="71">
        <v>40</v>
      </c>
      <c r="AT510" s="71">
        <v>0</v>
      </c>
      <c r="AU510" s="71">
        <v>0</v>
      </c>
      <c r="AV510" s="71">
        <v>0</v>
      </c>
      <c r="AW510" s="71">
        <v>1</v>
      </c>
      <c r="AX510" s="71"/>
      <c r="AY510" s="72"/>
      <c r="AZ510" s="71">
        <v>465.39099999999985</v>
      </c>
      <c r="BA510" s="71">
        <v>14093.600000000002</v>
      </c>
      <c r="BB510" s="71">
        <v>0</v>
      </c>
      <c r="BC510" s="71">
        <v>0</v>
      </c>
      <c r="BD510" s="71">
        <v>0</v>
      </c>
      <c r="BE510" s="71">
        <v>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2346</v>
      </c>
      <c r="B511" s="70">
        <v>102</v>
      </c>
      <c r="C511" s="70">
        <v>20</v>
      </c>
      <c r="D511" s="70">
        <v>6</v>
      </c>
      <c r="E511" s="70">
        <v>2023</v>
      </c>
      <c r="F511" s="70" t="s">
        <v>1539</v>
      </c>
      <c r="G511" s="70" t="s">
        <v>1807</v>
      </c>
      <c r="H511" s="70" t="s">
        <v>1808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0</v>
      </c>
      <c r="AV511" s="71">
        <v>0</v>
      </c>
      <c r="AW511" s="71">
        <v>1</v>
      </c>
      <c r="AX511" s="71"/>
      <c r="AY511" s="72"/>
      <c r="AZ511" s="71">
        <v>518.6909999999998</v>
      </c>
      <c r="BA511" s="71">
        <v>14143.100000000002</v>
      </c>
      <c r="BB511" s="71">
        <v>0</v>
      </c>
      <c r="BC511" s="71">
        <v>0</v>
      </c>
      <c r="BD511" s="71">
        <v>0</v>
      </c>
      <c r="BE511" s="71">
        <v>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1806</v>
      </c>
      <c r="B512" s="70">
        <v>102</v>
      </c>
      <c r="C512" s="70">
        <v>21</v>
      </c>
      <c r="D512" s="70">
        <v>6</v>
      </c>
      <c r="E512" s="70">
        <v>2024</v>
      </c>
      <c r="F512" s="70" t="s">
        <v>1554</v>
      </c>
      <c r="G512" s="70" t="s">
        <v>1807</v>
      </c>
      <c r="H512" s="70" t="s">
        <v>1808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2347</v>
      </c>
      <c r="B513" s="70">
        <v>358</v>
      </c>
      <c r="C513" s="70">
        <v>1</v>
      </c>
      <c r="D513" s="70">
        <v>22</v>
      </c>
      <c r="E513" s="70">
        <v>1990</v>
      </c>
      <c r="F513" s="70" t="s">
        <v>787</v>
      </c>
      <c r="G513" s="70" t="s">
        <v>2348</v>
      </c>
      <c r="H513" s="70" t="s">
        <v>2349</v>
      </c>
      <c r="I513" s="148"/>
      <c r="J513" s="71">
        <v>3.0522226968392849</v>
      </c>
      <c r="K513" s="71">
        <v>3.6076736322322551</v>
      </c>
      <c r="L513" s="71">
        <v>1.5315825831182841</v>
      </c>
      <c r="M513" s="71">
        <v>2.672640468898106</v>
      </c>
      <c r="N513" s="71">
        <v>7.0514674247513547</v>
      </c>
      <c r="O513" s="71">
        <v>4.5707428906205294</v>
      </c>
      <c r="P513" s="71">
        <v>8.9246334239230691</v>
      </c>
      <c r="Q513" s="71">
        <v>0.485692577575141</v>
      </c>
      <c r="R513" s="71">
        <v>0</v>
      </c>
      <c r="S513" s="71">
        <v>0.39624851673964351</v>
      </c>
      <c r="T513" s="72"/>
      <c r="U513" s="71">
        <v>495951</v>
      </c>
      <c r="V513" s="71">
        <v>1037</v>
      </c>
      <c r="W513" s="71">
        <v>22</v>
      </c>
      <c r="X513" s="71">
        <v>1121</v>
      </c>
      <c r="Y513" s="71">
        <v>1833</v>
      </c>
      <c r="Z513" s="71">
        <v>1880</v>
      </c>
      <c r="AA513" s="71">
        <v>2167</v>
      </c>
      <c r="AB513" s="71">
        <v>7886</v>
      </c>
      <c r="AC513" s="71">
        <v>0</v>
      </c>
      <c r="AD513" s="71">
        <v>0.39624851673964351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2350</v>
      </c>
      <c r="B514" s="70">
        <v>359</v>
      </c>
      <c r="C514" s="70">
        <v>2</v>
      </c>
      <c r="D514" s="70">
        <v>22</v>
      </c>
      <c r="E514" s="70">
        <v>2005</v>
      </c>
      <c r="F514" s="70" t="s">
        <v>789</v>
      </c>
      <c r="G514" s="70" t="s">
        <v>2348</v>
      </c>
      <c r="H514" s="70" t="s">
        <v>2349</v>
      </c>
      <c r="I514" s="148"/>
      <c r="J514" s="71">
        <v>2.4881200575587958</v>
      </c>
      <c r="K514" s="71">
        <v>1.3259431849154419</v>
      </c>
      <c r="L514" s="71">
        <v>1.0704449422956721</v>
      </c>
      <c r="M514" s="71">
        <v>4.8036273428121792</v>
      </c>
      <c r="N514" s="71">
        <v>9.8100825698150782</v>
      </c>
      <c r="O514" s="71">
        <v>6.9626814105049517</v>
      </c>
      <c r="P514" s="71">
        <v>8.6995878688992025</v>
      </c>
      <c r="Q514" s="71">
        <v>0.41240021858333797</v>
      </c>
      <c r="R514" s="71">
        <v>0</v>
      </c>
      <c r="S514" s="71">
        <v>0.98640502911412897</v>
      </c>
      <c r="T514" s="72"/>
      <c r="U514" s="71">
        <v>321364</v>
      </c>
      <c r="V514" s="71">
        <v>489</v>
      </c>
      <c r="W514" s="71">
        <v>12</v>
      </c>
      <c r="X514" s="71">
        <v>800</v>
      </c>
      <c r="Y514" s="71">
        <v>1822</v>
      </c>
      <c r="Z514" s="71">
        <v>3314</v>
      </c>
      <c r="AA514" s="71">
        <v>1730</v>
      </c>
      <c r="AB514" s="71">
        <v>7000</v>
      </c>
      <c r="AC514" s="71">
        <v>0</v>
      </c>
      <c r="AD514" s="71">
        <v>0.98640502911412897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2351</v>
      </c>
      <c r="B515" s="70">
        <v>360</v>
      </c>
      <c r="C515" s="70">
        <v>3</v>
      </c>
      <c r="D515" s="70">
        <v>22</v>
      </c>
      <c r="E515" s="70">
        <v>2006</v>
      </c>
      <c r="F515" s="70" t="s">
        <v>790</v>
      </c>
      <c r="G515" s="70" t="s">
        <v>2348</v>
      </c>
      <c r="H515" s="70" t="s">
        <v>2349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2352</v>
      </c>
      <c r="B516" s="70">
        <v>361</v>
      </c>
      <c r="C516" s="70">
        <v>4</v>
      </c>
      <c r="D516" s="70">
        <v>22</v>
      </c>
      <c r="E516" s="70">
        <v>2007</v>
      </c>
      <c r="F516" s="70" t="s">
        <v>791</v>
      </c>
      <c r="G516" s="70" t="s">
        <v>2348</v>
      </c>
      <c r="H516" s="70" t="s">
        <v>2349</v>
      </c>
      <c r="I516" s="148"/>
      <c r="J516" s="71">
        <v>2.2664082977789279</v>
      </c>
      <c r="K516" s="71">
        <v>1.045641155668571</v>
      </c>
      <c r="L516" s="71">
        <v>1.12209280161054</v>
      </c>
      <c r="M516" s="71">
        <v>5.0927910218172734</v>
      </c>
      <c r="N516" s="71">
        <v>9.8035812234357333</v>
      </c>
      <c r="O516" s="71">
        <v>6.6957526020010887</v>
      </c>
      <c r="P516" s="71">
        <v>8.3848753158567426</v>
      </c>
      <c r="Q516" s="71">
        <v>0.42043430567756301</v>
      </c>
      <c r="R516" s="71">
        <v>0</v>
      </c>
      <c r="S516" s="71">
        <v>0.50659607590957412</v>
      </c>
      <c r="T516" s="72"/>
      <c r="U516" s="71">
        <v>325806</v>
      </c>
      <c r="V516" s="71">
        <v>407</v>
      </c>
      <c r="W516" s="71">
        <v>13</v>
      </c>
      <c r="X516" s="71">
        <v>1045</v>
      </c>
      <c r="Y516" s="71">
        <v>1826</v>
      </c>
      <c r="Z516" s="71">
        <v>3313</v>
      </c>
      <c r="AA516" s="71">
        <v>1642</v>
      </c>
      <c r="AB516" s="71">
        <v>6759</v>
      </c>
      <c r="AC516" s="71">
        <v>0</v>
      </c>
      <c r="AD516" s="71">
        <v>0.50659607590957412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2353</v>
      </c>
      <c r="B517" s="70">
        <v>362</v>
      </c>
      <c r="C517" s="70">
        <v>5</v>
      </c>
      <c r="D517" s="70">
        <v>22</v>
      </c>
      <c r="E517" s="70">
        <v>2008</v>
      </c>
      <c r="F517" s="70" t="s">
        <v>792</v>
      </c>
      <c r="G517" s="70" t="s">
        <v>2348</v>
      </c>
      <c r="H517" s="70" t="s">
        <v>2349</v>
      </c>
      <c r="I517" s="148"/>
      <c r="J517" s="71">
        <v>1.991544346283119</v>
      </c>
      <c r="K517" s="71">
        <v>0.7820350477657495</v>
      </c>
      <c r="L517" s="71">
        <v>0.99966773673971032</v>
      </c>
      <c r="M517" s="71">
        <v>5.1515424088383401</v>
      </c>
      <c r="N517" s="71">
        <v>9.4712832930622319</v>
      </c>
      <c r="O517" s="71">
        <v>6.4355192334499556</v>
      </c>
      <c r="P517" s="71">
        <v>8.2171983736163305</v>
      </c>
      <c r="Q517" s="71">
        <v>0.40487977828461102</v>
      </c>
      <c r="R517" s="71">
        <v>0</v>
      </c>
      <c r="S517" s="71">
        <v>0.63584425020602675</v>
      </c>
      <c r="T517" s="72"/>
      <c r="U517" s="71">
        <v>327536</v>
      </c>
      <c r="V517" s="71">
        <v>407</v>
      </c>
      <c r="W517" s="71">
        <v>13</v>
      </c>
      <c r="X517" s="71">
        <v>1045</v>
      </c>
      <c r="Y517" s="71">
        <v>1815</v>
      </c>
      <c r="Z517" s="71">
        <v>3296</v>
      </c>
      <c r="AA517" s="71">
        <v>1611</v>
      </c>
      <c r="AB517" s="71">
        <v>6616</v>
      </c>
      <c r="AC517" s="71">
        <v>0</v>
      </c>
      <c r="AD517" s="71">
        <v>0.63584425020602675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2354</v>
      </c>
      <c r="B518" s="70">
        <v>363</v>
      </c>
      <c r="C518" s="70">
        <v>6</v>
      </c>
      <c r="D518" s="70">
        <v>22</v>
      </c>
      <c r="E518" s="70">
        <v>2009</v>
      </c>
      <c r="F518" s="70" t="s">
        <v>176</v>
      </c>
      <c r="G518" s="70" t="s">
        <v>2348</v>
      </c>
      <c r="H518" s="70" t="s">
        <v>2349</v>
      </c>
      <c r="I518" s="148"/>
      <c r="J518" s="71">
        <v>1.930775905534504</v>
      </c>
      <c r="K518" s="71">
        <v>0.76940141397352602</v>
      </c>
      <c r="L518" s="71">
        <v>2.367607606794111</v>
      </c>
      <c r="M518" s="71">
        <v>4.7766006335634472</v>
      </c>
      <c r="N518" s="71">
        <v>8.5817453698596022</v>
      </c>
      <c r="O518" s="71">
        <v>6.5298526494654752</v>
      </c>
      <c r="P518" s="71">
        <v>7.7060766183657874</v>
      </c>
      <c r="Q518" s="71">
        <v>0.37939920818471601</v>
      </c>
      <c r="R518" s="71">
        <v>0</v>
      </c>
      <c r="S518" s="71">
        <v>0.50682332085341764</v>
      </c>
      <c r="T518" s="72"/>
      <c r="U518" s="71">
        <v>251317</v>
      </c>
      <c r="V518" s="71">
        <v>368</v>
      </c>
      <c r="W518" s="71">
        <v>44</v>
      </c>
      <c r="X518" s="71">
        <v>976</v>
      </c>
      <c r="Y518" s="71">
        <v>1821</v>
      </c>
      <c r="Z518" s="71">
        <v>3301</v>
      </c>
      <c r="AA518" s="71">
        <v>1551</v>
      </c>
      <c r="AB518" s="71">
        <v>6508</v>
      </c>
      <c r="AC518" s="71">
        <v>0</v>
      </c>
      <c r="AD518" s="71">
        <v>0.50682332085341764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2355</v>
      </c>
      <c r="B519" s="70">
        <v>364</v>
      </c>
      <c r="C519" s="70">
        <v>7</v>
      </c>
      <c r="D519" s="70">
        <v>22</v>
      </c>
      <c r="E519" s="70">
        <v>2010</v>
      </c>
      <c r="F519" s="70" t="s">
        <v>177</v>
      </c>
      <c r="G519" s="70" t="s">
        <v>2348</v>
      </c>
      <c r="H519" s="70" t="s">
        <v>2349</v>
      </c>
      <c r="I519" s="148"/>
      <c r="J519" s="71">
        <v>1.98672627677117</v>
      </c>
      <c r="K519" s="71">
        <v>0.78817917147671912</v>
      </c>
      <c r="L519" s="71">
        <v>2.2449896436093351</v>
      </c>
      <c r="M519" s="71">
        <v>4.5867999176736873</v>
      </c>
      <c r="N519" s="71">
        <v>8.808773404206546</v>
      </c>
      <c r="O519" s="71">
        <v>6.5311539868035249</v>
      </c>
      <c r="P519" s="71">
        <v>7.7913493054263876</v>
      </c>
      <c r="Q519" s="71">
        <v>0.39125539163888001</v>
      </c>
      <c r="R519" s="71">
        <v>0</v>
      </c>
      <c r="S519" s="71">
        <v>0.57736013780772555</v>
      </c>
      <c r="T519" s="72"/>
      <c r="U519" s="71">
        <v>296303</v>
      </c>
      <c r="V519" s="71">
        <v>368</v>
      </c>
      <c r="W519" s="71">
        <v>44</v>
      </c>
      <c r="X519" s="71">
        <v>976</v>
      </c>
      <c r="Y519" s="71">
        <v>1816</v>
      </c>
      <c r="Z519" s="71">
        <v>3317</v>
      </c>
      <c r="AA519" s="71">
        <v>1529</v>
      </c>
      <c r="AB519" s="71">
        <v>6431</v>
      </c>
      <c r="AC519" s="71">
        <v>0</v>
      </c>
      <c r="AD519" s="71">
        <v>0.57736013780772555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2356</v>
      </c>
      <c r="B520" s="70">
        <v>365</v>
      </c>
      <c r="C520" s="70">
        <v>8</v>
      </c>
      <c r="D520" s="70">
        <v>22</v>
      </c>
      <c r="E520" s="70">
        <v>2011</v>
      </c>
      <c r="F520" s="70" t="s">
        <v>178</v>
      </c>
      <c r="G520" s="1064" t="s">
        <v>2348</v>
      </c>
      <c r="H520" s="70" t="s">
        <v>2349</v>
      </c>
      <c r="I520" s="148"/>
      <c r="J520" s="71">
        <v>1.9385498234687779</v>
      </c>
      <c r="K520" s="71">
        <v>1.0125218152380979</v>
      </c>
      <c r="L520" s="71">
        <v>1.774024318955167</v>
      </c>
      <c r="M520" s="71">
        <v>5.167745431169668</v>
      </c>
      <c r="N520" s="71">
        <v>10.16183007576511</v>
      </c>
      <c r="O520" s="71">
        <v>6.3884274223385313</v>
      </c>
      <c r="P520" s="71">
        <v>7.5612434239591924</v>
      </c>
      <c r="Q520" s="71">
        <v>0.44499262207691498</v>
      </c>
      <c r="R520" s="71">
        <v>0</v>
      </c>
      <c r="S520" s="71">
        <v>0.60470375469519866</v>
      </c>
      <c r="T520" s="72"/>
      <c r="U520" s="71">
        <v>266808</v>
      </c>
      <c r="V520" s="71">
        <v>368</v>
      </c>
      <c r="W520" s="71">
        <v>44</v>
      </c>
      <c r="X520" s="71">
        <v>976</v>
      </c>
      <c r="Y520" s="71">
        <v>1810</v>
      </c>
      <c r="Z520" s="71">
        <v>3315</v>
      </c>
      <c r="AA520" s="71">
        <v>1528</v>
      </c>
      <c r="AB520" s="71">
        <v>6341</v>
      </c>
      <c r="AC520" s="71">
        <v>0</v>
      </c>
      <c r="AD520" s="71">
        <v>0.60470375469519866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2357</v>
      </c>
      <c r="B521" s="70">
        <v>366</v>
      </c>
      <c r="C521" s="70">
        <v>9</v>
      </c>
      <c r="D521" s="70">
        <v>22</v>
      </c>
      <c r="E521" s="70">
        <v>2012</v>
      </c>
      <c r="F521" s="70" t="s">
        <v>179</v>
      </c>
      <c r="G521" s="1064" t="s">
        <v>2348</v>
      </c>
      <c r="H521" s="70" t="s">
        <v>2349</v>
      </c>
      <c r="I521" s="148"/>
      <c r="J521" s="71">
        <v>2.2689825540317572</v>
      </c>
      <c r="K521" s="71">
        <v>0.95036975496073062</v>
      </c>
      <c r="L521" s="71">
        <v>1.7473381163840549</v>
      </c>
      <c r="M521" s="71">
        <v>5.1487472046827776</v>
      </c>
      <c r="N521" s="71">
        <v>10.170267136395379</v>
      </c>
      <c r="O521" s="71">
        <v>6.4127224483826577</v>
      </c>
      <c r="P521" s="71">
        <v>7.5594736428015548</v>
      </c>
      <c r="Q521" s="71">
        <v>0.47775707165095699</v>
      </c>
      <c r="R521" s="71">
        <v>0</v>
      </c>
      <c r="S521" s="71">
        <v>0.48926852217613759</v>
      </c>
      <c r="T521" s="72"/>
      <c r="U521" s="71">
        <v>275363</v>
      </c>
      <c r="V521" s="71">
        <v>368</v>
      </c>
      <c r="W521" s="71">
        <v>44</v>
      </c>
      <c r="X521" s="71">
        <v>976</v>
      </c>
      <c r="Y521" s="71">
        <v>1817</v>
      </c>
      <c r="Z521" s="71">
        <v>3354</v>
      </c>
      <c r="AA521" s="71">
        <v>1519</v>
      </c>
      <c r="AB521" s="71">
        <v>6266</v>
      </c>
      <c r="AC521" s="71">
        <v>0</v>
      </c>
      <c r="AD521" s="71">
        <v>0.48926852217613759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2358</v>
      </c>
      <c r="B522" s="70">
        <v>367</v>
      </c>
      <c r="C522" s="70">
        <v>10</v>
      </c>
      <c r="D522" s="70">
        <v>22</v>
      </c>
      <c r="E522" s="70">
        <v>2013</v>
      </c>
      <c r="F522" s="70" t="s">
        <v>180</v>
      </c>
      <c r="G522" s="70" t="s">
        <v>2348</v>
      </c>
      <c r="H522" s="70" t="s">
        <v>2349</v>
      </c>
      <c r="I522" s="148"/>
      <c r="J522" s="71">
        <v>2.4021120018641349</v>
      </c>
      <c r="K522" s="71">
        <v>0.81974926020923722</v>
      </c>
      <c r="L522" s="71">
        <v>1.5962154657188889</v>
      </c>
      <c r="M522" s="71">
        <v>4.9389489724540647</v>
      </c>
      <c r="N522" s="71">
        <v>10.69589571520943</v>
      </c>
      <c r="O522" s="71">
        <v>6.1514550554224332</v>
      </c>
      <c r="P522" s="71">
        <v>7.6179299778281786</v>
      </c>
      <c r="Q522" s="71">
        <v>0.48130214921116499</v>
      </c>
      <c r="R522" s="71">
        <v>0</v>
      </c>
      <c r="S522" s="71">
        <v>0.5821356928740552</v>
      </c>
      <c r="T522" s="72"/>
      <c r="U522" s="71">
        <v>285863</v>
      </c>
      <c r="V522" s="71">
        <v>368</v>
      </c>
      <c r="W522" s="71">
        <v>44</v>
      </c>
      <c r="X522" s="71">
        <v>976</v>
      </c>
      <c r="Y522" s="71">
        <v>1814</v>
      </c>
      <c r="Z522" s="71">
        <v>3361</v>
      </c>
      <c r="AA522" s="71">
        <v>1525</v>
      </c>
      <c r="AB522" s="71">
        <v>6222</v>
      </c>
      <c r="AC522" s="71">
        <v>0</v>
      </c>
      <c r="AD522" s="71">
        <v>0.5821356928740552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2359</v>
      </c>
      <c r="B523" s="70">
        <v>368</v>
      </c>
      <c r="C523" s="70">
        <v>11</v>
      </c>
      <c r="D523" s="70">
        <v>22</v>
      </c>
      <c r="E523" s="70">
        <v>2014</v>
      </c>
      <c r="F523" s="70" t="s">
        <v>181</v>
      </c>
      <c r="G523" s="70" t="s">
        <v>2348</v>
      </c>
      <c r="H523" s="70" t="s">
        <v>2349</v>
      </c>
      <c r="I523" s="148"/>
      <c r="J523" s="71">
        <v>2.1080467693465592</v>
      </c>
      <c r="K523" s="71">
        <v>0.92399437122408079</v>
      </c>
      <c r="L523" s="71">
        <v>3.7816547312773938</v>
      </c>
      <c r="M523" s="71">
        <v>4.7957533388899334</v>
      </c>
      <c r="N523" s="71">
        <v>9.3204959320687646</v>
      </c>
      <c r="O523" s="71">
        <v>5.8823094521604391</v>
      </c>
      <c r="P523" s="71">
        <v>7.4416096648536634</v>
      </c>
      <c r="Q523" s="71">
        <v>0.45532382928315301</v>
      </c>
      <c r="R523" s="71">
        <v>0</v>
      </c>
      <c r="S523" s="71">
        <v>0.58635429789670346</v>
      </c>
      <c r="T523" s="72"/>
      <c r="U523" s="71">
        <v>300377</v>
      </c>
      <c r="V523" s="71">
        <v>379</v>
      </c>
      <c r="W523" s="71">
        <v>86</v>
      </c>
      <c r="X523" s="71">
        <v>942</v>
      </c>
      <c r="Y523" s="71">
        <v>1811</v>
      </c>
      <c r="Z523" s="71">
        <v>3385</v>
      </c>
      <c r="AA523" s="71">
        <v>1482</v>
      </c>
      <c r="AB523" s="71">
        <v>6135</v>
      </c>
      <c r="AC523" s="71">
        <v>0</v>
      </c>
      <c r="AD523" s="71">
        <v>0.58635429789670346</v>
      </c>
      <c r="AE523" s="72"/>
      <c r="AF523" s="71"/>
      <c r="AG523" s="71"/>
      <c r="AH523" s="71"/>
      <c r="AI523" s="71"/>
      <c r="AJ523" s="71"/>
      <c r="AK523" s="71"/>
      <c r="AL523" s="71"/>
      <c r="AM523" s="71"/>
      <c r="AN523" s="71"/>
      <c r="AO523" s="71"/>
      <c r="AP523" s="71"/>
      <c r="AQ523" s="72"/>
      <c r="AR523" s="71">
        <v>10</v>
      </c>
      <c r="AS523" s="71">
        <v>0</v>
      </c>
      <c r="AT523" s="71">
        <v>0</v>
      </c>
      <c r="AU523" s="71">
        <v>0</v>
      </c>
      <c r="AV523" s="71">
        <v>0</v>
      </c>
      <c r="AW523" s="71">
        <v>0</v>
      </c>
      <c r="AX523" s="71"/>
      <c r="AY523" s="72"/>
      <c r="AZ523" s="71">
        <v>51.2</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2360</v>
      </c>
      <c r="B524" s="70">
        <v>369</v>
      </c>
      <c r="C524" s="70">
        <v>12</v>
      </c>
      <c r="D524" s="70">
        <v>22</v>
      </c>
      <c r="E524" s="70">
        <v>2015</v>
      </c>
      <c r="F524" s="70" t="s">
        <v>182</v>
      </c>
      <c r="G524" s="70" t="s">
        <v>2348</v>
      </c>
      <c r="H524" s="70" t="s">
        <v>2349</v>
      </c>
      <c r="I524" s="148"/>
      <c r="J524" s="71">
        <v>1.708504841727122</v>
      </c>
      <c r="K524" s="71">
        <v>0.93547026001305733</v>
      </c>
      <c r="L524" s="71">
        <v>3.8457028530556649</v>
      </c>
      <c r="M524" s="71">
        <v>4.9078322133710213</v>
      </c>
      <c r="N524" s="71">
        <v>8.2988825044164827</v>
      </c>
      <c r="O524" s="71">
        <v>5.8554985028703639</v>
      </c>
      <c r="P524" s="71">
        <v>7.3118059738944217</v>
      </c>
      <c r="Q524" s="71">
        <v>0.43614234730967399</v>
      </c>
      <c r="R524" s="71">
        <v>0</v>
      </c>
      <c r="S524" s="71">
        <v>0.69920699721159096</v>
      </c>
      <c r="T524" s="72"/>
      <c r="U524" s="71">
        <v>239269</v>
      </c>
      <c r="V524" s="71">
        <v>379</v>
      </c>
      <c r="W524" s="71">
        <v>86</v>
      </c>
      <c r="X524" s="71">
        <v>942</v>
      </c>
      <c r="Y524" s="71">
        <v>1795</v>
      </c>
      <c r="Z524" s="71">
        <v>3402</v>
      </c>
      <c r="AA524" s="71">
        <v>1455</v>
      </c>
      <c r="AB524" s="71">
        <v>6003</v>
      </c>
      <c r="AC524" s="71">
        <v>0</v>
      </c>
      <c r="AD524" s="71">
        <v>0.69920699721159096</v>
      </c>
      <c r="AE524" s="72"/>
      <c r="AF524" s="71">
        <v>2381571.3147527259</v>
      </c>
      <c r="AG524" s="71">
        <v>675088.16894146102</v>
      </c>
      <c r="AH524" s="71">
        <v>760100.17868210352</v>
      </c>
      <c r="AI524" s="71">
        <v>6313996.7768502366</v>
      </c>
      <c r="AJ524" s="71">
        <v>10070591.103066949</v>
      </c>
      <c r="AK524" s="71">
        <v>0</v>
      </c>
      <c r="AL524" s="71">
        <v>0</v>
      </c>
      <c r="AM524" s="71">
        <v>822685.96836209961</v>
      </c>
      <c r="AN524" s="71">
        <v>0</v>
      </c>
      <c r="AO524" s="71">
        <v>0</v>
      </c>
      <c r="AP524" s="71">
        <v>21024033.510655575</v>
      </c>
      <c r="AQ524" s="72"/>
      <c r="AR524" s="71">
        <v>14</v>
      </c>
      <c r="AS524" s="71">
        <v>1</v>
      </c>
      <c r="AT524" s="71">
        <v>0</v>
      </c>
      <c r="AU524" s="71">
        <v>0</v>
      </c>
      <c r="AV524" s="71">
        <v>0</v>
      </c>
      <c r="AW524" s="71">
        <v>0</v>
      </c>
      <c r="AX524" s="71"/>
      <c r="AY524" s="72"/>
      <c r="AZ524" s="71">
        <v>70.599999999999994</v>
      </c>
      <c r="BA524" s="71">
        <v>49.5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2361</v>
      </c>
      <c r="B525" s="70">
        <v>370</v>
      </c>
      <c r="C525" s="70">
        <v>13</v>
      </c>
      <c r="D525" s="70">
        <v>22</v>
      </c>
      <c r="E525" s="70">
        <v>2016</v>
      </c>
      <c r="F525" s="70" t="s">
        <v>155</v>
      </c>
      <c r="G525" s="70" t="s">
        <v>2348</v>
      </c>
      <c r="H525" s="70" t="s">
        <v>2349</v>
      </c>
      <c r="I525" s="148"/>
      <c r="J525" s="71">
        <v>1.9968206288678219</v>
      </c>
      <c r="K525" s="71">
        <v>0.93421568818797784</v>
      </c>
      <c r="L525" s="71">
        <v>4.4897453543774448</v>
      </c>
      <c r="M525" s="71">
        <v>4.1784491598872382</v>
      </c>
      <c r="N525" s="71">
        <v>8.2002898335864849</v>
      </c>
      <c r="O525" s="71">
        <v>5.7197812825612449</v>
      </c>
      <c r="P525" s="71">
        <v>7.3512462862338666</v>
      </c>
      <c r="Q525" s="71">
        <v>0.41157282628956054</v>
      </c>
      <c r="R525" s="71">
        <v>0</v>
      </c>
      <c r="S525" s="71">
        <v>0.71771220735699548</v>
      </c>
      <c r="T525" s="72"/>
      <c r="U525" s="71">
        <v>297146</v>
      </c>
      <c r="V525" s="71">
        <v>379</v>
      </c>
      <c r="W525" s="71">
        <v>86</v>
      </c>
      <c r="X525" s="71">
        <v>942</v>
      </c>
      <c r="Y525" s="71">
        <v>1783</v>
      </c>
      <c r="Z525" s="71">
        <v>3364</v>
      </c>
      <c r="AA525" s="71">
        <v>1513</v>
      </c>
      <c r="AB525" s="71">
        <v>5827</v>
      </c>
      <c r="AC525" s="71">
        <v>0</v>
      </c>
      <c r="AD525" s="71">
        <v>0.71771220735699548</v>
      </c>
      <c r="AE525" s="72"/>
      <c r="AF525" s="71">
        <v>2783040.086605994</v>
      </c>
      <c r="AG525" s="71">
        <v>653757.49429856543</v>
      </c>
      <c r="AH525" s="71">
        <v>675717.24729624868</v>
      </c>
      <c r="AI525" s="71">
        <v>5855548.9584694002</v>
      </c>
      <c r="AJ525" s="71">
        <v>8830693.863954464</v>
      </c>
      <c r="AK525" s="71">
        <v>0</v>
      </c>
      <c r="AL525" s="71">
        <v>0</v>
      </c>
      <c r="AM525" s="71">
        <v>799186.31400921789</v>
      </c>
      <c r="AN525" s="71">
        <v>0</v>
      </c>
      <c r="AO525" s="71">
        <v>0</v>
      </c>
      <c r="AP525" s="71">
        <v>19597943.964633889</v>
      </c>
      <c r="AQ525" s="72"/>
      <c r="AR525" s="71">
        <v>16</v>
      </c>
      <c r="AS525" s="71">
        <v>1</v>
      </c>
      <c r="AT525" s="71">
        <v>0</v>
      </c>
      <c r="AU525" s="71">
        <v>0</v>
      </c>
      <c r="AV525" s="71">
        <v>0</v>
      </c>
      <c r="AW525" s="71">
        <v>0</v>
      </c>
      <c r="AX525" s="71"/>
      <c r="AY525" s="72"/>
      <c r="AZ525" s="71">
        <v>87.1</v>
      </c>
      <c r="BA525" s="71">
        <v>49.5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2362</v>
      </c>
      <c r="B526" s="70">
        <v>371</v>
      </c>
      <c r="C526" s="70">
        <v>14</v>
      </c>
      <c r="D526" s="70">
        <v>22</v>
      </c>
      <c r="E526" s="70">
        <v>2017</v>
      </c>
      <c r="F526" s="70" t="s">
        <v>156</v>
      </c>
      <c r="G526" s="70" t="s">
        <v>2348</v>
      </c>
      <c r="H526" s="70" t="s">
        <v>2349</v>
      </c>
      <c r="I526" s="148"/>
      <c r="J526" s="71">
        <v>1.923996993206778</v>
      </c>
      <c r="K526" s="71">
        <v>0.89784983604060997</v>
      </c>
      <c r="L526" s="71">
        <v>3.9876289058166896</v>
      </c>
      <c r="M526" s="71">
        <v>3.6084519968033728</v>
      </c>
      <c r="N526" s="71">
        <v>8.6121781283609007</v>
      </c>
      <c r="O526" s="71">
        <v>5.6097226108842095</v>
      </c>
      <c r="P526" s="71">
        <v>7.3288184843737358</v>
      </c>
      <c r="Q526" s="71">
        <v>0.38754976452089002</v>
      </c>
      <c r="R526" s="71">
        <v>0</v>
      </c>
      <c r="S526" s="71">
        <v>0.60512077662610941</v>
      </c>
      <c r="T526" s="72"/>
      <c r="U526" s="71">
        <v>330171</v>
      </c>
      <c r="V526" s="71">
        <v>379</v>
      </c>
      <c r="W526" s="71">
        <v>86</v>
      </c>
      <c r="X526" s="71">
        <v>942</v>
      </c>
      <c r="Y526" s="71">
        <v>1769</v>
      </c>
      <c r="Z526" s="71">
        <v>3354</v>
      </c>
      <c r="AA526" s="71">
        <v>1518</v>
      </c>
      <c r="AB526" s="71">
        <v>5674</v>
      </c>
      <c r="AC526" s="71">
        <v>0</v>
      </c>
      <c r="AD526" s="71">
        <v>0.60512077662610941</v>
      </c>
      <c r="AE526" s="72"/>
      <c r="AF526" s="71">
        <v>2772603.6632461539</v>
      </c>
      <c r="AG526" s="71">
        <v>640639.62023640354</v>
      </c>
      <c r="AH526" s="71">
        <v>805260.61135043378</v>
      </c>
      <c r="AI526" s="71">
        <v>5295271.1805698946</v>
      </c>
      <c r="AJ526" s="71">
        <v>9989705.4110098295</v>
      </c>
      <c r="AK526" s="71">
        <v>0</v>
      </c>
      <c r="AL526" s="71">
        <v>0</v>
      </c>
      <c r="AM526" s="71">
        <v>779419.68946338468</v>
      </c>
      <c r="AN526" s="71">
        <v>0</v>
      </c>
      <c r="AO526" s="71">
        <v>0</v>
      </c>
      <c r="AP526" s="71">
        <v>20282900.1758761</v>
      </c>
      <c r="AQ526" s="72"/>
      <c r="AR526" s="71">
        <v>17</v>
      </c>
      <c r="AS526" s="71">
        <v>2</v>
      </c>
      <c r="AT526" s="71">
        <v>0</v>
      </c>
      <c r="AU526" s="71">
        <v>1</v>
      </c>
      <c r="AV526" s="71">
        <v>0</v>
      </c>
      <c r="AW526" s="71">
        <v>0</v>
      </c>
      <c r="AX526" s="71"/>
      <c r="AY526" s="72"/>
      <c r="AZ526" s="71">
        <v>91.5</v>
      </c>
      <c r="BA526" s="71">
        <v>99</v>
      </c>
      <c r="BB526" s="71">
        <v>0</v>
      </c>
      <c r="BC526" s="71">
        <v>420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2363</v>
      </c>
      <c r="B527" s="70">
        <v>372</v>
      </c>
      <c r="C527" s="70">
        <v>15</v>
      </c>
      <c r="D527" s="70">
        <v>22</v>
      </c>
      <c r="E527" s="70">
        <v>2018</v>
      </c>
      <c r="F527" s="70" t="s">
        <v>183</v>
      </c>
      <c r="G527" s="70" t="s">
        <v>2348</v>
      </c>
      <c r="H527" s="70" t="s">
        <v>2349</v>
      </c>
      <c r="I527" s="148"/>
      <c r="J527" s="71">
        <v>2.1344881306374464</v>
      </c>
      <c r="K527" s="71">
        <v>0.85247162689606115</v>
      </c>
      <c r="L527" s="71">
        <v>3.679743981232654</v>
      </c>
      <c r="M527" s="71">
        <v>3.6458265142021888</v>
      </c>
      <c r="N527" s="71">
        <v>7.736289819621561</v>
      </c>
      <c r="O527" s="71">
        <v>5.4403243500452643</v>
      </c>
      <c r="P527" s="71">
        <v>7.2463059152978584</v>
      </c>
      <c r="Q527" s="71">
        <v>0.35157348275996497</v>
      </c>
      <c r="R527" s="71">
        <v>0</v>
      </c>
      <c r="S527" s="71">
        <v>0.68646456284483215</v>
      </c>
      <c r="T527" s="72"/>
      <c r="U527" s="71">
        <v>347996</v>
      </c>
      <c r="V527" s="71">
        <v>379</v>
      </c>
      <c r="W527" s="71">
        <v>86</v>
      </c>
      <c r="X527" s="71">
        <v>942</v>
      </c>
      <c r="Y527" s="71">
        <v>1764</v>
      </c>
      <c r="Z527" s="71">
        <v>3315</v>
      </c>
      <c r="AA527" s="71">
        <v>1516</v>
      </c>
      <c r="AB527" s="71">
        <v>5547</v>
      </c>
      <c r="AC527" s="71">
        <v>0</v>
      </c>
      <c r="AD527" s="71">
        <v>0.68646456284483215</v>
      </c>
      <c r="AE527" s="72"/>
      <c r="AF527" s="71">
        <v>3055573.192938718</v>
      </c>
      <c r="AG527" s="71">
        <v>569375.5917771419</v>
      </c>
      <c r="AH527" s="71">
        <v>764103.60483579163</v>
      </c>
      <c r="AI527" s="71">
        <v>5238639.4327865066</v>
      </c>
      <c r="AJ527" s="71">
        <v>9237569.4141654857</v>
      </c>
      <c r="AK527" s="71">
        <v>0</v>
      </c>
      <c r="AL527" s="71">
        <v>0</v>
      </c>
      <c r="AM527" s="71">
        <v>763550.71111751604</v>
      </c>
      <c r="AN527" s="71">
        <v>0</v>
      </c>
      <c r="AO527" s="71">
        <v>0</v>
      </c>
      <c r="AP527" s="71">
        <v>19628811.947621163</v>
      </c>
      <c r="AQ527" s="72"/>
      <c r="AR527" s="71">
        <v>20</v>
      </c>
      <c r="AS527" s="71">
        <v>2</v>
      </c>
      <c r="AT527" s="71">
        <v>0</v>
      </c>
      <c r="AU527" s="71">
        <v>1</v>
      </c>
      <c r="AV527" s="71">
        <v>0</v>
      </c>
      <c r="AW527" s="71">
        <v>1</v>
      </c>
      <c r="AX527" s="71"/>
      <c r="AY527" s="72"/>
      <c r="AZ527" s="71">
        <v>114.1</v>
      </c>
      <c r="BA527" s="71">
        <v>99</v>
      </c>
      <c r="BB527" s="71">
        <v>0</v>
      </c>
      <c r="BC527" s="71">
        <v>420</v>
      </c>
      <c r="BD527" s="71">
        <v>0</v>
      </c>
      <c r="BE527" s="71">
        <v>525</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2364</v>
      </c>
      <c r="B528" s="70">
        <v>373</v>
      </c>
      <c r="C528" s="70">
        <v>16</v>
      </c>
      <c r="D528" s="70">
        <v>22</v>
      </c>
      <c r="E528" s="70">
        <v>2019</v>
      </c>
      <c r="F528" s="70" t="s">
        <v>158</v>
      </c>
      <c r="G528" s="70" t="s">
        <v>2348</v>
      </c>
      <c r="H528" s="70" t="s">
        <v>2349</v>
      </c>
      <c r="I528" s="148"/>
      <c r="J528" s="71">
        <v>1.7929720967590221</v>
      </c>
      <c r="K528" s="71">
        <v>0.78838106908975436</v>
      </c>
      <c r="L528" s="71">
        <v>3.7170642086239627</v>
      </c>
      <c r="M528" s="71">
        <v>3.5751514669679243</v>
      </c>
      <c r="N528" s="71">
        <v>7.4096118104328337</v>
      </c>
      <c r="O528" s="71">
        <v>5.2214857590179271</v>
      </c>
      <c r="P528" s="71">
        <v>6.9204953799249278</v>
      </c>
      <c r="Q528" s="71">
        <v>0.33360544685472499</v>
      </c>
      <c r="R528" s="71">
        <v>0</v>
      </c>
      <c r="S528" s="71">
        <v>0.67448919598077905</v>
      </c>
      <c r="T528" s="72"/>
      <c r="U528" s="71">
        <v>334594</v>
      </c>
      <c r="V528" s="71">
        <v>379</v>
      </c>
      <c r="W528" s="71">
        <v>86</v>
      </c>
      <c r="X528" s="71">
        <v>942</v>
      </c>
      <c r="Y528" s="71">
        <v>1758</v>
      </c>
      <c r="Z528" s="71">
        <v>3269</v>
      </c>
      <c r="AA528" s="71">
        <v>1437</v>
      </c>
      <c r="AB528" s="71">
        <v>5406</v>
      </c>
      <c r="AC528" s="71">
        <v>0</v>
      </c>
      <c r="AD528" s="71">
        <v>0.67448919598077905</v>
      </c>
      <c r="AE528" s="72"/>
      <c r="AF528" s="71">
        <v>2587200.813259664</v>
      </c>
      <c r="AG528" s="71">
        <v>550827.66775667807</v>
      </c>
      <c r="AH528" s="71">
        <v>811872.43250738643</v>
      </c>
      <c r="AI528" s="71">
        <v>5296307.3776868591</v>
      </c>
      <c r="AJ528" s="71">
        <v>9139963.1725242957</v>
      </c>
      <c r="AK528" s="71">
        <v>0</v>
      </c>
      <c r="AL528" s="71">
        <v>0</v>
      </c>
      <c r="AM528" s="71">
        <v>736256.50365378871</v>
      </c>
      <c r="AN528" s="71">
        <v>0</v>
      </c>
      <c r="AO528" s="71">
        <v>0</v>
      </c>
      <c r="AP528" s="71">
        <v>19122427.967388671</v>
      </c>
      <c r="AQ528" s="72"/>
      <c r="AR528" s="71">
        <v>25</v>
      </c>
      <c r="AS528" s="71">
        <v>3</v>
      </c>
      <c r="AT528" s="71">
        <v>0</v>
      </c>
      <c r="AU528" s="71">
        <v>1</v>
      </c>
      <c r="AV528" s="71">
        <v>0</v>
      </c>
      <c r="AW528" s="71">
        <v>1</v>
      </c>
      <c r="AX528" s="71"/>
      <c r="AY528" s="72"/>
      <c r="AZ528" s="71">
        <v>135.80000000000001</v>
      </c>
      <c r="BA528" s="71">
        <v>119</v>
      </c>
      <c r="BB528" s="71">
        <v>0</v>
      </c>
      <c r="BC528" s="71">
        <v>420</v>
      </c>
      <c r="BD528" s="71">
        <v>0</v>
      </c>
      <c r="BE528" s="71">
        <v>525</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2365</v>
      </c>
      <c r="B529" s="70">
        <v>374</v>
      </c>
      <c r="C529" s="70">
        <v>17</v>
      </c>
      <c r="D529" s="70">
        <v>22</v>
      </c>
      <c r="E529" s="70">
        <v>2020</v>
      </c>
      <c r="F529" s="70" t="s">
        <v>159</v>
      </c>
      <c r="G529" s="70" t="s">
        <v>2348</v>
      </c>
      <c r="H529" s="70" t="s">
        <v>2349</v>
      </c>
      <c r="I529" s="148"/>
      <c r="J529" s="71">
        <v>1.3863145840782569</v>
      </c>
      <c r="K529" s="71">
        <v>0.72469546724964384</v>
      </c>
      <c r="L529" s="71">
        <v>5.1302592154483531</v>
      </c>
      <c r="M529" s="71">
        <v>3.5219356382982685</v>
      </c>
      <c r="N529" s="71">
        <v>6.8498282914545401</v>
      </c>
      <c r="O529" s="71">
        <v>4.5453715758567963</v>
      </c>
      <c r="P529" s="71">
        <v>6.5064579287818329</v>
      </c>
      <c r="Q529" s="71">
        <v>0.31036924797191401</v>
      </c>
      <c r="R529" s="71">
        <v>0</v>
      </c>
      <c r="S529" s="71">
        <v>0.56497209739021781</v>
      </c>
      <c r="T529" s="72"/>
      <c r="U529" s="71">
        <v>267316</v>
      </c>
      <c r="V529" s="71">
        <v>308</v>
      </c>
      <c r="W529" s="71">
        <v>150</v>
      </c>
      <c r="X529" s="71">
        <v>944</v>
      </c>
      <c r="Y529" s="71">
        <v>1747</v>
      </c>
      <c r="Z529" s="71">
        <v>3248</v>
      </c>
      <c r="AA529" s="71">
        <v>1436</v>
      </c>
      <c r="AB529" s="71">
        <v>5264</v>
      </c>
      <c r="AC529" s="71">
        <v>0</v>
      </c>
      <c r="AD529" s="71">
        <v>0.56497209739021781</v>
      </c>
      <c r="AE529" s="72"/>
      <c r="AF529" s="71">
        <v>2166632.0797113799</v>
      </c>
      <c r="AG529" s="71">
        <v>491049.69294894423</v>
      </c>
      <c r="AH529" s="71">
        <v>1269004.7671468183</v>
      </c>
      <c r="AI529" s="71">
        <v>5549059.9212027574</v>
      </c>
      <c r="AJ529" s="71">
        <v>9353033.7129366398</v>
      </c>
      <c r="AK529" s="71"/>
      <c r="AL529" s="71"/>
      <c r="AM529" s="71">
        <v>687010.4842598089</v>
      </c>
      <c r="AN529" s="71"/>
      <c r="AO529" s="71"/>
      <c r="AP529" s="71">
        <v>19515790.658206351</v>
      </c>
      <c r="AQ529" s="72"/>
      <c r="AR529" s="71">
        <v>27</v>
      </c>
      <c r="AS529" s="71">
        <v>3</v>
      </c>
      <c r="AT529" s="71">
        <v>0</v>
      </c>
      <c r="AU529" s="71">
        <v>1</v>
      </c>
      <c r="AV529" s="71">
        <v>0</v>
      </c>
      <c r="AW529" s="71">
        <v>1</v>
      </c>
      <c r="AX529" s="71"/>
      <c r="AY529" s="72"/>
      <c r="AZ529" s="71">
        <v>145.30000000000001</v>
      </c>
      <c r="BA529" s="71">
        <v>119</v>
      </c>
      <c r="BB529" s="71">
        <v>0</v>
      </c>
      <c r="BC529" s="71">
        <v>420</v>
      </c>
      <c r="BD529" s="71">
        <v>0</v>
      </c>
      <c r="BE529" s="71">
        <v>525</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2366</v>
      </c>
      <c r="B530" s="70">
        <v>374</v>
      </c>
      <c r="C530" s="70">
        <v>18</v>
      </c>
      <c r="D530" s="70">
        <v>22</v>
      </c>
      <c r="E530" s="70">
        <v>2021</v>
      </c>
      <c r="F530" s="70" t="s">
        <v>160</v>
      </c>
      <c r="G530" s="70" t="s">
        <v>2348</v>
      </c>
      <c r="H530" s="70" t="s">
        <v>2349</v>
      </c>
      <c r="I530" s="148"/>
      <c r="J530" s="71">
        <v>1.356212945746448</v>
      </c>
      <c r="K530" s="71">
        <v>0.75466854234154568</v>
      </c>
      <c r="L530" s="71">
        <v>4.4574789727943056</v>
      </c>
      <c r="M530" s="71">
        <v>3.7043574708828535</v>
      </c>
      <c r="N530" s="71">
        <v>7.1865616503320302</v>
      </c>
      <c r="O530" s="71">
        <v>4.381853391206417</v>
      </c>
      <c r="P530" s="71">
        <v>6.6911182583442432</v>
      </c>
      <c r="Q530" s="71">
        <v>0.29765747351212901</v>
      </c>
      <c r="R530" s="71">
        <v>0</v>
      </c>
      <c r="S530" s="71">
        <v>0.49141846570539027</v>
      </c>
      <c r="T530" s="72"/>
      <c r="U530" s="71">
        <v>283466</v>
      </c>
      <c r="V530" s="71">
        <v>308</v>
      </c>
      <c r="W530" s="71">
        <v>150</v>
      </c>
      <c r="X530" s="71">
        <v>944</v>
      </c>
      <c r="Y530" s="71">
        <v>1728</v>
      </c>
      <c r="Z530" s="71">
        <v>3224</v>
      </c>
      <c r="AA530" s="71">
        <v>1440</v>
      </c>
      <c r="AB530" s="71">
        <v>5098</v>
      </c>
      <c r="AC530" s="71">
        <v>0</v>
      </c>
      <c r="AD530" s="71">
        <v>0.49141846570539027</v>
      </c>
      <c r="AE530" s="72"/>
      <c r="AF530" s="71">
        <v>2042824.7902024635</v>
      </c>
      <c r="AG530" s="71">
        <v>498170.92186799768</v>
      </c>
      <c r="AH530" s="71">
        <v>996947.10409079981</v>
      </c>
      <c r="AI530" s="71">
        <v>5734905.2115591587</v>
      </c>
      <c r="AJ530" s="71">
        <v>9517262.902716551</v>
      </c>
      <c r="AK530" s="71">
        <v>0</v>
      </c>
      <c r="AL530" s="71">
        <v>0</v>
      </c>
      <c r="AM530" s="71">
        <v>669183.3000441792</v>
      </c>
      <c r="AN530" s="71">
        <v>0</v>
      </c>
      <c r="AO530" s="71">
        <v>0</v>
      </c>
      <c r="AP530" s="71">
        <v>19459294.230481148</v>
      </c>
      <c r="AQ530" s="72"/>
      <c r="AR530" s="71">
        <v>29</v>
      </c>
      <c r="AS530" s="71">
        <v>3</v>
      </c>
      <c r="AT530" s="71">
        <v>0</v>
      </c>
      <c r="AU530" s="71">
        <v>1</v>
      </c>
      <c r="AV530" s="71">
        <v>0</v>
      </c>
      <c r="AW530" s="71">
        <v>1</v>
      </c>
      <c r="AX530" s="71"/>
      <c r="AY530" s="72"/>
      <c r="AZ530" s="71">
        <v>151.30000000000001</v>
      </c>
      <c r="BA530" s="71">
        <v>119</v>
      </c>
      <c r="BB530" s="71">
        <v>0</v>
      </c>
      <c r="BC530" s="71">
        <v>420</v>
      </c>
      <c r="BD530" s="71">
        <v>0</v>
      </c>
      <c r="BE530" s="71">
        <v>525</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2367</v>
      </c>
      <c r="B531" s="70">
        <v>374</v>
      </c>
      <c r="C531" s="70">
        <v>19</v>
      </c>
      <c r="D531" s="70">
        <v>22</v>
      </c>
      <c r="E531" s="70">
        <v>2022</v>
      </c>
      <c r="F531" s="70" t="s">
        <v>161</v>
      </c>
      <c r="G531" s="70" t="s">
        <v>2348</v>
      </c>
      <c r="H531" s="70" t="s">
        <v>2349</v>
      </c>
      <c r="I531" s="148"/>
      <c r="J531" s="71">
        <v>1.3808151160572149</v>
      </c>
      <c r="K531" s="71">
        <v>0.6877235406333112</v>
      </c>
      <c r="L531" s="71">
        <v>3.9371023573443624</v>
      </c>
      <c r="M531" s="71">
        <v>3.5413948239186075</v>
      </c>
      <c r="N531" s="71">
        <v>7.3475072286852043</v>
      </c>
      <c r="O531" s="71">
        <v>4.5633163912911749</v>
      </c>
      <c r="P531" s="71">
        <v>6.5265719083218077</v>
      </c>
      <c r="Q531" s="71">
        <v>0.29323068552778675</v>
      </c>
      <c r="R531" s="71">
        <v>0</v>
      </c>
      <c r="S531" s="71">
        <v>0.43451908638447773</v>
      </c>
      <c r="T531" s="72"/>
      <c r="U531" s="71">
        <v>266872</v>
      </c>
      <c r="V531" s="71">
        <v>308</v>
      </c>
      <c r="W531" s="71">
        <v>150</v>
      </c>
      <c r="X531" s="71">
        <v>944</v>
      </c>
      <c r="Y531" s="71">
        <v>1710</v>
      </c>
      <c r="Z531" s="71">
        <v>3190</v>
      </c>
      <c r="AA531" s="71">
        <v>1426</v>
      </c>
      <c r="AB531" s="71">
        <v>4981</v>
      </c>
      <c r="AC531" s="71">
        <v>0</v>
      </c>
      <c r="AD531" s="71">
        <v>0.43451908638447773</v>
      </c>
      <c r="AE531" s="72"/>
      <c r="AF531" s="71">
        <v>2192736.4665851165</v>
      </c>
      <c r="AG531" s="71">
        <v>489976.17633683293</v>
      </c>
      <c r="AH531" s="71">
        <v>1056720.2180754372</v>
      </c>
      <c r="AI531" s="71">
        <v>5442052.4020401146</v>
      </c>
      <c r="AJ531" s="71">
        <v>10810447.931821542</v>
      </c>
      <c r="AK531" s="71">
        <v>0</v>
      </c>
      <c r="AL531" s="71">
        <v>0</v>
      </c>
      <c r="AM531" s="71">
        <v>643183.05344184255</v>
      </c>
      <c r="AN531" s="71">
        <v>0</v>
      </c>
      <c r="AO531" s="71">
        <v>0</v>
      </c>
      <c r="AP531" s="71">
        <v>20635116.248300884</v>
      </c>
      <c r="AQ531" s="72"/>
      <c r="AR531" s="71">
        <v>29</v>
      </c>
      <c r="AS531" s="71">
        <v>3</v>
      </c>
      <c r="AT531" s="71">
        <v>0</v>
      </c>
      <c r="AU531" s="71">
        <v>1</v>
      </c>
      <c r="AV531" s="71">
        <v>0</v>
      </c>
      <c r="AW531" s="71">
        <v>1</v>
      </c>
      <c r="AX531" s="71"/>
      <c r="AY531" s="72"/>
      <c r="AZ531" s="71">
        <v>151.30000000000001</v>
      </c>
      <c r="BA531" s="71">
        <v>119</v>
      </c>
      <c r="BB531" s="71">
        <v>0</v>
      </c>
      <c r="BC531" s="71">
        <v>420</v>
      </c>
      <c r="BD531" s="71">
        <v>0</v>
      </c>
      <c r="BE531" s="71">
        <v>525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2368</v>
      </c>
      <c r="B532" s="70">
        <v>374</v>
      </c>
      <c r="C532" s="70">
        <v>20</v>
      </c>
      <c r="D532" s="70">
        <v>22</v>
      </c>
      <c r="E532" s="70">
        <v>2023</v>
      </c>
      <c r="F532" s="70" t="s">
        <v>1539</v>
      </c>
      <c r="G532" s="70" t="s">
        <v>2348</v>
      </c>
      <c r="H532" s="70" t="s">
        <v>2349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v>
      </c>
      <c r="AS532" s="71">
        <v>3</v>
      </c>
      <c r="AT532" s="71">
        <v>0</v>
      </c>
      <c r="AU532" s="71">
        <v>1</v>
      </c>
      <c r="AV532" s="71">
        <v>0</v>
      </c>
      <c r="AW532" s="71">
        <v>1</v>
      </c>
      <c r="AX532" s="71"/>
      <c r="AY532" s="72"/>
      <c r="AZ532" s="71">
        <v>146.80000000000001</v>
      </c>
      <c r="BA532" s="71">
        <v>119</v>
      </c>
      <c r="BB532" s="71">
        <v>0</v>
      </c>
      <c r="BC532" s="71">
        <v>420</v>
      </c>
      <c r="BD532" s="71">
        <v>0</v>
      </c>
      <c r="BE532" s="71">
        <v>525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2369</v>
      </c>
      <c r="B533" s="70">
        <v>374</v>
      </c>
      <c r="C533" s="70">
        <v>21</v>
      </c>
      <c r="D533" s="70">
        <v>22</v>
      </c>
      <c r="E533" s="70">
        <v>2024</v>
      </c>
      <c r="F533" s="70" t="s">
        <v>1554</v>
      </c>
      <c r="G533" s="70" t="s">
        <v>2348</v>
      </c>
      <c r="H533" s="70" t="s">
        <v>2349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2370</v>
      </c>
      <c r="B534" s="70">
        <v>222</v>
      </c>
      <c r="C534" s="70">
        <v>1</v>
      </c>
      <c r="D534" s="70">
        <v>14</v>
      </c>
      <c r="E534" s="70">
        <v>1990</v>
      </c>
      <c r="F534" s="70" t="s">
        <v>787</v>
      </c>
      <c r="G534" s="70" t="s">
        <v>2371</v>
      </c>
      <c r="H534" s="70" t="s">
        <v>2372</v>
      </c>
      <c r="I534" s="148"/>
      <c r="J534" s="71">
        <v>6.4715295076418178</v>
      </c>
      <c r="K534" s="71">
        <v>1.6002511128494079</v>
      </c>
      <c r="L534" s="71">
        <v>18.812322316295461</v>
      </c>
      <c r="M534" s="71">
        <v>5.3653012390214458</v>
      </c>
      <c r="N534" s="71">
        <v>9.6774609062582453</v>
      </c>
      <c r="O534" s="71">
        <v>6.340690137626777</v>
      </c>
      <c r="P534" s="71">
        <v>10.79028129703666</v>
      </c>
      <c r="Q534" s="71">
        <v>0.55264005815137496</v>
      </c>
      <c r="R534" s="71">
        <v>0</v>
      </c>
      <c r="S534" s="71">
        <v>0.50437750458738906</v>
      </c>
      <c r="T534" s="72"/>
      <c r="U534" s="71">
        <v>481761</v>
      </c>
      <c r="V534" s="71">
        <v>467</v>
      </c>
      <c r="W534" s="71">
        <v>203</v>
      </c>
      <c r="X534" s="71">
        <v>2018</v>
      </c>
      <c r="Y534" s="71">
        <v>2511</v>
      </c>
      <c r="Z534" s="71">
        <v>2608</v>
      </c>
      <c r="AA534" s="71">
        <v>2620</v>
      </c>
      <c r="AB534" s="71">
        <v>8973</v>
      </c>
      <c r="AC534" s="71">
        <v>0</v>
      </c>
      <c r="AD534" s="71">
        <v>0.50437750458738906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2373</v>
      </c>
      <c r="B535" s="70">
        <v>223</v>
      </c>
      <c r="C535" s="70">
        <v>2</v>
      </c>
      <c r="D535" s="70">
        <v>14</v>
      </c>
      <c r="E535" s="70">
        <v>2005</v>
      </c>
      <c r="F535" s="70" t="s">
        <v>789</v>
      </c>
      <c r="G535" s="70" t="s">
        <v>2371</v>
      </c>
      <c r="H535" s="70" t="s">
        <v>2372</v>
      </c>
      <c r="I535" s="148"/>
      <c r="J535" s="71">
        <v>4.0067324448553236</v>
      </c>
      <c r="K535" s="71">
        <v>1.278927596088159</v>
      </c>
      <c r="L535" s="71">
        <v>4.7138587072427116</v>
      </c>
      <c r="M535" s="71">
        <v>9.4201929496690742</v>
      </c>
      <c r="N535" s="71">
        <v>14.552172188311021</v>
      </c>
      <c r="O535" s="71">
        <v>7.9984695623996229</v>
      </c>
      <c r="P535" s="71">
        <v>10.70602460860486</v>
      </c>
      <c r="Q535" s="71">
        <v>0.44745423716292199</v>
      </c>
      <c r="R535" s="71">
        <v>0</v>
      </c>
      <c r="S535" s="71">
        <v>0</v>
      </c>
      <c r="T535" s="72"/>
      <c r="U535" s="71">
        <v>323566</v>
      </c>
      <c r="V535" s="71">
        <v>397</v>
      </c>
      <c r="W535" s="71">
        <v>47</v>
      </c>
      <c r="X535" s="71">
        <v>1491</v>
      </c>
      <c r="Y535" s="71">
        <v>2527</v>
      </c>
      <c r="Z535" s="71">
        <v>3807</v>
      </c>
      <c r="AA535" s="71">
        <v>2129</v>
      </c>
      <c r="AB535" s="71">
        <v>7595</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2374</v>
      </c>
      <c r="B536" s="70">
        <v>224</v>
      </c>
      <c r="C536" s="70">
        <v>3</v>
      </c>
      <c r="D536" s="70">
        <v>14</v>
      </c>
      <c r="E536" s="70">
        <v>2006</v>
      </c>
      <c r="F536" s="70" t="s">
        <v>790</v>
      </c>
      <c r="G536" s="70" t="s">
        <v>2371</v>
      </c>
      <c r="H536" s="70" t="s">
        <v>2372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2375</v>
      </c>
      <c r="B537" s="70">
        <v>225</v>
      </c>
      <c r="C537" s="70">
        <v>4</v>
      </c>
      <c r="D537" s="70">
        <v>14</v>
      </c>
      <c r="E537" s="70">
        <v>2007</v>
      </c>
      <c r="F537" s="70" t="s">
        <v>791</v>
      </c>
      <c r="G537" s="70" t="s">
        <v>2371</v>
      </c>
      <c r="H537" s="70" t="s">
        <v>2372</v>
      </c>
      <c r="I537" s="148"/>
      <c r="J537" s="71">
        <v>3.5984502009421111</v>
      </c>
      <c r="K537" s="71">
        <v>1.128812035493415</v>
      </c>
      <c r="L537" s="71">
        <v>8.2532300831641177</v>
      </c>
      <c r="M537" s="71">
        <v>9.6469043901309828</v>
      </c>
      <c r="N537" s="71">
        <v>14.383689983338559</v>
      </c>
      <c r="O537" s="71">
        <v>7.5324690454748149</v>
      </c>
      <c r="P537" s="71">
        <v>10.284493840521</v>
      </c>
      <c r="Q537" s="71">
        <v>0.45358883814185302</v>
      </c>
      <c r="R537" s="71">
        <v>0</v>
      </c>
      <c r="S537" s="71">
        <v>0</v>
      </c>
      <c r="T537" s="72"/>
      <c r="U537" s="71">
        <v>326241</v>
      </c>
      <c r="V537" s="71">
        <v>373</v>
      </c>
      <c r="W537" s="71">
        <v>108</v>
      </c>
      <c r="X537" s="71">
        <v>2050</v>
      </c>
      <c r="Y537" s="71">
        <v>2506</v>
      </c>
      <c r="Z537" s="71">
        <v>3727</v>
      </c>
      <c r="AA537" s="71">
        <v>2014</v>
      </c>
      <c r="AB537" s="71">
        <v>7292</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2376</v>
      </c>
      <c r="B538" s="70">
        <v>226</v>
      </c>
      <c r="C538" s="70">
        <v>5</v>
      </c>
      <c r="D538" s="70">
        <v>14</v>
      </c>
      <c r="E538" s="70">
        <v>2008</v>
      </c>
      <c r="F538" s="70" t="s">
        <v>792</v>
      </c>
      <c r="G538" s="70" t="s">
        <v>2371</v>
      </c>
      <c r="H538" s="70" t="s">
        <v>2372</v>
      </c>
      <c r="I538" s="148"/>
      <c r="J538" s="71">
        <v>3.3672713377810131</v>
      </c>
      <c r="K538" s="71">
        <v>0.82046895840236178</v>
      </c>
      <c r="L538" s="71">
        <v>7.2689518931894792</v>
      </c>
      <c r="M538" s="71">
        <v>10.117627404192961</v>
      </c>
      <c r="N538" s="71">
        <v>11.7810738037708</v>
      </c>
      <c r="O538" s="71">
        <v>7.2458167097490236</v>
      </c>
      <c r="P538" s="71">
        <v>10.00243700227289</v>
      </c>
      <c r="Q538" s="71">
        <v>0.43517232517863802</v>
      </c>
      <c r="R538" s="71">
        <v>0</v>
      </c>
      <c r="S538" s="71">
        <v>0</v>
      </c>
      <c r="T538" s="72"/>
      <c r="U538" s="71">
        <v>329577</v>
      </c>
      <c r="V538" s="71">
        <v>373</v>
      </c>
      <c r="W538" s="71">
        <v>108</v>
      </c>
      <c r="X538" s="71">
        <v>2050</v>
      </c>
      <c r="Y538" s="71">
        <v>2493</v>
      </c>
      <c r="Z538" s="71">
        <v>3711</v>
      </c>
      <c r="AA538" s="71">
        <v>1961</v>
      </c>
      <c r="AB538" s="71">
        <v>7111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2377</v>
      </c>
      <c r="B539" s="70">
        <v>227</v>
      </c>
      <c r="C539" s="70">
        <v>6</v>
      </c>
      <c r="D539" s="70">
        <v>14</v>
      </c>
      <c r="E539" s="70">
        <v>2009</v>
      </c>
      <c r="F539" s="70" t="s">
        <v>176</v>
      </c>
      <c r="G539" s="1064" t="s">
        <v>2371</v>
      </c>
      <c r="H539" s="70" t="s">
        <v>2372</v>
      </c>
      <c r="I539" s="148"/>
      <c r="J539" s="71">
        <v>4.8312876280266073</v>
      </c>
      <c r="K539" s="71">
        <v>0.77441900327951285</v>
      </c>
      <c r="L539" s="71">
        <v>8.5521352484778479</v>
      </c>
      <c r="M539" s="71">
        <v>9.8965852442808142</v>
      </c>
      <c r="N539" s="71">
        <v>11.16791826280406</v>
      </c>
      <c r="O539" s="71">
        <v>7.3092413025673828</v>
      </c>
      <c r="P539" s="71">
        <v>9.4996895514605963</v>
      </c>
      <c r="Q539" s="71">
        <v>0.40749853491259502</v>
      </c>
      <c r="R539" s="71">
        <v>0</v>
      </c>
      <c r="S539" s="71">
        <v>0</v>
      </c>
      <c r="T539" s="72"/>
      <c r="U539" s="71">
        <v>361184</v>
      </c>
      <c r="V539" s="71">
        <v>285</v>
      </c>
      <c r="W539" s="71">
        <v>174</v>
      </c>
      <c r="X539" s="71">
        <v>2014</v>
      </c>
      <c r="Y539" s="71">
        <v>2481</v>
      </c>
      <c r="Z539" s="71">
        <v>3695</v>
      </c>
      <c r="AA539" s="71">
        <v>1912</v>
      </c>
      <c r="AB539" s="71">
        <v>6990</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2378</v>
      </c>
      <c r="B540" s="70">
        <v>228</v>
      </c>
      <c r="C540" s="70">
        <v>7</v>
      </c>
      <c r="D540" s="70">
        <v>14</v>
      </c>
      <c r="E540" s="70">
        <v>2010</v>
      </c>
      <c r="F540" s="70" t="s">
        <v>177</v>
      </c>
      <c r="G540" s="1064" t="s">
        <v>2371</v>
      </c>
      <c r="H540" s="70" t="s">
        <v>2372</v>
      </c>
      <c r="I540" s="148"/>
      <c r="J540" s="71">
        <v>3.9767593088848838</v>
      </c>
      <c r="K540" s="71">
        <v>0.73844176328298783</v>
      </c>
      <c r="L540" s="71">
        <v>7.9319821007074243</v>
      </c>
      <c r="M540" s="71">
        <v>9.4510707268126648</v>
      </c>
      <c r="N540" s="71">
        <v>11.540523416846749</v>
      </c>
      <c r="O540" s="71">
        <v>7.1848600837642644</v>
      </c>
      <c r="P540" s="71">
        <v>9.4933183492539968</v>
      </c>
      <c r="Q540" s="71">
        <v>0.41577349501789901</v>
      </c>
      <c r="R540" s="71">
        <v>0</v>
      </c>
      <c r="S540" s="71">
        <v>0</v>
      </c>
      <c r="T540" s="72"/>
      <c r="U540" s="71">
        <v>349393</v>
      </c>
      <c r="V540" s="71">
        <v>285</v>
      </c>
      <c r="W540" s="71">
        <v>174</v>
      </c>
      <c r="X540" s="71">
        <v>2014</v>
      </c>
      <c r="Y540" s="71">
        <v>2467</v>
      </c>
      <c r="Z540" s="71">
        <v>3649</v>
      </c>
      <c r="AA540" s="71">
        <v>1863</v>
      </c>
      <c r="AB540" s="71">
        <v>6834</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2379</v>
      </c>
      <c r="B541" s="70">
        <v>229</v>
      </c>
      <c r="C541" s="70">
        <v>8</v>
      </c>
      <c r="D541" s="70">
        <v>14</v>
      </c>
      <c r="E541" s="70">
        <v>2011</v>
      </c>
      <c r="F541" s="70" t="s">
        <v>178</v>
      </c>
      <c r="G541" s="70" t="s">
        <v>2371</v>
      </c>
      <c r="H541" s="70" t="s">
        <v>2372</v>
      </c>
      <c r="I541" s="148"/>
      <c r="J541" s="71">
        <v>3.911792113510856</v>
      </c>
      <c r="K541" s="71">
        <v>0.90118148766807094</v>
      </c>
      <c r="L541" s="71">
        <v>8.6880103282644665</v>
      </c>
      <c r="M541" s="71">
        <v>11.640700453726851</v>
      </c>
      <c r="N541" s="71">
        <v>13.81969712100052</v>
      </c>
      <c r="O541" s="71">
        <v>6.8933348083574444</v>
      </c>
      <c r="P541" s="71">
        <v>8.1550583525423761</v>
      </c>
      <c r="Q541" s="71">
        <v>0.46772998362129597</v>
      </c>
      <c r="R541" s="71">
        <v>0</v>
      </c>
      <c r="S541" s="71">
        <v>0</v>
      </c>
      <c r="T541" s="72"/>
      <c r="U541" s="71">
        <v>380617</v>
      </c>
      <c r="V541" s="71">
        <v>285</v>
      </c>
      <c r="W541" s="71">
        <v>174</v>
      </c>
      <c r="X541" s="71">
        <v>2014</v>
      </c>
      <c r="Y541" s="71">
        <v>2430</v>
      </c>
      <c r="Z541" s="71">
        <v>3577</v>
      </c>
      <c r="AA541" s="71">
        <v>1648</v>
      </c>
      <c r="AB541" s="71">
        <v>6665</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2380</v>
      </c>
      <c r="B542" s="70">
        <v>230</v>
      </c>
      <c r="C542" s="70">
        <v>9</v>
      </c>
      <c r="D542" s="70">
        <v>14</v>
      </c>
      <c r="E542" s="70">
        <v>2012</v>
      </c>
      <c r="F542" s="70" t="s">
        <v>179</v>
      </c>
      <c r="G542" s="70" t="s">
        <v>2371</v>
      </c>
      <c r="H542" s="70" t="s">
        <v>2372</v>
      </c>
      <c r="I542" s="148"/>
      <c r="J542" s="71">
        <v>4.5638497891039798</v>
      </c>
      <c r="K542" s="71">
        <v>0.86181092338524778</v>
      </c>
      <c r="L542" s="71">
        <v>8.4959275188563073</v>
      </c>
      <c r="M542" s="71">
        <v>11.60622544382535</v>
      </c>
      <c r="N542" s="71">
        <v>14.83138804394383</v>
      </c>
      <c r="O542" s="71">
        <v>6.9079207531325402</v>
      </c>
      <c r="P542" s="71">
        <v>8.2711291601949863</v>
      </c>
      <c r="Q542" s="71">
        <v>0.49880095160238802</v>
      </c>
      <c r="R542" s="71">
        <v>0</v>
      </c>
      <c r="S542" s="71">
        <v>0</v>
      </c>
      <c r="T542" s="72"/>
      <c r="U542" s="71">
        <v>387456</v>
      </c>
      <c r="V542" s="71">
        <v>285</v>
      </c>
      <c r="W542" s="71">
        <v>174</v>
      </c>
      <c r="X542" s="71">
        <v>2014</v>
      </c>
      <c r="Y542" s="71">
        <v>2437</v>
      </c>
      <c r="Z542" s="71">
        <v>3613</v>
      </c>
      <c r="AA542" s="71">
        <v>1662</v>
      </c>
      <c r="AB542" s="71">
        <v>6542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2381</v>
      </c>
      <c r="B543" s="70">
        <v>231</v>
      </c>
      <c r="C543" s="70">
        <v>10</v>
      </c>
      <c r="D543" s="70">
        <v>14</v>
      </c>
      <c r="E543" s="70">
        <v>2013</v>
      </c>
      <c r="F543" s="70" t="s">
        <v>180</v>
      </c>
      <c r="G543" s="70" t="s">
        <v>2371</v>
      </c>
      <c r="H543" s="70" t="s">
        <v>2372</v>
      </c>
      <c r="I543" s="148"/>
      <c r="J543" s="71">
        <v>4.6124101877219124</v>
      </c>
      <c r="K543" s="71">
        <v>0.83760133739871401</v>
      </c>
      <c r="L543" s="71">
        <v>6.906234887242988</v>
      </c>
      <c r="M543" s="71">
        <v>11.135343057172941</v>
      </c>
      <c r="N543" s="71">
        <v>12.602588915921009</v>
      </c>
      <c r="O543" s="71">
        <v>6.6163374071264789</v>
      </c>
      <c r="P543" s="71">
        <v>9.1664927929932496</v>
      </c>
      <c r="Q543" s="71">
        <v>0.49700519265215898</v>
      </c>
      <c r="R543" s="71">
        <v>0</v>
      </c>
      <c r="S543" s="71">
        <v>0</v>
      </c>
      <c r="T543" s="72"/>
      <c r="U543" s="71">
        <v>367114</v>
      </c>
      <c r="V543" s="71">
        <v>285</v>
      </c>
      <c r="W543" s="71">
        <v>174</v>
      </c>
      <c r="X543" s="71">
        <v>2014</v>
      </c>
      <c r="Y543" s="71">
        <v>2403</v>
      </c>
      <c r="Z543" s="71">
        <v>3615</v>
      </c>
      <c r="AA543" s="71">
        <v>1835</v>
      </c>
      <c r="AB543" s="71">
        <v>6425</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2382</v>
      </c>
      <c r="B544" s="70">
        <v>232</v>
      </c>
      <c r="C544" s="70">
        <v>11</v>
      </c>
      <c r="D544" s="70">
        <v>14</v>
      </c>
      <c r="E544" s="70">
        <v>2014</v>
      </c>
      <c r="F544" s="70" t="s">
        <v>181</v>
      </c>
      <c r="G544" s="70" t="s">
        <v>2371</v>
      </c>
      <c r="H544" s="70" t="s">
        <v>2372</v>
      </c>
      <c r="I544" s="148"/>
      <c r="J544" s="71">
        <v>4.7552455293285423</v>
      </c>
      <c r="K544" s="71">
        <v>0.77774778693860891</v>
      </c>
      <c r="L544" s="71">
        <v>8.9678018670287614</v>
      </c>
      <c r="M544" s="71">
        <v>10.847198851086031</v>
      </c>
      <c r="N544" s="71">
        <v>10.961147231178719</v>
      </c>
      <c r="O544" s="71">
        <v>6.247238546681471</v>
      </c>
      <c r="P544" s="71">
        <v>9.1237548994865776</v>
      </c>
      <c r="Q544" s="71">
        <v>0.464823658158172</v>
      </c>
      <c r="R544" s="71">
        <v>0</v>
      </c>
      <c r="S544" s="71">
        <v>0</v>
      </c>
      <c r="T544" s="72"/>
      <c r="U544" s="71">
        <v>377444</v>
      </c>
      <c r="V544" s="71">
        <v>269</v>
      </c>
      <c r="W544" s="71">
        <v>194</v>
      </c>
      <c r="X544" s="71">
        <v>2006</v>
      </c>
      <c r="Y544" s="71">
        <v>2380</v>
      </c>
      <c r="Z544" s="71">
        <v>3595</v>
      </c>
      <c r="AA544" s="71">
        <v>1817</v>
      </c>
      <c r="AB544" s="71">
        <v>6263</v>
      </c>
      <c r="AC544" s="71">
        <v>0</v>
      </c>
      <c r="AD544" s="71">
        <v>0</v>
      </c>
      <c r="AE544" s="72"/>
      <c r="AF544" s="71"/>
      <c r="AG544" s="71"/>
      <c r="AH544" s="71"/>
      <c r="AI544" s="71"/>
      <c r="AJ544" s="71"/>
      <c r="AK544" s="71"/>
      <c r="AL544" s="71"/>
      <c r="AM544" s="71"/>
      <c r="AN544" s="71"/>
      <c r="AO544" s="71"/>
      <c r="AP544" s="71"/>
      <c r="AQ544" s="72"/>
      <c r="AR544" s="71">
        <v>8</v>
      </c>
      <c r="AS544" s="71">
        <v>0</v>
      </c>
      <c r="AT544" s="71">
        <v>0</v>
      </c>
      <c r="AU544" s="71">
        <v>0</v>
      </c>
      <c r="AV544" s="71">
        <v>0</v>
      </c>
      <c r="AW544" s="71">
        <v>0</v>
      </c>
      <c r="AX544" s="71"/>
      <c r="AY544" s="72"/>
      <c r="AZ544" s="71">
        <v>32.299999999999997</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2383</v>
      </c>
      <c r="B545" s="70">
        <v>233</v>
      </c>
      <c r="C545" s="70">
        <v>12</v>
      </c>
      <c r="D545" s="70">
        <v>14</v>
      </c>
      <c r="E545" s="70">
        <v>2015</v>
      </c>
      <c r="F545" s="70" t="s">
        <v>182</v>
      </c>
      <c r="G545" s="70" t="s">
        <v>2371</v>
      </c>
      <c r="H545" s="70" t="s">
        <v>2372</v>
      </c>
      <c r="I545" s="148"/>
      <c r="J545" s="71">
        <v>4.1618378815916746</v>
      </c>
      <c r="K545" s="71">
        <v>0.8005320790456113</v>
      </c>
      <c r="L545" s="71">
        <v>7.8516033276961821</v>
      </c>
      <c r="M545" s="71">
        <v>11.447584768500461</v>
      </c>
      <c r="N545" s="71">
        <v>12.28754991495485</v>
      </c>
      <c r="O545" s="71">
        <v>6.1515436946674544</v>
      </c>
      <c r="P545" s="71">
        <v>8.9802043129548661</v>
      </c>
      <c r="Q545" s="71">
        <v>0.44391633217759602</v>
      </c>
      <c r="R545" s="71">
        <v>0</v>
      </c>
      <c r="S545" s="71">
        <v>0.43811119353107558</v>
      </c>
      <c r="T545" s="72"/>
      <c r="U545" s="71">
        <v>377211</v>
      </c>
      <c r="V545" s="71">
        <v>269</v>
      </c>
      <c r="W545" s="71">
        <v>194</v>
      </c>
      <c r="X545" s="71">
        <v>2006</v>
      </c>
      <c r="Y545" s="71">
        <v>2367</v>
      </c>
      <c r="Z545" s="71">
        <v>3574</v>
      </c>
      <c r="AA545" s="71">
        <v>1787</v>
      </c>
      <c r="AB545" s="71">
        <v>6110</v>
      </c>
      <c r="AC545" s="71">
        <v>0</v>
      </c>
      <c r="AD545" s="71">
        <v>0.43811119353107558</v>
      </c>
      <c r="AE545" s="72"/>
      <c r="AF545" s="71">
        <v>3561247.3155125421</v>
      </c>
      <c r="AG545" s="71">
        <v>530652.1876345661</v>
      </c>
      <c r="AH545" s="71">
        <v>1169395.831753511</v>
      </c>
      <c r="AI545" s="71">
        <v>13481783.83365963</v>
      </c>
      <c r="AJ545" s="71">
        <v>14612253.045040609</v>
      </c>
      <c r="AK545" s="71">
        <v>0</v>
      </c>
      <c r="AL545" s="71">
        <v>0</v>
      </c>
      <c r="AM545" s="71">
        <v>837349.86951398104</v>
      </c>
      <c r="AN545" s="71">
        <v>0</v>
      </c>
      <c r="AO545" s="71">
        <v>0</v>
      </c>
      <c r="AP545" s="71">
        <v>34192682.08311484</v>
      </c>
      <c r="AQ545" s="72"/>
      <c r="AR545" s="71">
        <v>8</v>
      </c>
      <c r="AS545" s="71">
        <v>0</v>
      </c>
      <c r="AT545" s="71">
        <v>0</v>
      </c>
      <c r="AU545" s="71">
        <v>0</v>
      </c>
      <c r="AV545" s="71">
        <v>0</v>
      </c>
      <c r="AW545" s="71">
        <v>0</v>
      </c>
      <c r="AX545" s="71"/>
      <c r="AY545" s="72"/>
      <c r="AZ545" s="71">
        <v>32.299999999999997</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2384</v>
      </c>
      <c r="B546" s="70">
        <v>234</v>
      </c>
      <c r="C546" s="70">
        <v>13</v>
      </c>
      <c r="D546" s="70">
        <v>14</v>
      </c>
      <c r="E546" s="70">
        <v>2016</v>
      </c>
      <c r="F546" s="70" t="s">
        <v>155</v>
      </c>
      <c r="G546" s="70" t="s">
        <v>2371</v>
      </c>
      <c r="H546" s="70" t="s">
        <v>2372</v>
      </c>
      <c r="I546" s="148"/>
      <c r="J546" s="71">
        <v>4.3231550538894874</v>
      </c>
      <c r="K546" s="71">
        <v>0.78251226519636186</v>
      </c>
      <c r="L546" s="71">
        <v>9.5055478590416591</v>
      </c>
      <c r="M546" s="71">
        <v>9.1383822610969414</v>
      </c>
      <c r="N546" s="71">
        <v>11.07316170254548</v>
      </c>
      <c r="O546" s="71">
        <v>6.0462372891759175</v>
      </c>
      <c r="P546" s="71">
        <v>9.0469402412210584</v>
      </c>
      <c r="Q546" s="71">
        <v>0.42322711088502601</v>
      </c>
      <c r="R546" s="71">
        <v>0</v>
      </c>
      <c r="S546" s="71">
        <v>2.8791819493643054</v>
      </c>
      <c r="T546" s="72"/>
      <c r="U546" s="71">
        <v>395203</v>
      </c>
      <c r="V546" s="71">
        <v>269</v>
      </c>
      <c r="W546" s="71">
        <v>194</v>
      </c>
      <c r="X546" s="71">
        <v>2006</v>
      </c>
      <c r="Y546" s="71">
        <v>2353</v>
      </c>
      <c r="Z546" s="71">
        <v>3556</v>
      </c>
      <c r="AA546" s="71">
        <v>1862</v>
      </c>
      <c r="AB546" s="71">
        <v>5992</v>
      </c>
      <c r="AC546" s="71">
        <v>0</v>
      </c>
      <c r="AD546" s="71">
        <v>2.8791819493643049</v>
      </c>
      <c r="AE546" s="72"/>
      <c r="AF546" s="71">
        <v>3692527.460589224</v>
      </c>
      <c r="AG546" s="71">
        <v>521616.06944239419</v>
      </c>
      <c r="AH546" s="71">
        <v>1127191.512777817</v>
      </c>
      <c r="AI546" s="71">
        <v>12381363.723204531</v>
      </c>
      <c r="AJ546" s="71">
        <v>11596715.02762055</v>
      </c>
      <c r="AK546" s="71">
        <v>0</v>
      </c>
      <c r="AL546" s="71">
        <v>0</v>
      </c>
      <c r="AM546" s="71">
        <v>821816.43959897605</v>
      </c>
      <c r="AN546" s="71">
        <v>0</v>
      </c>
      <c r="AO546" s="71">
        <v>0</v>
      </c>
      <c r="AP546" s="71">
        <v>30141230.233233493</v>
      </c>
      <c r="AQ546" s="72"/>
      <c r="AR546" s="71">
        <v>8</v>
      </c>
      <c r="AS546" s="71">
        <v>0</v>
      </c>
      <c r="AT546" s="71">
        <v>1</v>
      </c>
      <c r="AU546" s="71">
        <v>0</v>
      </c>
      <c r="AV546" s="71">
        <v>0</v>
      </c>
      <c r="AW546" s="71">
        <v>0</v>
      </c>
      <c r="AX546" s="71"/>
      <c r="AY546" s="72"/>
      <c r="AZ546" s="71">
        <v>32.299999999999997</v>
      </c>
      <c r="BA546" s="71">
        <v>0</v>
      </c>
      <c r="BB546" s="71">
        <v>19.2</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2385</v>
      </c>
      <c r="B547" s="70">
        <v>235</v>
      </c>
      <c r="C547" s="70">
        <v>14</v>
      </c>
      <c r="D547" s="70">
        <v>14</v>
      </c>
      <c r="E547" s="70">
        <v>2017</v>
      </c>
      <c r="F547" s="70" t="s">
        <v>156</v>
      </c>
      <c r="G547" s="70" t="s">
        <v>2371</v>
      </c>
      <c r="H547" s="70" t="s">
        <v>2372</v>
      </c>
      <c r="I547" s="148"/>
      <c r="J547" s="71">
        <v>3.9631977686583979</v>
      </c>
      <c r="K547" s="71">
        <v>0.79350333590669386</v>
      </c>
      <c r="L547" s="71">
        <v>8.4554881921755651</v>
      </c>
      <c r="M547" s="71">
        <v>8.2024650150791114</v>
      </c>
      <c r="N547" s="71">
        <v>10.865117170849093</v>
      </c>
      <c r="O547" s="71">
        <v>5.82380862584938</v>
      </c>
      <c r="P547" s="71">
        <v>8.8592766263674605</v>
      </c>
      <c r="Q547" s="71">
        <v>0.39881971713737702</v>
      </c>
      <c r="R547" s="71">
        <v>0</v>
      </c>
      <c r="S547" s="71">
        <v>4.4203541617199811</v>
      </c>
      <c r="T547" s="72"/>
      <c r="U547" s="71">
        <v>414126</v>
      </c>
      <c r="V547" s="71">
        <v>269</v>
      </c>
      <c r="W547" s="71">
        <v>194</v>
      </c>
      <c r="X547" s="71">
        <v>2006</v>
      </c>
      <c r="Y547" s="71">
        <v>2332</v>
      </c>
      <c r="Z547" s="71">
        <v>3482</v>
      </c>
      <c r="AA547" s="71">
        <v>1835</v>
      </c>
      <c r="AB547" s="71">
        <v>5839</v>
      </c>
      <c r="AC547" s="71">
        <v>0</v>
      </c>
      <c r="AD547" s="71">
        <v>4.4203541617199811</v>
      </c>
      <c r="AE547" s="72"/>
      <c r="AF547" s="71">
        <v>3471517.6593009531</v>
      </c>
      <c r="AG547" s="71">
        <v>530516.1012125999</v>
      </c>
      <c r="AH547" s="71">
        <v>1340355.75408468</v>
      </c>
      <c r="AI547" s="71">
        <v>11822971.59894966</v>
      </c>
      <c r="AJ547" s="71">
        <v>13207645.974248281</v>
      </c>
      <c r="AK547" s="71">
        <v>0</v>
      </c>
      <c r="AL547" s="71">
        <v>0</v>
      </c>
      <c r="AM547" s="71">
        <v>802085.22502233053</v>
      </c>
      <c r="AN547" s="71">
        <v>0</v>
      </c>
      <c r="AO547" s="71">
        <v>0</v>
      </c>
      <c r="AP547" s="71">
        <v>31175092.312818505</v>
      </c>
      <c r="AQ547" s="72"/>
      <c r="AR547" s="71">
        <v>8</v>
      </c>
      <c r="AS547" s="71">
        <v>1</v>
      </c>
      <c r="AT547" s="71">
        <v>1</v>
      </c>
      <c r="AU547" s="71">
        <v>0</v>
      </c>
      <c r="AV547" s="71">
        <v>0</v>
      </c>
      <c r="AW547" s="71">
        <v>0</v>
      </c>
      <c r="AX547" s="71"/>
      <c r="AY547" s="72"/>
      <c r="AZ547" s="71">
        <v>32.299999999999997</v>
      </c>
      <c r="BA547" s="71">
        <v>1000</v>
      </c>
      <c r="BB547" s="71">
        <v>19.2</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2386</v>
      </c>
      <c r="B548" s="70">
        <v>236</v>
      </c>
      <c r="C548" s="70">
        <v>15</v>
      </c>
      <c r="D548" s="70">
        <v>14</v>
      </c>
      <c r="E548" s="70">
        <v>2018</v>
      </c>
      <c r="F548" s="70" t="s">
        <v>183</v>
      </c>
      <c r="G548" s="70" t="s">
        <v>2371</v>
      </c>
      <c r="H548" s="70" t="s">
        <v>2372</v>
      </c>
      <c r="I548" s="148"/>
      <c r="J548" s="71">
        <v>3.9005781333319991</v>
      </c>
      <c r="K548" s="71">
        <v>0.75472834680281997</v>
      </c>
      <c r="L548" s="71">
        <v>7.7426585680389701</v>
      </c>
      <c r="M548" s="71">
        <v>8.7718675576181759</v>
      </c>
      <c r="N548" s="71">
        <v>9.9211272760891358</v>
      </c>
      <c r="O548" s="71">
        <v>5.6766461317666872</v>
      </c>
      <c r="P548" s="71">
        <v>8.5607743366084872</v>
      </c>
      <c r="Q548" s="71">
        <v>0.36006651443291099</v>
      </c>
      <c r="R548" s="71">
        <v>0</v>
      </c>
      <c r="S548" s="71">
        <v>1.6395678562337257</v>
      </c>
      <c r="T548" s="72"/>
      <c r="U548" s="71">
        <v>417918.99999999988</v>
      </c>
      <c r="V548" s="71">
        <v>269</v>
      </c>
      <c r="W548" s="71">
        <v>194</v>
      </c>
      <c r="X548" s="71">
        <v>2006</v>
      </c>
      <c r="Y548" s="71">
        <v>2306</v>
      </c>
      <c r="Z548" s="71">
        <v>3459</v>
      </c>
      <c r="AA548" s="71">
        <v>1791</v>
      </c>
      <c r="AB548" s="71">
        <v>5681</v>
      </c>
      <c r="AC548" s="71">
        <v>0</v>
      </c>
      <c r="AD548" s="71">
        <v>1.6395678562337259</v>
      </c>
      <c r="AE548" s="72"/>
      <c r="AF548" s="71">
        <v>3621735.337066724</v>
      </c>
      <c r="AG548" s="71">
        <v>481407.91274557821</v>
      </c>
      <c r="AH548" s="71">
        <v>1266927.3979726641</v>
      </c>
      <c r="AI548" s="71">
        <v>12135366.71945205</v>
      </c>
      <c r="AJ548" s="71">
        <v>11778297.161177609</v>
      </c>
      <c r="AK548" s="71">
        <v>0</v>
      </c>
      <c r="AL548" s="71">
        <v>0</v>
      </c>
      <c r="AM548" s="71">
        <v>781995.95995287714</v>
      </c>
      <c r="AN548" s="71">
        <v>0</v>
      </c>
      <c r="AO548" s="71">
        <v>0</v>
      </c>
      <c r="AP548" s="71">
        <v>30065730.488367502</v>
      </c>
      <c r="AQ548" s="72"/>
      <c r="AR548" s="71">
        <v>9</v>
      </c>
      <c r="AS548" s="71">
        <v>1</v>
      </c>
      <c r="AT548" s="71">
        <v>1</v>
      </c>
      <c r="AU548" s="71">
        <v>0</v>
      </c>
      <c r="AV548" s="71">
        <v>0</v>
      </c>
      <c r="AW548" s="71">
        <v>0</v>
      </c>
      <c r="AX548" s="71"/>
      <c r="AY548" s="72"/>
      <c r="AZ548" s="71">
        <v>36.299999999999997</v>
      </c>
      <c r="BA548" s="71">
        <v>1000</v>
      </c>
      <c r="BB548" s="71">
        <v>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2387</v>
      </c>
      <c r="B549" s="70">
        <v>237</v>
      </c>
      <c r="C549" s="70">
        <v>16</v>
      </c>
      <c r="D549" s="70">
        <v>14</v>
      </c>
      <c r="E549" s="70">
        <v>2019</v>
      </c>
      <c r="F549" s="70" t="s">
        <v>158</v>
      </c>
      <c r="G549" s="70" t="s">
        <v>2371</v>
      </c>
      <c r="H549" s="70" t="s">
        <v>2372</v>
      </c>
      <c r="I549" s="148"/>
      <c r="J549" s="71">
        <v>3.4653699796190125</v>
      </c>
      <c r="K549" s="71">
        <v>0.70965867067380106</v>
      </c>
      <c r="L549" s="71">
        <v>7.8169968678952459</v>
      </c>
      <c r="M549" s="71">
        <v>8.1730860811918209</v>
      </c>
      <c r="N549" s="71">
        <v>9.2074436749667132</v>
      </c>
      <c r="O549" s="71">
        <v>5.4371176273163115</v>
      </c>
      <c r="P549" s="71">
        <v>8.0281599153339265</v>
      </c>
      <c r="Q549" s="71">
        <v>0.34168948561498602</v>
      </c>
      <c r="R549" s="71">
        <v>0</v>
      </c>
      <c r="S549" s="71">
        <v>1.9578158230670115</v>
      </c>
      <c r="T549" s="72"/>
      <c r="U549" s="71">
        <v>394357</v>
      </c>
      <c r="V549" s="71">
        <v>269</v>
      </c>
      <c r="W549" s="71">
        <v>194</v>
      </c>
      <c r="X549" s="71">
        <v>2006</v>
      </c>
      <c r="Y549" s="71">
        <v>2299</v>
      </c>
      <c r="Z549" s="71">
        <v>3404</v>
      </c>
      <c r="AA549" s="71">
        <v>1667</v>
      </c>
      <c r="AB549" s="71">
        <v>5537</v>
      </c>
      <c r="AC549" s="71">
        <v>0</v>
      </c>
      <c r="AD549" s="71">
        <v>1.957815823067012</v>
      </c>
      <c r="AE549" s="72"/>
      <c r="AF549" s="71">
        <v>3420491.2072210852</v>
      </c>
      <c r="AG549" s="71">
        <v>466517.59192037227</v>
      </c>
      <c r="AH549" s="71">
        <v>1349214.719872748</v>
      </c>
      <c r="AI549" s="71">
        <v>11638053.442260239</v>
      </c>
      <c r="AJ549" s="71">
        <v>11115812.2696629</v>
      </c>
      <c r="AK549" s="71">
        <v>0</v>
      </c>
      <c r="AL549" s="71">
        <v>0</v>
      </c>
      <c r="AM549" s="71">
        <v>754097.71748631669</v>
      </c>
      <c r="AN549" s="71">
        <v>0</v>
      </c>
      <c r="AO549" s="71">
        <v>0</v>
      </c>
      <c r="AP549" s="71">
        <v>28744186.948423665</v>
      </c>
      <c r="AQ549" s="72"/>
      <c r="AR549" s="71">
        <v>10</v>
      </c>
      <c r="AS549" s="71">
        <v>1</v>
      </c>
      <c r="AT549" s="71">
        <v>1</v>
      </c>
      <c r="AU549" s="71">
        <v>0</v>
      </c>
      <c r="AV549" s="71">
        <v>0</v>
      </c>
      <c r="AW549" s="71">
        <v>0</v>
      </c>
      <c r="AX549" s="71"/>
      <c r="AY549" s="72"/>
      <c r="AZ549" s="71">
        <v>43.6</v>
      </c>
      <c r="BA549" s="71">
        <v>1000</v>
      </c>
      <c r="BB549" s="71">
        <v>19.2</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2388</v>
      </c>
      <c r="B550" s="70">
        <v>238</v>
      </c>
      <c r="C550" s="70">
        <v>17</v>
      </c>
      <c r="D550" s="70">
        <v>14</v>
      </c>
      <c r="E550" s="70">
        <v>2020</v>
      </c>
      <c r="F550" s="70" t="s">
        <v>159</v>
      </c>
      <c r="G550" s="70" t="s">
        <v>2371</v>
      </c>
      <c r="H550" s="70" t="s">
        <v>2372</v>
      </c>
      <c r="I550" s="148"/>
      <c r="J550" s="71">
        <v>3.975657134204396</v>
      </c>
      <c r="K550" s="71">
        <v>0.66902773311730213</v>
      </c>
      <c r="L550" s="71">
        <v>3.763321116060578</v>
      </c>
      <c r="M550" s="71">
        <v>5.7449920463208279</v>
      </c>
      <c r="N550" s="71">
        <v>8.6854231593162012</v>
      </c>
      <c r="O550" s="71">
        <v>4.713304023240668</v>
      </c>
      <c r="P550" s="71">
        <v>7.453428476912336</v>
      </c>
      <c r="Q550" s="71">
        <v>0.31626532031180599</v>
      </c>
      <c r="R550" s="71">
        <v>0</v>
      </c>
      <c r="S550" s="71">
        <v>2.170372272518077</v>
      </c>
      <c r="T550" s="72"/>
      <c r="U550" s="71">
        <v>348944</v>
      </c>
      <c r="V550" s="71">
        <v>223</v>
      </c>
      <c r="W550" s="71">
        <v>96</v>
      </c>
      <c r="X550" s="71">
        <v>1564</v>
      </c>
      <c r="Y550" s="71">
        <v>2258</v>
      </c>
      <c r="Z550" s="71">
        <v>3368</v>
      </c>
      <c r="AA550" s="71">
        <v>1645</v>
      </c>
      <c r="AB550" s="71">
        <v>5364</v>
      </c>
      <c r="AC550" s="71">
        <v>0</v>
      </c>
      <c r="AD550" s="71">
        <v>2.170372272518077</v>
      </c>
      <c r="AE550" s="72"/>
      <c r="AF550" s="71">
        <v>2905359.382304945</v>
      </c>
      <c r="AG550" s="71">
        <v>437094.32736780646</v>
      </c>
      <c r="AH550" s="71">
        <v>658248.81605059432</v>
      </c>
      <c r="AI550" s="71">
        <v>8669751.1688577868</v>
      </c>
      <c r="AJ550" s="71">
        <v>10801707.43057468</v>
      </c>
      <c r="AK550" s="71"/>
      <c r="AL550" s="71"/>
      <c r="AM550" s="71">
        <v>700061.59528298164</v>
      </c>
      <c r="AN550" s="71"/>
      <c r="AO550" s="71"/>
      <c r="AP550" s="71">
        <v>24172222.720438797</v>
      </c>
      <c r="AQ550" s="72"/>
      <c r="AR550" s="71">
        <v>12</v>
      </c>
      <c r="AS550" s="71">
        <v>1</v>
      </c>
      <c r="AT550" s="71">
        <v>1</v>
      </c>
      <c r="AU550" s="71">
        <v>0</v>
      </c>
      <c r="AV550" s="71">
        <v>0</v>
      </c>
      <c r="AW550" s="71">
        <v>0</v>
      </c>
      <c r="AX550" s="71"/>
      <c r="AY550" s="72"/>
      <c r="AZ550" s="71">
        <v>52.2</v>
      </c>
      <c r="BA550" s="71">
        <v>1000</v>
      </c>
      <c r="BB550" s="71">
        <v>19.2</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2389</v>
      </c>
      <c r="B551" s="70">
        <v>238</v>
      </c>
      <c r="C551" s="70">
        <v>18</v>
      </c>
      <c r="D551" s="70">
        <v>14</v>
      </c>
      <c r="E551" s="70">
        <v>2021</v>
      </c>
      <c r="F551" s="70" t="s">
        <v>160</v>
      </c>
      <c r="G551" s="70" t="s">
        <v>2371</v>
      </c>
      <c r="H551" s="70" t="s">
        <v>2372</v>
      </c>
      <c r="I551" s="148"/>
      <c r="J551" s="71">
        <v>3.546793851784348</v>
      </c>
      <c r="K551" s="71">
        <v>0.72974763139851173</v>
      </c>
      <c r="L551" s="71">
        <v>3.4270768764712045</v>
      </c>
      <c r="M551" s="71">
        <v>6.4663638992781909</v>
      </c>
      <c r="N551" s="71">
        <v>8.9709801873808868</v>
      </c>
      <c r="O551" s="71">
        <v>4.5136895509294384</v>
      </c>
      <c r="P551" s="71">
        <v>7.5739741396535516</v>
      </c>
      <c r="Q551" s="71">
        <v>0.30472231350721801</v>
      </c>
      <c r="R551" s="71">
        <v>0</v>
      </c>
      <c r="S551" s="71">
        <v>2.2428075203603162</v>
      </c>
      <c r="T551" s="72"/>
      <c r="U551" s="71">
        <v>335912</v>
      </c>
      <c r="V551" s="71">
        <v>223</v>
      </c>
      <c r="W551" s="71">
        <v>96</v>
      </c>
      <c r="X551" s="71">
        <v>1564</v>
      </c>
      <c r="Y551" s="71">
        <v>2257</v>
      </c>
      <c r="Z551" s="71">
        <v>3321</v>
      </c>
      <c r="AA551" s="71">
        <v>1630</v>
      </c>
      <c r="AB551" s="71">
        <v>5219</v>
      </c>
      <c r="AC551" s="71">
        <v>0</v>
      </c>
      <c r="AD551" s="71">
        <v>2.2428075203603162</v>
      </c>
      <c r="AE551" s="72"/>
      <c r="AF551" s="71">
        <v>2558901.4611097472</v>
      </c>
      <c r="AG551" s="71">
        <v>459515.93904135865</v>
      </c>
      <c r="AH551" s="71">
        <v>602138.04209743021</v>
      </c>
      <c r="AI551" s="71">
        <v>9531375.779486632</v>
      </c>
      <c r="AJ551" s="71">
        <v>10677587.43701846</v>
      </c>
      <c r="AK551" s="71">
        <v>0</v>
      </c>
      <c r="AL551" s="71">
        <v>0</v>
      </c>
      <c r="AM551" s="71">
        <v>685066.23046892346</v>
      </c>
      <c r="AN551" s="71">
        <v>0</v>
      </c>
      <c r="AO551" s="71">
        <v>0</v>
      </c>
      <c r="AP551" s="71">
        <v>24514584.889222551</v>
      </c>
      <c r="AQ551" s="72"/>
      <c r="AR551" s="71">
        <v>16</v>
      </c>
      <c r="AS551" s="71">
        <v>1</v>
      </c>
      <c r="AT551" s="71">
        <v>1</v>
      </c>
      <c r="AU551" s="71">
        <v>0</v>
      </c>
      <c r="AV551" s="71">
        <v>0</v>
      </c>
      <c r="AW551" s="71">
        <v>0</v>
      </c>
      <c r="AX551" s="71"/>
      <c r="AY551" s="72"/>
      <c r="AZ551" s="71">
        <v>67.899999999999991</v>
      </c>
      <c r="BA551" s="71">
        <v>1000</v>
      </c>
      <c r="BB551" s="71">
        <v>19.2</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2390</v>
      </c>
      <c r="B552" s="70">
        <v>238</v>
      </c>
      <c r="C552" s="70">
        <v>19</v>
      </c>
      <c r="D552" s="70">
        <v>14</v>
      </c>
      <c r="E552" s="70">
        <v>2022</v>
      </c>
      <c r="F552" s="70" t="s">
        <v>161</v>
      </c>
      <c r="G552" s="70" t="s">
        <v>2371</v>
      </c>
      <c r="H552" s="70" t="s">
        <v>2372</v>
      </c>
      <c r="I552" s="148"/>
      <c r="J552" s="71">
        <v>3.7248946145623303</v>
      </c>
      <c r="K552" s="71">
        <v>0.66444732856556732</v>
      </c>
      <c r="L552" s="71">
        <v>2.9376966530030444</v>
      </c>
      <c r="M552" s="71">
        <v>6.1734810356861924</v>
      </c>
      <c r="N552" s="71">
        <v>9.007482983636514</v>
      </c>
      <c r="O552" s="71">
        <v>4.6119536192861279</v>
      </c>
      <c r="P552" s="71">
        <v>7.3458260258460735</v>
      </c>
      <c r="Q552" s="71">
        <v>0.29564434907057718</v>
      </c>
      <c r="R552" s="71">
        <v>0</v>
      </c>
      <c r="S552" s="71">
        <v>2.3442936119846141</v>
      </c>
      <c r="T552" s="72"/>
      <c r="U552" s="71">
        <v>412227</v>
      </c>
      <c r="V552" s="71">
        <v>223</v>
      </c>
      <c r="W552" s="71">
        <v>96</v>
      </c>
      <c r="X552" s="71">
        <v>1564</v>
      </c>
      <c r="Y552" s="71">
        <v>2225</v>
      </c>
      <c r="Z552" s="71">
        <v>3224</v>
      </c>
      <c r="AA552" s="71">
        <v>1605</v>
      </c>
      <c r="AB552" s="71">
        <v>5022</v>
      </c>
      <c r="AC552" s="71">
        <v>0</v>
      </c>
      <c r="AD552" s="71">
        <v>2.3442936119846141</v>
      </c>
      <c r="AE552" s="72"/>
      <c r="AF552" s="71">
        <v>2867589.7987780822</v>
      </c>
      <c r="AG552" s="71">
        <v>464642.14137488406</v>
      </c>
      <c r="AH552" s="71">
        <v>602565.99633889098</v>
      </c>
      <c r="AI552" s="71">
        <v>9383204.320234539</v>
      </c>
      <c r="AJ552" s="71">
        <v>11394322.603304442</v>
      </c>
      <c r="AK552" s="71">
        <v>0</v>
      </c>
      <c r="AL552" s="71">
        <v>0</v>
      </c>
      <c r="AM552" s="71">
        <v>648477.2725125344</v>
      </c>
      <c r="AN552" s="71">
        <v>0</v>
      </c>
      <c r="AO552" s="71">
        <v>0</v>
      </c>
      <c r="AP552" s="71">
        <v>25360802.13254337</v>
      </c>
      <c r="AQ552" s="72"/>
      <c r="AR552" s="71">
        <v>19</v>
      </c>
      <c r="AS552" s="71">
        <v>1</v>
      </c>
      <c r="AT552" s="71">
        <v>1</v>
      </c>
      <c r="AU552" s="71">
        <v>0</v>
      </c>
      <c r="AV552" s="71">
        <v>0</v>
      </c>
      <c r="AW552" s="71">
        <v>0</v>
      </c>
      <c r="AX552" s="71"/>
      <c r="AY552" s="72"/>
      <c r="AZ552" s="71">
        <v>78.099999999999994</v>
      </c>
      <c r="BA552" s="71">
        <v>1000</v>
      </c>
      <c r="BB552" s="71">
        <v>19.2</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2391</v>
      </c>
      <c r="B553" s="70">
        <v>238</v>
      </c>
      <c r="C553" s="70">
        <v>20</v>
      </c>
      <c r="D553" s="70">
        <v>14</v>
      </c>
      <c r="E553" s="70">
        <v>2023</v>
      </c>
      <c r="F553" s="70" t="s">
        <v>1539</v>
      </c>
      <c r="G553" s="70" t="s">
        <v>2371</v>
      </c>
      <c r="H553" s="70" t="s">
        <v>2372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v>
      </c>
      <c r="AS553" s="71">
        <v>1</v>
      </c>
      <c r="AT553" s="71">
        <v>1</v>
      </c>
      <c r="AU553" s="71">
        <v>0</v>
      </c>
      <c r="AV553" s="71">
        <v>0</v>
      </c>
      <c r="AW553" s="71">
        <v>0</v>
      </c>
      <c r="AX553" s="71"/>
      <c r="AY553" s="72"/>
      <c r="AZ553" s="71">
        <v>78.2</v>
      </c>
      <c r="BA553" s="71">
        <v>1000</v>
      </c>
      <c r="BB553" s="71">
        <v>19.2</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2392</v>
      </c>
      <c r="B554" s="70">
        <v>238</v>
      </c>
      <c r="C554" s="70">
        <v>21</v>
      </c>
      <c r="D554" s="70">
        <v>14</v>
      </c>
      <c r="E554" s="70">
        <v>2024</v>
      </c>
      <c r="F554" s="70" t="s">
        <v>1554</v>
      </c>
      <c r="G554" s="70" t="s">
        <v>2371</v>
      </c>
      <c r="H554" s="70" t="s">
        <v>2372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2393</v>
      </c>
      <c r="B555" s="70">
        <v>239</v>
      </c>
      <c r="C555" s="70">
        <v>1</v>
      </c>
      <c r="D555" s="70">
        <v>15</v>
      </c>
      <c r="E555" s="70">
        <v>1990</v>
      </c>
      <c r="F555" s="70" t="s">
        <v>787</v>
      </c>
      <c r="G555" s="70" t="s">
        <v>2394</v>
      </c>
      <c r="H555" s="70" t="s">
        <v>2395</v>
      </c>
      <c r="I555" s="148"/>
      <c r="J555" s="71">
        <v>13.19335963891454</v>
      </c>
      <c r="K555" s="71">
        <v>2.4767980469760729</v>
      </c>
      <c r="L555" s="71">
        <v>12.33682155587895</v>
      </c>
      <c r="M555" s="71">
        <v>3.455354391286197</v>
      </c>
      <c r="N555" s="71">
        <v>7.9708288606074058</v>
      </c>
      <c r="O555" s="71">
        <v>6.0927030233484301</v>
      </c>
      <c r="P555" s="71">
        <v>9.2335155221206833</v>
      </c>
      <c r="Q555" s="71">
        <v>0.49850313503591098</v>
      </c>
      <c r="R555" s="71">
        <v>0</v>
      </c>
      <c r="S555" s="71">
        <v>0.59951750098501444</v>
      </c>
      <c r="T555" s="72"/>
      <c r="U555" s="71">
        <v>1005146</v>
      </c>
      <c r="V555" s="71">
        <v>438</v>
      </c>
      <c r="W555" s="71">
        <v>134</v>
      </c>
      <c r="X555" s="71">
        <v>1389</v>
      </c>
      <c r="Y555" s="71">
        <v>2047</v>
      </c>
      <c r="Z555" s="71">
        <v>2506</v>
      </c>
      <c r="AA555" s="71">
        <v>2242</v>
      </c>
      <c r="AB555" s="71">
        <v>8094</v>
      </c>
      <c r="AC555" s="71">
        <v>0</v>
      </c>
      <c r="AD555" s="71">
        <v>0.59951750098501444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2396</v>
      </c>
      <c r="B556" s="70">
        <v>240</v>
      </c>
      <c r="C556" s="70">
        <v>2</v>
      </c>
      <c r="D556" s="70">
        <v>15</v>
      </c>
      <c r="E556" s="70">
        <v>2005</v>
      </c>
      <c r="F556" s="70" t="s">
        <v>789</v>
      </c>
      <c r="G556" s="70" t="s">
        <v>2394</v>
      </c>
      <c r="H556" s="70" t="s">
        <v>2395</v>
      </c>
      <c r="I556" s="148"/>
      <c r="J556" s="71">
        <v>8.5628195331169152</v>
      </c>
      <c r="K556" s="71">
        <v>2.002422768193926</v>
      </c>
      <c r="L556" s="71">
        <v>17.83093788777936</v>
      </c>
      <c r="M556" s="71">
        <v>6.6246242720753701</v>
      </c>
      <c r="N556" s="71">
        <v>10.606214757893211</v>
      </c>
      <c r="O556" s="71">
        <v>7.9690557000740139</v>
      </c>
      <c r="P556" s="71">
        <v>8.9107917362366393</v>
      </c>
      <c r="Q556" s="71">
        <v>0.42695205486763599</v>
      </c>
      <c r="R556" s="71">
        <v>0</v>
      </c>
      <c r="S556" s="71">
        <v>0.45382141098501327</v>
      </c>
      <c r="T556" s="72"/>
      <c r="U556" s="71">
        <v>529157</v>
      </c>
      <c r="V556" s="71">
        <v>413</v>
      </c>
      <c r="W556" s="71">
        <v>210</v>
      </c>
      <c r="X556" s="71">
        <v>1116</v>
      </c>
      <c r="Y556" s="71">
        <v>2100</v>
      </c>
      <c r="Z556" s="71">
        <v>3793</v>
      </c>
      <c r="AA556" s="71">
        <v>1772</v>
      </c>
      <c r="AB556" s="71">
        <v>7247</v>
      </c>
      <c r="AC556" s="71">
        <v>0</v>
      </c>
      <c r="AD556" s="71">
        <v>0.45382141098501327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2397</v>
      </c>
      <c r="B557" s="70">
        <v>241</v>
      </c>
      <c r="C557" s="70">
        <v>3</v>
      </c>
      <c r="D557" s="70">
        <v>15</v>
      </c>
      <c r="E557" s="70">
        <v>2006</v>
      </c>
      <c r="F557" s="70" t="s">
        <v>790</v>
      </c>
      <c r="G557" s="70" t="s">
        <v>2394</v>
      </c>
      <c r="H557" s="70" t="s">
        <v>2395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2398</v>
      </c>
      <c r="B558" s="70">
        <v>242</v>
      </c>
      <c r="C558" s="70">
        <v>4</v>
      </c>
      <c r="D558" s="70">
        <v>15</v>
      </c>
      <c r="E558" s="70">
        <v>2007</v>
      </c>
      <c r="F558" s="70" t="s">
        <v>791</v>
      </c>
      <c r="G558" s="1064" t="s">
        <v>2394</v>
      </c>
      <c r="H558" s="70" t="s">
        <v>2395</v>
      </c>
      <c r="I558" s="148"/>
      <c r="J558" s="71">
        <v>8.4770151472687552</v>
      </c>
      <c r="K558" s="71">
        <v>1.346915898928376</v>
      </c>
      <c r="L558" s="71">
        <v>16.083453356058371</v>
      </c>
      <c r="M558" s="71">
        <v>6.0130179993239761</v>
      </c>
      <c r="N558" s="71">
        <v>9.4515305148809148</v>
      </c>
      <c r="O558" s="71">
        <v>7.6557533523634547</v>
      </c>
      <c r="P558" s="71">
        <v>8.6606263920176829</v>
      </c>
      <c r="Q558" s="71">
        <v>0.43349706706124203</v>
      </c>
      <c r="R558" s="71">
        <v>0</v>
      </c>
      <c r="S558" s="71">
        <v>0.33682462184827822</v>
      </c>
      <c r="T558" s="72"/>
      <c r="U558" s="71">
        <v>646815</v>
      </c>
      <c r="V558" s="71">
        <v>406</v>
      </c>
      <c r="W558" s="71">
        <v>237</v>
      </c>
      <c r="X558" s="71">
        <v>1276</v>
      </c>
      <c r="Y558" s="71">
        <v>2069</v>
      </c>
      <c r="Z558" s="71">
        <v>3788</v>
      </c>
      <c r="AA558" s="71">
        <v>1696</v>
      </c>
      <c r="AB558" s="71">
        <v>6969</v>
      </c>
      <c r="AC558" s="71">
        <v>0</v>
      </c>
      <c r="AD558" s="71">
        <v>0.33682462184827822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2399</v>
      </c>
      <c r="B559" s="70">
        <v>243</v>
      </c>
      <c r="C559" s="70">
        <v>5</v>
      </c>
      <c r="D559" s="70">
        <v>15</v>
      </c>
      <c r="E559" s="70">
        <v>2008</v>
      </c>
      <c r="F559" s="70" t="s">
        <v>792</v>
      </c>
      <c r="G559" s="1064" t="s">
        <v>2394</v>
      </c>
      <c r="H559" s="70" t="s">
        <v>2395</v>
      </c>
      <c r="I559" s="148"/>
      <c r="J559" s="71">
        <v>6.4766235739507261</v>
      </c>
      <c r="K559" s="71">
        <v>1.287830854327189</v>
      </c>
      <c r="L559" s="71">
        <v>14.3475808864376</v>
      </c>
      <c r="M559" s="71">
        <v>6.179677625703877</v>
      </c>
      <c r="N559" s="71">
        <v>9.1631048637094938</v>
      </c>
      <c r="O559" s="71">
        <v>7.3590631040269674</v>
      </c>
      <c r="P559" s="71">
        <v>8.4314270090551169</v>
      </c>
      <c r="Q559" s="71">
        <v>0.41956707374838198</v>
      </c>
      <c r="R559" s="71">
        <v>0</v>
      </c>
      <c r="S559" s="71">
        <v>0</v>
      </c>
      <c r="T559" s="72"/>
      <c r="U559" s="71">
        <v>536338</v>
      </c>
      <c r="V559" s="71">
        <v>406</v>
      </c>
      <c r="W559" s="71">
        <v>237</v>
      </c>
      <c r="X559" s="71">
        <v>1276</v>
      </c>
      <c r="Y559" s="71">
        <v>2068</v>
      </c>
      <c r="Z559" s="71">
        <v>3769</v>
      </c>
      <c r="AA559" s="71">
        <v>1653</v>
      </c>
      <c r="AB559" s="71">
        <v>6856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2400</v>
      </c>
      <c r="B560" s="70">
        <v>244</v>
      </c>
      <c r="C560" s="70">
        <v>6</v>
      </c>
      <c r="D560" s="70">
        <v>15</v>
      </c>
      <c r="E560" s="70">
        <v>2009</v>
      </c>
      <c r="F560" s="70" t="s">
        <v>176</v>
      </c>
      <c r="G560" s="70" t="s">
        <v>2394</v>
      </c>
      <c r="H560" s="70" t="s">
        <v>2395</v>
      </c>
      <c r="I560" s="148"/>
      <c r="J560" s="71">
        <v>6.4624006053279004</v>
      </c>
      <c r="K560" s="71">
        <v>0.89206667730144118</v>
      </c>
      <c r="L560" s="71">
        <v>12.298082101307349</v>
      </c>
      <c r="M560" s="71">
        <v>6.6322015616527654</v>
      </c>
      <c r="N560" s="71">
        <v>9.1630858118949909</v>
      </c>
      <c r="O560" s="71">
        <v>7.48727424363127</v>
      </c>
      <c r="P560" s="71">
        <v>7.9892786604333894</v>
      </c>
      <c r="Q560" s="71">
        <v>0.39298249268180302</v>
      </c>
      <c r="R560" s="71">
        <v>0</v>
      </c>
      <c r="S560" s="71">
        <v>0</v>
      </c>
      <c r="T560" s="72"/>
      <c r="U560" s="71">
        <v>447141</v>
      </c>
      <c r="V560" s="71">
        <v>336</v>
      </c>
      <c r="W560" s="71">
        <v>295</v>
      </c>
      <c r="X560" s="71">
        <v>1416</v>
      </c>
      <c r="Y560" s="71">
        <v>2055</v>
      </c>
      <c r="Z560" s="71">
        <v>3785</v>
      </c>
      <c r="AA560" s="71">
        <v>1608</v>
      </c>
      <c r="AB560" s="71">
        <v>6741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5.82</v>
      </c>
      <c r="BK560" s="71">
        <v>0</v>
      </c>
      <c r="BL560" s="71">
        <v>0</v>
      </c>
      <c r="BM560" s="71">
        <v>0</v>
      </c>
      <c r="BN560" s="72"/>
      <c r="BO560" s="71">
        <v>0</v>
      </c>
      <c r="BP560" s="71">
        <v>0</v>
      </c>
      <c r="BQ560" s="71">
        <v>1</v>
      </c>
      <c r="BR560" s="71">
        <v>0</v>
      </c>
      <c r="BS560" s="71">
        <v>0</v>
      </c>
      <c r="BT560" s="71">
        <v>0</v>
      </c>
      <c r="BU560"/>
      <c r="BV560" s="70">
        <v>5.82</v>
      </c>
      <c r="BW560" s="70">
        <v>0</v>
      </c>
      <c r="BX560" s="70">
        <v>0</v>
      </c>
      <c r="BY560" s="70">
        <v>0</v>
      </c>
      <c r="BZ560" s="70">
        <v>0</v>
      </c>
      <c r="CA560" s="70">
        <v>0</v>
      </c>
      <c r="CB560" s="70">
        <v>0</v>
      </c>
      <c r="CC560" s="70">
        <v>0</v>
      </c>
      <c r="CD560" s="70">
        <v>0</v>
      </c>
    </row>
    <row r="561" spans="1:82">
      <c r="A561" s="70" t="s">
        <v>2401</v>
      </c>
      <c r="B561" s="70">
        <v>245</v>
      </c>
      <c r="C561" s="70">
        <v>7</v>
      </c>
      <c r="D561" s="70">
        <v>15</v>
      </c>
      <c r="E561" s="70">
        <v>2010</v>
      </c>
      <c r="F561" s="70" t="s">
        <v>177</v>
      </c>
      <c r="G561" s="70" t="s">
        <v>2394</v>
      </c>
      <c r="H561" s="70" t="s">
        <v>2395</v>
      </c>
      <c r="I561" s="148"/>
      <c r="J561" s="71">
        <v>7.5099799695357854</v>
      </c>
      <c r="K561" s="71">
        <v>1.077678536483458</v>
      </c>
      <c r="L561" s="71">
        <v>11.63899446704624</v>
      </c>
      <c r="M561" s="71">
        <v>6.4689396687236558</v>
      </c>
      <c r="N561" s="71">
        <v>9.1230024003538972</v>
      </c>
      <c r="O561" s="71">
        <v>7.4782402296894137</v>
      </c>
      <c r="P561" s="71">
        <v>7.9900822177296122</v>
      </c>
      <c r="Q561" s="71">
        <v>0.40111130416344898</v>
      </c>
      <c r="R561" s="71">
        <v>0</v>
      </c>
      <c r="S561" s="71">
        <v>0</v>
      </c>
      <c r="T561" s="72"/>
      <c r="U561" s="71">
        <v>550733</v>
      </c>
      <c r="V561" s="71">
        <v>336</v>
      </c>
      <c r="W561" s="71">
        <v>295</v>
      </c>
      <c r="X561" s="71">
        <v>1416</v>
      </c>
      <c r="Y561" s="71">
        <v>2032</v>
      </c>
      <c r="Z561" s="71">
        <v>3798</v>
      </c>
      <c r="AA561" s="71">
        <v>1568</v>
      </c>
      <c r="AB561" s="71">
        <v>6593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6.508</v>
      </c>
      <c r="BK561" s="71">
        <v>0</v>
      </c>
      <c r="BL561" s="71">
        <v>0</v>
      </c>
      <c r="BM561" s="71">
        <v>0</v>
      </c>
      <c r="BN561" s="72"/>
      <c r="BO561" s="71">
        <v>0</v>
      </c>
      <c r="BP561" s="71">
        <v>0</v>
      </c>
      <c r="BQ561" s="71">
        <v>1</v>
      </c>
      <c r="BR561" s="71">
        <v>0</v>
      </c>
      <c r="BS561" s="71">
        <v>0</v>
      </c>
      <c r="BT561" s="71">
        <v>0</v>
      </c>
      <c r="BU561"/>
      <c r="BV561" s="70">
        <v>6.508</v>
      </c>
      <c r="BW561" s="70">
        <v>0</v>
      </c>
      <c r="BX561" s="70">
        <v>0</v>
      </c>
      <c r="BY561" s="70">
        <v>0</v>
      </c>
      <c r="BZ561" s="70">
        <v>0</v>
      </c>
      <c r="CA561" s="70">
        <v>0</v>
      </c>
      <c r="CB561" s="70">
        <v>0</v>
      </c>
      <c r="CC561" s="70">
        <v>0</v>
      </c>
      <c r="CD561" s="70">
        <v>0</v>
      </c>
    </row>
    <row r="562" spans="1:82">
      <c r="A562" s="70" t="s">
        <v>2402</v>
      </c>
      <c r="B562" s="70">
        <v>246</v>
      </c>
      <c r="C562" s="70">
        <v>8</v>
      </c>
      <c r="D562" s="70">
        <v>15</v>
      </c>
      <c r="E562" s="70">
        <v>2011</v>
      </c>
      <c r="F562" s="70" t="s">
        <v>178</v>
      </c>
      <c r="G562" s="70" t="s">
        <v>2394</v>
      </c>
      <c r="H562" s="70" t="s">
        <v>2395</v>
      </c>
      <c r="I562" s="148"/>
      <c r="J562" s="71">
        <v>7.6925390004495009</v>
      </c>
      <c r="K562" s="71">
        <v>1.4160212182209819</v>
      </c>
      <c r="L562" s="71">
        <v>11.755957520755629</v>
      </c>
      <c r="M562" s="71">
        <v>7.5513127564207592</v>
      </c>
      <c r="N562" s="71">
        <v>9.8877148890539139</v>
      </c>
      <c r="O562" s="71">
        <v>7.3018858229987016</v>
      </c>
      <c r="P562" s="71">
        <v>7.5810372549119656</v>
      </c>
      <c r="Q562" s="71">
        <v>0.45804555185239298</v>
      </c>
      <c r="R562" s="71">
        <v>0</v>
      </c>
      <c r="S562" s="71">
        <v>0</v>
      </c>
      <c r="T562" s="72"/>
      <c r="U562" s="71">
        <v>487262</v>
      </c>
      <c r="V562" s="71">
        <v>336</v>
      </c>
      <c r="W562" s="71">
        <v>295</v>
      </c>
      <c r="X562" s="71">
        <v>1416</v>
      </c>
      <c r="Y562" s="71">
        <v>2032</v>
      </c>
      <c r="Z562" s="71">
        <v>3789</v>
      </c>
      <c r="AA562" s="71">
        <v>1532</v>
      </c>
      <c r="AB562" s="71">
        <v>6527</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5.7640000000000002</v>
      </c>
      <c r="BK562" s="71">
        <v>0</v>
      </c>
      <c r="BL562" s="71">
        <v>0</v>
      </c>
      <c r="BM562" s="71">
        <v>0</v>
      </c>
      <c r="BN562" s="72"/>
      <c r="BO562" s="71">
        <v>0</v>
      </c>
      <c r="BP562" s="71">
        <v>0</v>
      </c>
      <c r="BQ562" s="71">
        <v>1</v>
      </c>
      <c r="BR562" s="71">
        <v>0</v>
      </c>
      <c r="BS562" s="71">
        <v>0</v>
      </c>
      <c r="BT562" s="71">
        <v>0</v>
      </c>
      <c r="BU562"/>
      <c r="BV562" s="70">
        <v>5.7640000000000002</v>
      </c>
      <c r="BW562" s="70">
        <v>0</v>
      </c>
      <c r="BX562" s="70">
        <v>0</v>
      </c>
      <c r="BY562" s="70">
        <v>0</v>
      </c>
      <c r="BZ562" s="70">
        <v>0</v>
      </c>
      <c r="CA562" s="70">
        <v>0</v>
      </c>
      <c r="CB562" s="70">
        <v>0</v>
      </c>
      <c r="CC562" s="70">
        <v>0</v>
      </c>
      <c r="CD562" s="70">
        <v>0</v>
      </c>
    </row>
    <row r="563" spans="1:82">
      <c r="A563" s="70" t="s">
        <v>2403</v>
      </c>
      <c r="B563" s="70">
        <v>247</v>
      </c>
      <c r="C563" s="70">
        <v>9</v>
      </c>
      <c r="D563" s="70">
        <v>15</v>
      </c>
      <c r="E563" s="70">
        <v>2012</v>
      </c>
      <c r="F563" s="70" t="s">
        <v>179</v>
      </c>
      <c r="G563" s="70" t="s">
        <v>2394</v>
      </c>
      <c r="H563" s="70" t="s">
        <v>2395</v>
      </c>
      <c r="I563" s="148"/>
      <c r="J563" s="71">
        <v>8.7806933938306599</v>
      </c>
      <c r="K563" s="71">
        <v>1.424699108173975</v>
      </c>
      <c r="L563" s="71">
        <v>12.83505328895307</v>
      </c>
      <c r="M563" s="71">
        <v>7.9570039135011452</v>
      </c>
      <c r="N563" s="71">
        <v>11.15202602534891</v>
      </c>
      <c r="O563" s="71">
        <v>7.2654577530870892</v>
      </c>
      <c r="P563" s="71">
        <v>7.529613970743088</v>
      </c>
      <c r="Q563" s="71">
        <v>0.49079512770782202</v>
      </c>
      <c r="R563" s="71">
        <v>0</v>
      </c>
      <c r="S563" s="71">
        <v>0</v>
      </c>
      <c r="T563" s="72"/>
      <c r="U563" s="71">
        <v>550985</v>
      </c>
      <c r="V563" s="71">
        <v>336</v>
      </c>
      <c r="W563" s="71">
        <v>295</v>
      </c>
      <c r="X563" s="71">
        <v>1416</v>
      </c>
      <c r="Y563" s="71">
        <v>2020</v>
      </c>
      <c r="Z563" s="71">
        <v>3800</v>
      </c>
      <c r="AA563" s="71">
        <v>1513</v>
      </c>
      <c r="AB563" s="71">
        <v>6437</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2404</v>
      </c>
      <c r="B564" s="70">
        <v>248</v>
      </c>
      <c r="C564" s="70">
        <v>10</v>
      </c>
      <c r="D564" s="70">
        <v>15</v>
      </c>
      <c r="E564" s="70">
        <v>2013</v>
      </c>
      <c r="F564" s="70" t="s">
        <v>180</v>
      </c>
      <c r="G564" s="70" t="s">
        <v>2394</v>
      </c>
      <c r="H564" s="70" t="s">
        <v>2395</v>
      </c>
      <c r="I564" s="148"/>
      <c r="J564" s="71">
        <v>7.9605361032217523</v>
      </c>
      <c r="K564" s="71">
        <v>1.227185031942192</v>
      </c>
      <c r="L564" s="71">
        <v>12.61366230123525</v>
      </c>
      <c r="M564" s="71">
        <v>7.9194660576519764</v>
      </c>
      <c r="N564" s="71">
        <v>11.136350743705091</v>
      </c>
      <c r="O564" s="71">
        <v>6.931139629540243</v>
      </c>
      <c r="P564" s="71">
        <v>7.4830551519912207</v>
      </c>
      <c r="Q564" s="71">
        <v>0.49128093051110699</v>
      </c>
      <c r="R564" s="71">
        <v>0</v>
      </c>
      <c r="S564" s="71">
        <v>0</v>
      </c>
      <c r="T564" s="72"/>
      <c r="U564" s="71">
        <v>499769</v>
      </c>
      <c r="V564" s="71">
        <v>336</v>
      </c>
      <c r="W564" s="71">
        <v>295</v>
      </c>
      <c r="X564" s="71">
        <v>1416</v>
      </c>
      <c r="Y564" s="71">
        <v>2014</v>
      </c>
      <c r="Z564" s="71">
        <v>3787</v>
      </c>
      <c r="AA564" s="71">
        <v>1498</v>
      </c>
      <c r="AB564" s="71">
        <v>6351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6.6379999999999999</v>
      </c>
      <c r="BK564" s="71">
        <v>0</v>
      </c>
      <c r="BL564" s="71">
        <v>0</v>
      </c>
      <c r="BM564" s="71">
        <v>0</v>
      </c>
      <c r="BN564" s="72"/>
      <c r="BO564" s="71">
        <v>0</v>
      </c>
      <c r="BP564" s="71">
        <v>0</v>
      </c>
      <c r="BQ564" s="71">
        <v>1</v>
      </c>
      <c r="BR564" s="71">
        <v>0</v>
      </c>
      <c r="BS564" s="71">
        <v>0</v>
      </c>
      <c r="BT564" s="71">
        <v>0</v>
      </c>
      <c r="BU564"/>
      <c r="BV564" s="70">
        <v>6.6379999999999999</v>
      </c>
      <c r="BW564" s="70">
        <v>0</v>
      </c>
      <c r="BX564" s="70">
        <v>0</v>
      </c>
      <c r="BY564" s="70">
        <v>0</v>
      </c>
      <c r="BZ564" s="70">
        <v>0</v>
      </c>
      <c r="CA564" s="70">
        <v>0</v>
      </c>
      <c r="CB564" s="70">
        <v>0</v>
      </c>
      <c r="CC564" s="70">
        <v>0</v>
      </c>
      <c r="CD564" s="70">
        <v>0</v>
      </c>
    </row>
    <row r="565" spans="1:82">
      <c r="A565" s="70" t="s">
        <v>2405</v>
      </c>
      <c r="B565" s="70">
        <v>249</v>
      </c>
      <c r="C565" s="70">
        <v>11</v>
      </c>
      <c r="D565" s="70">
        <v>15</v>
      </c>
      <c r="E565" s="70">
        <v>2014</v>
      </c>
      <c r="F565" s="70" t="s">
        <v>181</v>
      </c>
      <c r="G565" s="70" t="s">
        <v>2394</v>
      </c>
      <c r="H565" s="70" t="s">
        <v>2395</v>
      </c>
      <c r="I565" s="148"/>
      <c r="J565" s="71">
        <v>6.8223596397893829</v>
      </c>
      <c r="K565" s="71">
        <v>1.1146850615028649</v>
      </c>
      <c r="L565" s="71">
        <v>8.0839250414709163</v>
      </c>
      <c r="M565" s="71">
        <v>6.9719994154388951</v>
      </c>
      <c r="N565" s="71">
        <v>9.5488436696065353</v>
      </c>
      <c r="O565" s="71">
        <v>6.5530838830419542</v>
      </c>
      <c r="P565" s="71">
        <v>7.4215243486192417</v>
      </c>
      <c r="Q565" s="71">
        <v>0.45910891735054299</v>
      </c>
      <c r="R565" s="71">
        <v>0</v>
      </c>
      <c r="S565" s="71">
        <v>0</v>
      </c>
      <c r="T565" s="72"/>
      <c r="U565" s="71">
        <v>484880</v>
      </c>
      <c r="V565" s="71">
        <v>282</v>
      </c>
      <c r="W565" s="71">
        <v>258</v>
      </c>
      <c r="X565" s="71">
        <v>1288</v>
      </c>
      <c r="Y565" s="71">
        <v>1988</v>
      </c>
      <c r="Z565" s="71">
        <v>3771</v>
      </c>
      <c r="AA565" s="71">
        <v>1478</v>
      </c>
      <c r="AB565" s="71">
        <v>6186</v>
      </c>
      <c r="AC565" s="71">
        <v>0</v>
      </c>
      <c r="AD565" s="71">
        <v>0</v>
      </c>
      <c r="AE565" s="72"/>
      <c r="AF565" s="71"/>
      <c r="AG565" s="71"/>
      <c r="AH565" s="71"/>
      <c r="AI565" s="71"/>
      <c r="AJ565" s="71"/>
      <c r="AK565" s="71"/>
      <c r="AL565" s="71"/>
      <c r="AM565" s="71"/>
      <c r="AN565" s="71"/>
      <c r="AO565" s="71"/>
      <c r="AP565" s="71"/>
      <c r="AQ565" s="72"/>
      <c r="AR565" s="71">
        <v>37</v>
      </c>
      <c r="AS565" s="71">
        <v>8</v>
      </c>
      <c r="AT565" s="71">
        <v>0</v>
      </c>
      <c r="AU565" s="71">
        <v>0</v>
      </c>
      <c r="AV565" s="71">
        <v>0</v>
      </c>
      <c r="AW565" s="71">
        <v>0</v>
      </c>
      <c r="AX565" s="71"/>
      <c r="AY565" s="72"/>
      <c r="AZ565" s="71">
        <v>164.9</v>
      </c>
      <c r="BA565" s="71">
        <v>2041.5</v>
      </c>
      <c r="BB565" s="71">
        <v>0</v>
      </c>
      <c r="BC565" s="71">
        <v>0</v>
      </c>
      <c r="BD565" s="71">
        <v>0</v>
      </c>
      <c r="BE565" s="71">
        <v>0</v>
      </c>
      <c r="BF565" s="71"/>
      <c r="BG565" s="72"/>
      <c r="BH565" s="71">
        <v>0</v>
      </c>
      <c r="BI565" s="71">
        <v>0</v>
      </c>
      <c r="BJ565" s="71">
        <v>7.4630000000000001</v>
      </c>
      <c r="BK565" s="71">
        <v>0</v>
      </c>
      <c r="BL565" s="71">
        <v>0</v>
      </c>
      <c r="BM565" s="71">
        <v>0</v>
      </c>
      <c r="BN565" s="72"/>
      <c r="BO565" s="71">
        <v>0</v>
      </c>
      <c r="BP565" s="71">
        <v>0</v>
      </c>
      <c r="BQ565" s="71">
        <v>1</v>
      </c>
      <c r="BR565" s="71">
        <v>0</v>
      </c>
      <c r="BS565" s="71">
        <v>0</v>
      </c>
      <c r="BT565" s="71">
        <v>0</v>
      </c>
      <c r="BU565"/>
      <c r="BV565" s="70">
        <v>7.4630000000000001</v>
      </c>
      <c r="BW565" s="70">
        <v>0</v>
      </c>
      <c r="BX565" s="70">
        <v>0</v>
      </c>
      <c r="BY565" s="70">
        <v>0</v>
      </c>
      <c r="BZ565" s="70">
        <v>0</v>
      </c>
      <c r="CA565" s="70">
        <v>0</v>
      </c>
      <c r="CB565" s="70">
        <v>0</v>
      </c>
      <c r="CC565" s="70">
        <v>0</v>
      </c>
      <c r="CD565" s="70">
        <v>0</v>
      </c>
    </row>
    <row r="566" spans="1:82">
      <c r="A566" s="70" t="s">
        <v>2406</v>
      </c>
      <c r="B566" s="70">
        <v>250</v>
      </c>
      <c r="C566" s="70">
        <v>12</v>
      </c>
      <c r="D566" s="70">
        <v>15</v>
      </c>
      <c r="E566" s="70">
        <v>2015</v>
      </c>
      <c r="F566" s="70" t="s">
        <v>182</v>
      </c>
      <c r="G566" s="70" t="s">
        <v>2394</v>
      </c>
      <c r="H566" s="70" t="s">
        <v>2395</v>
      </c>
      <c r="I566" s="148"/>
      <c r="J566" s="71">
        <v>6.5995734712885223</v>
      </c>
      <c r="K566" s="71">
        <v>1.126868983457906</v>
      </c>
      <c r="L566" s="71">
        <v>8.58871482220035</v>
      </c>
      <c r="M566" s="71">
        <v>5.8302684921356107</v>
      </c>
      <c r="N566" s="71">
        <v>8.888671418957431</v>
      </c>
      <c r="O566" s="71">
        <v>6.4579160443179315</v>
      </c>
      <c r="P566" s="71">
        <v>7.4022613055302289</v>
      </c>
      <c r="Q566" s="71">
        <v>0.43897585581293502</v>
      </c>
      <c r="R566" s="71">
        <v>0</v>
      </c>
      <c r="S566" s="71">
        <v>0</v>
      </c>
      <c r="T566" s="72"/>
      <c r="U566" s="71">
        <v>521558</v>
      </c>
      <c r="V566" s="71">
        <v>282</v>
      </c>
      <c r="W566" s="71">
        <v>258</v>
      </c>
      <c r="X566" s="71">
        <v>1288</v>
      </c>
      <c r="Y566" s="71">
        <v>1981</v>
      </c>
      <c r="Z566" s="71">
        <v>3752</v>
      </c>
      <c r="AA566" s="71">
        <v>1473</v>
      </c>
      <c r="AB566" s="71">
        <v>6042</v>
      </c>
      <c r="AC566" s="71">
        <v>0</v>
      </c>
      <c r="AD566" s="71">
        <v>0</v>
      </c>
      <c r="AE566" s="72"/>
      <c r="AF566" s="71">
        <v>5666732.5633231942</v>
      </c>
      <c r="AG566" s="71">
        <v>759278.77273702982</v>
      </c>
      <c r="AH566" s="71">
        <v>1746554.918215716</v>
      </c>
      <c r="AI566" s="71">
        <v>7758211.190818225</v>
      </c>
      <c r="AJ566" s="71">
        <v>10860334.60183049</v>
      </c>
      <c r="AK566" s="71">
        <v>0</v>
      </c>
      <c r="AL566" s="71">
        <v>0</v>
      </c>
      <c r="AM566" s="71">
        <v>828030.75476325268</v>
      </c>
      <c r="AN566" s="71">
        <v>0</v>
      </c>
      <c r="AO566" s="71">
        <v>0</v>
      </c>
      <c r="AP566" s="71">
        <v>27619142.801687907</v>
      </c>
      <c r="AQ566" s="72"/>
      <c r="AR566" s="71">
        <v>45</v>
      </c>
      <c r="AS566" s="71">
        <v>11</v>
      </c>
      <c r="AT566" s="71">
        <v>0</v>
      </c>
      <c r="AU566" s="71">
        <v>0</v>
      </c>
      <c r="AV566" s="71">
        <v>0</v>
      </c>
      <c r="AW566" s="71">
        <v>0</v>
      </c>
      <c r="AX566" s="71"/>
      <c r="AY566" s="72"/>
      <c r="AZ566" s="71">
        <v>204.1</v>
      </c>
      <c r="BA566" s="71">
        <v>2137.6999999999998</v>
      </c>
      <c r="BB566" s="71">
        <v>0</v>
      </c>
      <c r="BC566" s="71">
        <v>0</v>
      </c>
      <c r="BD566" s="71">
        <v>0</v>
      </c>
      <c r="BE566" s="71">
        <v>0</v>
      </c>
      <c r="BF566" s="71"/>
      <c r="BG566" s="72"/>
      <c r="BH566" s="71">
        <v>0</v>
      </c>
      <c r="BI566" s="71">
        <v>0</v>
      </c>
      <c r="BJ566" s="71">
        <v>6.883</v>
      </c>
      <c r="BK566" s="71">
        <v>0</v>
      </c>
      <c r="BL566" s="71">
        <v>0</v>
      </c>
      <c r="BM566" s="71">
        <v>0</v>
      </c>
      <c r="BN566" s="72"/>
      <c r="BO566" s="71">
        <v>0</v>
      </c>
      <c r="BP566" s="71">
        <v>0</v>
      </c>
      <c r="BQ566" s="71">
        <v>1</v>
      </c>
      <c r="BR566" s="71">
        <v>0</v>
      </c>
      <c r="BS566" s="71">
        <v>0</v>
      </c>
      <c r="BT566" s="71">
        <v>0</v>
      </c>
      <c r="BU566"/>
      <c r="BV566" s="70">
        <v>6.883</v>
      </c>
      <c r="BW566" s="70">
        <v>0</v>
      </c>
      <c r="BX566" s="70">
        <v>0</v>
      </c>
      <c r="BY566" s="70">
        <v>0</v>
      </c>
      <c r="BZ566" s="70">
        <v>0</v>
      </c>
      <c r="CA566" s="70">
        <v>0</v>
      </c>
      <c r="CB566" s="70">
        <v>0</v>
      </c>
      <c r="CC566" s="70">
        <v>0</v>
      </c>
      <c r="CD566" s="70">
        <v>0</v>
      </c>
    </row>
    <row r="567" spans="1:82">
      <c r="A567" s="70" t="s">
        <v>2407</v>
      </c>
      <c r="B567" s="70">
        <v>251</v>
      </c>
      <c r="C567" s="70">
        <v>13</v>
      </c>
      <c r="D567" s="70">
        <v>15</v>
      </c>
      <c r="E567" s="70">
        <v>2016</v>
      </c>
      <c r="F567" s="70" t="s">
        <v>155</v>
      </c>
      <c r="G567" s="70" t="s">
        <v>2394</v>
      </c>
      <c r="H567" s="70" t="s">
        <v>2395</v>
      </c>
      <c r="I567" s="148"/>
      <c r="J567" s="71">
        <v>7.0079134728757086</v>
      </c>
      <c r="K567" s="71">
        <v>0.9610369147483977</v>
      </c>
      <c r="L567" s="71">
        <v>11.054006112933653</v>
      </c>
      <c r="M567" s="71">
        <v>5.6703609106951207</v>
      </c>
      <c r="N567" s="71">
        <v>8.2107068859182881</v>
      </c>
      <c r="O567" s="71">
        <v>6.3131830862514571</v>
      </c>
      <c r="P567" s="71">
        <v>7.4532794468491419</v>
      </c>
      <c r="Q567" s="71">
        <v>0.41701149243411106</v>
      </c>
      <c r="R567" s="71">
        <v>0</v>
      </c>
      <c r="S567" s="71">
        <v>0</v>
      </c>
      <c r="T567" s="72"/>
      <c r="U567" s="71">
        <v>540166</v>
      </c>
      <c r="V567" s="71">
        <v>282</v>
      </c>
      <c r="W567" s="71">
        <v>258</v>
      </c>
      <c r="X567" s="71">
        <v>1288</v>
      </c>
      <c r="Y567" s="71">
        <v>1953</v>
      </c>
      <c r="Z567" s="71">
        <v>3713</v>
      </c>
      <c r="AA567" s="71">
        <v>1534</v>
      </c>
      <c r="AB567" s="71">
        <v>5904</v>
      </c>
      <c r="AC567" s="71">
        <v>0</v>
      </c>
      <c r="AD567" s="71">
        <v>0</v>
      </c>
      <c r="AE567" s="72"/>
      <c r="AF567" s="71">
        <v>6052176.8847022308</v>
      </c>
      <c r="AG567" s="71">
        <v>619364.50857934565</v>
      </c>
      <c r="AH567" s="71">
        <v>1741061.6747353489</v>
      </c>
      <c r="AI567" s="71">
        <v>7950171.5471032914</v>
      </c>
      <c r="AJ567" s="71">
        <v>9646574.6081785709</v>
      </c>
      <c r="AK567" s="71">
        <v>0</v>
      </c>
      <c r="AL567" s="71">
        <v>0</v>
      </c>
      <c r="AM567" s="71">
        <v>809747.03928443824</v>
      </c>
      <c r="AN567" s="71">
        <v>0</v>
      </c>
      <c r="AO567" s="71">
        <v>0</v>
      </c>
      <c r="AP567" s="71">
        <v>26819096.262583226</v>
      </c>
      <c r="AQ567" s="72"/>
      <c r="AR567" s="71">
        <v>49</v>
      </c>
      <c r="AS567" s="71">
        <v>13</v>
      </c>
      <c r="AT567" s="71">
        <v>0</v>
      </c>
      <c r="AU567" s="71">
        <v>0</v>
      </c>
      <c r="AV567" s="71">
        <v>0</v>
      </c>
      <c r="AW567" s="71">
        <v>0</v>
      </c>
      <c r="AX567" s="71"/>
      <c r="AY567" s="72"/>
      <c r="AZ567" s="71">
        <v>230.1</v>
      </c>
      <c r="BA567" s="71">
        <v>2202.6</v>
      </c>
      <c r="BB567" s="71">
        <v>0</v>
      </c>
      <c r="BC567" s="71">
        <v>0</v>
      </c>
      <c r="BD567" s="71">
        <v>0</v>
      </c>
      <c r="BE567" s="71">
        <v>0</v>
      </c>
      <c r="BF567" s="71"/>
      <c r="BG567" s="72"/>
      <c r="BH567" s="71">
        <v>0</v>
      </c>
      <c r="BI567" s="71">
        <v>0</v>
      </c>
      <c r="BJ567" s="71">
        <v>7.0190000000000001</v>
      </c>
      <c r="BK567" s="71">
        <v>0</v>
      </c>
      <c r="BL567" s="71">
        <v>0</v>
      </c>
      <c r="BM567" s="71">
        <v>0</v>
      </c>
      <c r="BN567" s="72"/>
      <c r="BO567" s="71">
        <v>0</v>
      </c>
      <c r="BP567" s="71">
        <v>0</v>
      </c>
      <c r="BQ567" s="71">
        <v>1</v>
      </c>
      <c r="BR567" s="71">
        <v>0</v>
      </c>
      <c r="BS567" s="71">
        <v>0</v>
      </c>
      <c r="BT567" s="71">
        <v>0</v>
      </c>
      <c r="BU567"/>
      <c r="BV567" s="70">
        <v>7.0190000000000001</v>
      </c>
      <c r="BW567" s="70">
        <v>0</v>
      </c>
      <c r="BX567" s="70">
        <v>0</v>
      </c>
      <c r="BY567" s="70">
        <v>0</v>
      </c>
      <c r="BZ567" s="70">
        <v>0</v>
      </c>
      <c r="CA567" s="70">
        <v>0</v>
      </c>
      <c r="CB567" s="70">
        <v>0</v>
      </c>
      <c r="CC567" s="70">
        <v>0</v>
      </c>
      <c r="CD567" s="70">
        <v>0</v>
      </c>
    </row>
    <row r="568" spans="1:82">
      <c r="A568" s="70" t="s">
        <v>2408</v>
      </c>
      <c r="B568" s="70">
        <v>252</v>
      </c>
      <c r="C568" s="70">
        <v>14</v>
      </c>
      <c r="D568" s="70">
        <v>15</v>
      </c>
      <c r="E568" s="70">
        <v>2017</v>
      </c>
      <c r="F568" s="70" t="s">
        <v>156</v>
      </c>
      <c r="G568" s="70" t="s">
        <v>2394</v>
      </c>
      <c r="H568" s="70" t="s">
        <v>2395</v>
      </c>
      <c r="I568" s="148"/>
      <c r="J568" s="71">
        <v>8.5793220234482046</v>
      </c>
      <c r="K568" s="71">
        <v>0.98323427716452716</v>
      </c>
      <c r="L568" s="71">
        <v>9.9583088671776068</v>
      </c>
      <c r="M568" s="71">
        <v>5.4637185286441055</v>
      </c>
      <c r="N568" s="71">
        <v>8.6488490845588224</v>
      </c>
      <c r="O568" s="71">
        <v>6.1783885881354417</v>
      </c>
      <c r="P568" s="71">
        <v>7.3674420336984996</v>
      </c>
      <c r="Q568" s="71">
        <v>0.39765857050416298</v>
      </c>
      <c r="R568" s="71">
        <v>0</v>
      </c>
      <c r="S568" s="71">
        <v>0</v>
      </c>
      <c r="T568" s="72"/>
      <c r="U568" s="71">
        <v>706178</v>
      </c>
      <c r="V568" s="71">
        <v>282</v>
      </c>
      <c r="W568" s="71">
        <v>258</v>
      </c>
      <c r="X568" s="71">
        <v>1288</v>
      </c>
      <c r="Y568" s="71">
        <v>1941</v>
      </c>
      <c r="Z568" s="71">
        <v>3694</v>
      </c>
      <c r="AA568" s="71">
        <v>1526</v>
      </c>
      <c r="AB568" s="71">
        <v>5822</v>
      </c>
      <c r="AC568" s="71">
        <v>0</v>
      </c>
      <c r="AD568" s="71">
        <v>0</v>
      </c>
      <c r="AE568" s="72"/>
      <c r="AF568" s="71">
        <v>7664594.810028201</v>
      </c>
      <c r="AG568" s="71">
        <v>705106.18548163795</v>
      </c>
      <c r="AH568" s="71">
        <v>2108107.1884631258</v>
      </c>
      <c r="AI568" s="71">
        <v>8172607.1668492453</v>
      </c>
      <c r="AJ568" s="71">
        <v>10231383.183396811</v>
      </c>
      <c r="AK568" s="71">
        <v>0</v>
      </c>
      <c r="AL568" s="71">
        <v>0</v>
      </c>
      <c r="AM568" s="71">
        <v>799749.98802534817</v>
      </c>
      <c r="AN568" s="71">
        <v>0</v>
      </c>
      <c r="AO568" s="71">
        <v>0</v>
      </c>
      <c r="AP568" s="71">
        <v>29681548.522244368</v>
      </c>
      <c r="AQ568" s="72"/>
      <c r="AR568" s="71">
        <v>55</v>
      </c>
      <c r="AS568" s="71">
        <v>13</v>
      </c>
      <c r="AT568" s="71">
        <v>0</v>
      </c>
      <c r="AU568" s="71">
        <v>0</v>
      </c>
      <c r="AV568" s="71">
        <v>0</v>
      </c>
      <c r="AW568" s="71">
        <v>0</v>
      </c>
      <c r="AX568" s="71"/>
      <c r="AY568" s="72"/>
      <c r="AZ568" s="71">
        <v>265.60000000000002</v>
      </c>
      <c r="BA568" s="71">
        <v>2202.6</v>
      </c>
      <c r="BB568" s="71">
        <v>0</v>
      </c>
      <c r="BC568" s="71">
        <v>0</v>
      </c>
      <c r="BD568" s="71">
        <v>0</v>
      </c>
      <c r="BE568" s="71">
        <v>0</v>
      </c>
      <c r="BF568" s="71"/>
      <c r="BG568" s="72"/>
      <c r="BH568" s="71">
        <v>0</v>
      </c>
      <c r="BI568" s="71">
        <v>0</v>
      </c>
      <c r="BJ568" s="71">
        <v>6.9989999999999997</v>
      </c>
      <c r="BK568" s="71">
        <v>0</v>
      </c>
      <c r="BL568" s="71">
        <v>0</v>
      </c>
      <c r="BM568" s="71">
        <v>0</v>
      </c>
      <c r="BN568" s="72"/>
      <c r="BO568" s="71">
        <v>0</v>
      </c>
      <c r="BP568" s="71">
        <v>0</v>
      </c>
      <c r="BQ568" s="71">
        <v>1</v>
      </c>
      <c r="BR568" s="71">
        <v>0</v>
      </c>
      <c r="BS568" s="71">
        <v>0</v>
      </c>
      <c r="BT568" s="71">
        <v>0</v>
      </c>
      <c r="BU568"/>
      <c r="BV568" s="70">
        <v>6.9989999999999997</v>
      </c>
      <c r="BW568" s="70">
        <v>0</v>
      </c>
      <c r="BX568" s="70">
        <v>0</v>
      </c>
      <c r="BY568" s="70">
        <v>0</v>
      </c>
      <c r="BZ568" s="70">
        <v>0</v>
      </c>
      <c r="CA568" s="70">
        <v>0</v>
      </c>
      <c r="CB568" s="70">
        <v>0</v>
      </c>
      <c r="CC568" s="70">
        <v>0</v>
      </c>
      <c r="CD568" s="70">
        <v>0</v>
      </c>
    </row>
    <row r="569" spans="1:82">
      <c r="A569" s="70" t="s">
        <v>2409</v>
      </c>
      <c r="B569" s="70">
        <v>253</v>
      </c>
      <c r="C569" s="70">
        <v>15</v>
      </c>
      <c r="D569" s="70">
        <v>15</v>
      </c>
      <c r="E569" s="70">
        <v>2018</v>
      </c>
      <c r="F569" s="70" t="s">
        <v>183</v>
      </c>
      <c r="G569" s="70" t="s">
        <v>2394</v>
      </c>
      <c r="H569" s="70" t="s">
        <v>2395</v>
      </c>
      <c r="I569" s="148"/>
      <c r="J569" s="71">
        <v>7.6647833222005568</v>
      </c>
      <c r="K569" s="71">
        <v>0.90032899085930551</v>
      </c>
      <c r="L569" s="71">
        <v>9.2786244868152625</v>
      </c>
      <c r="M569" s="71">
        <v>5.3315195504035477</v>
      </c>
      <c r="N569" s="71">
        <v>7.9859010981327421</v>
      </c>
      <c r="O569" s="71">
        <v>5.9786128528551723</v>
      </c>
      <c r="P569" s="71">
        <v>7.3132243076554904</v>
      </c>
      <c r="Q569" s="71">
        <v>0.358291851098266</v>
      </c>
      <c r="R569" s="71">
        <v>0</v>
      </c>
      <c r="S569" s="71">
        <v>0</v>
      </c>
      <c r="T569" s="72"/>
      <c r="U569" s="71">
        <v>632516</v>
      </c>
      <c r="V569" s="71">
        <v>282</v>
      </c>
      <c r="W569" s="71">
        <v>258</v>
      </c>
      <c r="X569" s="71">
        <v>1288</v>
      </c>
      <c r="Y569" s="71">
        <v>1913</v>
      </c>
      <c r="Z569" s="71">
        <v>3643</v>
      </c>
      <c r="AA569" s="71">
        <v>1530</v>
      </c>
      <c r="AB569" s="71">
        <v>5653</v>
      </c>
      <c r="AC569" s="71">
        <v>0</v>
      </c>
      <c r="AD569" s="71">
        <v>0</v>
      </c>
      <c r="AE569" s="72"/>
      <c r="AF569" s="71">
        <v>6837930.5553123308</v>
      </c>
      <c r="AG569" s="71">
        <v>618332.24041439407</v>
      </c>
      <c r="AH569" s="71">
        <v>1993414.515521016</v>
      </c>
      <c r="AI569" s="71">
        <v>7727621.0453647058</v>
      </c>
      <c r="AJ569" s="71">
        <v>9922340.8747715689</v>
      </c>
      <c r="AK569" s="71">
        <v>0</v>
      </c>
      <c r="AL569" s="71">
        <v>0</v>
      </c>
      <c r="AM569" s="71">
        <v>778141.72885295097</v>
      </c>
      <c r="AN569" s="71">
        <v>0</v>
      </c>
      <c r="AO569" s="71">
        <v>0</v>
      </c>
      <c r="AP569" s="71">
        <v>27877780.960236963</v>
      </c>
      <c r="AQ569" s="72"/>
      <c r="AR569" s="71">
        <v>58</v>
      </c>
      <c r="AS569" s="71">
        <v>13</v>
      </c>
      <c r="AT569" s="71">
        <v>0</v>
      </c>
      <c r="AU569" s="71">
        <v>0</v>
      </c>
      <c r="AV569" s="71">
        <v>0</v>
      </c>
      <c r="AW569" s="71">
        <v>0</v>
      </c>
      <c r="AX569" s="71"/>
      <c r="AY569" s="72"/>
      <c r="AZ569" s="71">
        <v>284.29999999999995</v>
      </c>
      <c r="BA569" s="71">
        <v>2203</v>
      </c>
      <c r="BB569" s="71">
        <v>0</v>
      </c>
      <c r="BC569" s="71">
        <v>0</v>
      </c>
      <c r="BD569" s="71">
        <v>0</v>
      </c>
      <c r="BE569" s="71">
        <v>0</v>
      </c>
      <c r="BF569" s="71"/>
      <c r="BG569" s="72"/>
      <c r="BH569" s="71">
        <v>0</v>
      </c>
      <c r="BI569" s="71">
        <v>0</v>
      </c>
      <c r="BJ569" s="71">
        <v>7.2460000000000004</v>
      </c>
      <c r="BK569" s="71">
        <v>0</v>
      </c>
      <c r="BL569" s="71">
        <v>0</v>
      </c>
      <c r="BM569" s="71">
        <v>0</v>
      </c>
      <c r="BN569" s="72"/>
      <c r="BO569" s="71">
        <v>0</v>
      </c>
      <c r="BP569" s="71">
        <v>0</v>
      </c>
      <c r="BQ569" s="71">
        <v>1</v>
      </c>
      <c r="BR569" s="71">
        <v>0</v>
      </c>
      <c r="BS569" s="71">
        <v>0</v>
      </c>
      <c r="BT569" s="71">
        <v>0</v>
      </c>
      <c r="BU569"/>
      <c r="BV569" s="70">
        <v>7.2460000000000004</v>
      </c>
      <c r="BW569" s="70">
        <v>0</v>
      </c>
      <c r="BX569" s="70">
        <v>0</v>
      </c>
      <c r="BY569" s="70">
        <v>0</v>
      </c>
      <c r="BZ569" s="70">
        <v>0</v>
      </c>
      <c r="CA569" s="70">
        <v>0</v>
      </c>
      <c r="CB569" s="70">
        <v>0</v>
      </c>
      <c r="CC569" s="70">
        <v>0</v>
      </c>
      <c r="CD569" s="70">
        <v>0</v>
      </c>
    </row>
    <row r="570" spans="1:82">
      <c r="A570" s="70" t="s">
        <v>2410</v>
      </c>
      <c r="B570" s="70">
        <v>254</v>
      </c>
      <c r="C570" s="70">
        <v>16</v>
      </c>
      <c r="D570" s="70">
        <v>15</v>
      </c>
      <c r="E570" s="70">
        <v>2019</v>
      </c>
      <c r="F570" s="70" t="s">
        <v>158</v>
      </c>
      <c r="G570" s="70" t="s">
        <v>2394</v>
      </c>
      <c r="H570" s="70" t="s">
        <v>2395</v>
      </c>
      <c r="I570" s="148"/>
      <c r="J570" s="71">
        <v>7.0715326191498642</v>
      </c>
      <c r="K570" s="71">
        <v>1.0141359108578529</v>
      </c>
      <c r="L570" s="71">
        <v>9.3658829854162295</v>
      </c>
      <c r="M570" s="71">
        <v>5.4091213639195335</v>
      </c>
      <c r="N570" s="71">
        <v>7.6168600456711237</v>
      </c>
      <c r="O570" s="71">
        <v>5.6974731423728793</v>
      </c>
      <c r="P570" s="71">
        <v>6.8145448591466762</v>
      </c>
      <c r="Q570" s="71">
        <v>0.33761661112508401</v>
      </c>
      <c r="R570" s="71">
        <v>0</v>
      </c>
      <c r="S570" s="71">
        <v>0</v>
      </c>
      <c r="T570" s="72"/>
      <c r="U570" s="71">
        <v>620131</v>
      </c>
      <c r="V570" s="71">
        <v>282</v>
      </c>
      <c r="W570" s="71">
        <v>258</v>
      </c>
      <c r="X570" s="71">
        <v>1288</v>
      </c>
      <c r="Y570" s="71">
        <v>1894</v>
      </c>
      <c r="Z570" s="71">
        <v>3567</v>
      </c>
      <c r="AA570" s="71">
        <v>1415</v>
      </c>
      <c r="AB570" s="71">
        <v>5471</v>
      </c>
      <c r="AC570" s="71">
        <v>0</v>
      </c>
      <c r="AD570" s="71">
        <v>0</v>
      </c>
      <c r="AE570" s="72"/>
      <c r="AF570" s="71">
        <v>6170694.9670116305</v>
      </c>
      <c r="AG570" s="71">
        <v>602533.59985230316</v>
      </c>
      <c r="AH570" s="71">
        <v>2108273.0389189171</v>
      </c>
      <c r="AI570" s="71">
        <v>7980559.3228516681</v>
      </c>
      <c r="AJ570" s="71">
        <v>9501761.3963416703</v>
      </c>
      <c r="AK570" s="71">
        <v>0</v>
      </c>
      <c r="AL570" s="71">
        <v>0</v>
      </c>
      <c r="AM570" s="71">
        <v>745109.01433405059</v>
      </c>
      <c r="AN570" s="71">
        <v>0</v>
      </c>
      <c r="AO570" s="71">
        <v>0</v>
      </c>
      <c r="AP570" s="71">
        <v>27108931.33931024</v>
      </c>
      <c r="AQ570" s="72"/>
      <c r="AR570" s="71">
        <v>59</v>
      </c>
      <c r="AS570" s="71">
        <v>16</v>
      </c>
      <c r="AT570" s="71">
        <v>0</v>
      </c>
      <c r="AU570" s="71">
        <v>0</v>
      </c>
      <c r="AV570" s="71">
        <v>0</v>
      </c>
      <c r="AW570" s="71">
        <v>0</v>
      </c>
      <c r="AX570" s="71"/>
      <c r="AY570" s="72"/>
      <c r="AZ570" s="71">
        <v>287.7</v>
      </c>
      <c r="BA570" s="71">
        <v>2331.9</v>
      </c>
      <c r="BB570" s="71">
        <v>0</v>
      </c>
      <c r="BC570" s="71">
        <v>0</v>
      </c>
      <c r="BD570" s="71">
        <v>0</v>
      </c>
      <c r="BE570" s="71">
        <v>0</v>
      </c>
      <c r="BF570" s="71"/>
      <c r="BG570" s="72"/>
      <c r="BH570" s="71">
        <v>0</v>
      </c>
      <c r="BI570" s="71">
        <v>0</v>
      </c>
      <c r="BJ570" s="71">
        <v>7.0720000000000001</v>
      </c>
      <c r="BK570" s="71">
        <v>0</v>
      </c>
      <c r="BL570" s="71">
        <v>0</v>
      </c>
      <c r="BM570" s="71">
        <v>0</v>
      </c>
      <c r="BN570" s="72"/>
      <c r="BO570" s="71">
        <v>0</v>
      </c>
      <c r="BP570" s="71">
        <v>0</v>
      </c>
      <c r="BQ570" s="71">
        <v>1</v>
      </c>
      <c r="BR570" s="71">
        <v>0</v>
      </c>
      <c r="BS570" s="71">
        <v>0</v>
      </c>
      <c r="BT570" s="71">
        <v>0</v>
      </c>
      <c r="BU570"/>
      <c r="BV570" s="70">
        <v>7.0720000000000001</v>
      </c>
      <c r="BW570" s="70">
        <v>0</v>
      </c>
      <c r="BX570" s="70">
        <v>0</v>
      </c>
      <c r="BY570" s="70">
        <v>0</v>
      </c>
      <c r="BZ570" s="70">
        <v>0</v>
      </c>
      <c r="CA570" s="70">
        <v>0</v>
      </c>
      <c r="CB570" s="70">
        <v>0</v>
      </c>
      <c r="CC570" s="70">
        <v>0</v>
      </c>
      <c r="CD570" s="70">
        <v>0</v>
      </c>
    </row>
    <row r="571" spans="1:82">
      <c r="A571" s="70" t="s">
        <v>2411</v>
      </c>
      <c r="B571" s="70">
        <v>255</v>
      </c>
      <c r="C571" s="70">
        <v>17</v>
      </c>
      <c r="D571" s="70">
        <v>15</v>
      </c>
      <c r="E571" s="70">
        <v>2020</v>
      </c>
      <c r="F571" s="70" t="s">
        <v>159</v>
      </c>
      <c r="G571" s="70" t="s">
        <v>2394</v>
      </c>
      <c r="H571" s="70" t="s">
        <v>2395</v>
      </c>
      <c r="I571" s="148"/>
      <c r="J571" s="71">
        <v>6.8315739895840082</v>
      </c>
      <c r="K571" s="71">
        <v>0.88246215824443019</v>
      </c>
      <c r="L571" s="71">
        <v>8.5881958249809482</v>
      </c>
      <c r="M571" s="71">
        <v>4.4738117013327026</v>
      </c>
      <c r="N571" s="71">
        <v>7.0685738743293172</v>
      </c>
      <c r="O571" s="71">
        <v>4.9400128272088946</v>
      </c>
      <c r="P571" s="71">
        <v>6.3659981824084078</v>
      </c>
      <c r="Q571" s="71">
        <v>0.31378896992905098</v>
      </c>
      <c r="R571" s="71">
        <v>0</v>
      </c>
      <c r="S571" s="71">
        <v>0</v>
      </c>
      <c r="T571" s="72"/>
      <c r="U571" s="71">
        <v>633644</v>
      </c>
      <c r="V571" s="71">
        <v>222</v>
      </c>
      <c r="W571" s="71">
        <v>250</v>
      </c>
      <c r="X571" s="71">
        <v>1205</v>
      </c>
      <c r="Y571" s="71">
        <v>1881</v>
      </c>
      <c r="Z571" s="71">
        <v>3530</v>
      </c>
      <c r="AA571" s="71">
        <v>1405</v>
      </c>
      <c r="AB571" s="71">
        <v>5322</v>
      </c>
      <c r="AC571" s="71">
        <v>0</v>
      </c>
      <c r="AD571" s="71">
        <v>0</v>
      </c>
      <c r="AE571" s="72"/>
      <c r="AF571" s="71">
        <v>6120913.4249747964</v>
      </c>
      <c r="AG571" s="71">
        <v>501127.60640234454</v>
      </c>
      <c r="AH571" s="71">
        <v>1984523.9148905771</v>
      </c>
      <c r="AI571" s="71">
        <v>7008986.4757063976</v>
      </c>
      <c r="AJ571" s="71">
        <v>9207381.7006629147</v>
      </c>
      <c r="AK571" s="71"/>
      <c r="AL571" s="71"/>
      <c r="AM571" s="71">
        <v>694580.128653249</v>
      </c>
      <c r="AN571" s="71"/>
      <c r="AO571" s="71"/>
      <c r="AP571" s="71">
        <v>25517513.25129028</v>
      </c>
      <c r="AQ571" s="72"/>
      <c r="AR571" s="71">
        <v>60</v>
      </c>
      <c r="AS571" s="71">
        <v>16</v>
      </c>
      <c r="AT571" s="71">
        <v>0</v>
      </c>
      <c r="AU571" s="71">
        <v>0</v>
      </c>
      <c r="AV571" s="71">
        <v>0</v>
      </c>
      <c r="AW571" s="71">
        <v>0</v>
      </c>
      <c r="AX571" s="71"/>
      <c r="AY571" s="72"/>
      <c r="AZ571" s="71">
        <v>291.8</v>
      </c>
      <c r="BA571" s="71">
        <v>2331.9</v>
      </c>
      <c r="BB571" s="71">
        <v>0</v>
      </c>
      <c r="BC571" s="71">
        <v>0</v>
      </c>
      <c r="BD571" s="71">
        <v>0</v>
      </c>
      <c r="BE571" s="71">
        <v>0</v>
      </c>
      <c r="BF571" s="71"/>
      <c r="BG571" s="72"/>
      <c r="BH571" s="71">
        <v>0</v>
      </c>
      <c r="BI571" s="71">
        <v>0</v>
      </c>
      <c r="BJ571" s="71">
        <v>7.1319999999999997</v>
      </c>
      <c r="BK571" s="71">
        <v>0</v>
      </c>
      <c r="BL571" s="71">
        <v>0</v>
      </c>
      <c r="BM571" s="71">
        <v>0</v>
      </c>
      <c r="BN571" s="72"/>
      <c r="BO571" s="71">
        <v>0</v>
      </c>
      <c r="BP571" s="71">
        <v>0</v>
      </c>
      <c r="BQ571" s="71">
        <v>1</v>
      </c>
      <c r="BR571" s="71">
        <v>0</v>
      </c>
      <c r="BS571" s="71">
        <v>0</v>
      </c>
      <c r="BT571" s="71">
        <v>0</v>
      </c>
      <c r="BU571"/>
      <c r="BV571" s="70">
        <v>7.1319999999999997</v>
      </c>
      <c r="BW571" s="70">
        <v>0</v>
      </c>
      <c r="BX571" s="70">
        <v>0</v>
      </c>
      <c r="BY571" s="70">
        <v>0</v>
      </c>
      <c r="BZ571" s="70">
        <v>0</v>
      </c>
      <c r="CA571" s="70">
        <v>0</v>
      </c>
      <c r="CB571" s="70">
        <v>0</v>
      </c>
      <c r="CC571" s="70">
        <v>0</v>
      </c>
      <c r="CD571" s="70">
        <v>0</v>
      </c>
    </row>
    <row r="572" spans="1:82">
      <c r="A572" s="70" t="s">
        <v>2412</v>
      </c>
      <c r="B572" s="70">
        <v>255</v>
      </c>
      <c r="C572" s="70">
        <v>18</v>
      </c>
      <c r="D572" s="70">
        <v>15</v>
      </c>
      <c r="E572" s="70">
        <v>2021</v>
      </c>
      <c r="F572" s="70" t="s">
        <v>160</v>
      </c>
      <c r="G572" s="70" t="s">
        <v>2394</v>
      </c>
      <c r="H572" s="70" t="s">
        <v>2395</v>
      </c>
      <c r="I572" s="148"/>
      <c r="J572" s="71">
        <v>7.9415500973261901</v>
      </c>
      <c r="K572" s="71">
        <v>0.72397382987169656</v>
      </c>
      <c r="L572" s="71">
        <v>6.2555786148923627</v>
      </c>
      <c r="M572" s="71">
        <v>4.9984545298848522</v>
      </c>
      <c r="N572" s="71">
        <v>6.446271700230338</v>
      </c>
      <c r="O572" s="71">
        <v>4.7556156996995202</v>
      </c>
      <c r="P572" s="71">
        <v>6.4587877632628459</v>
      </c>
      <c r="Q572" s="71">
        <v>0.301394248385565</v>
      </c>
      <c r="R572" s="71">
        <v>0</v>
      </c>
      <c r="S572" s="71">
        <v>0</v>
      </c>
      <c r="T572" s="72"/>
      <c r="U572" s="71">
        <v>765302</v>
      </c>
      <c r="V572" s="71">
        <v>222</v>
      </c>
      <c r="W572" s="71">
        <v>250</v>
      </c>
      <c r="X572" s="71">
        <v>1205</v>
      </c>
      <c r="Y572" s="71">
        <v>1865</v>
      </c>
      <c r="Z572" s="71">
        <v>3499</v>
      </c>
      <c r="AA572" s="71">
        <v>1390</v>
      </c>
      <c r="AB572" s="71">
        <v>5162</v>
      </c>
      <c r="AC572" s="71">
        <v>0</v>
      </c>
      <c r="AD572" s="71">
        <v>0</v>
      </c>
      <c r="AE572" s="72"/>
      <c r="AF572" s="71">
        <v>6885344.6679549776</v>
      </c>
      <c r="AG572" s="71">
        <v>501327.07733687665</v>
      </c>
      <c r="AH572" s="71">
        <v>1353425.2259893543</v>
      </c>
      <c r="AI572" s="71">
        <v>7722531.1140310671</v>
      </c>
      <c r="AJ572" s="71">
        <v>7808274.6952727688</v>
      </c>
      <c r="AK572" s="71">
        <v>0</v>
      </c>
      <c r="AL572" s="71">
        <v>0</v>
      </c>
      <c r="AM572" s="71">
        <v>677584.18886387872</v>
      </c>
      <c r="AN572" s="71">
        <v>0</v>
      </c>
      <c r="AO572" s="71">
        <v>0</v>
      </c>
      <c r="AP572" s="71">
        <v>24948486.96944892</v>
      </c>
      <c r="AQ572" s="72"/>
      <c r="AR572" s="71">
        <v>60</v>
      </c>
      <c r="AS572" s="71">
        <v>17</v>
      </c>
      <c r="AT572" s="71">
        <v>0</v>
      </c>
      <c r="AU572" s="71">
        <v>0</v>
      </c>
      <c r="AV572" s="71">
        <v>0</v>
      </c>
      <c r="AW572" s="71">
        <v>0</v>
      </c>
      <c r="AX572" s="71"/>
      <c r="AY572" s="72"/>
      <c r="AZ572" s="71">
        <v>291.8</v>
      </c>
      <c r="BA572" s="71">
        <v>2381.4</v>
      </c>
      <c r="BB572" s="71">
        <v>0</v>
      </c>
      <c r="BC572" s="71">
        <v>0</v>
      </c>
      <c r="BD572" s="71">
        <v>0</v>
      </c>
      <c r="BE572" s="71">
        <v>0</v>
      </c>
      <c r="BF572" s="71"/>
      <c r="BG572" s="72"/>
      <c r="BH572" s="71">
        <v>0</v>
      </c>
      <c r="BI572" s="71">
        <v>0</v>
      </c>
      <c r="BJ572" s="71">
        <v>6.6980000000000004</v>
      </c>
      <c r="BK572" s="71">
        <v>0</v>
      </c>
      <c r="BL572" s="71">
        <v>0</v>
      </c>
      <c r="BM572" s="71">
        <v>0</v>
      </c>
      <c r="BN572" s="72"/>
      <c r="BO572" s="71">
        <v>0</v>
      </c>
      <c r="BP572" s="71">
        <v>0</v>
      </c>
      <c r="BQ572" s="71">
        <v>1</v>
      </c>
      <c r="BR572" s="71">
        <v>0</v>
      </c>
      <c r="BS572" s="71">
        <v>0</v>
      </c>
      <c r="BT572" s="71">
        <v>0</v>
      </c>
      <c r="BU572"/>
      <c r="BV572" s="70">
        <v>6.6980000000000004</v>
      </c>
      <c r="BW572" s="70">
        <v>0</v>
      </c>
      <c r="BX572" s="70">
        <v>0</v>
      </c>
      <c r="BY572" s="70">
        <v>0</v>
      </c>
      <c r="BZ572" s="70">
        <v>0</v>
      </c>
      <c r="CA572" s="70">
        <v>0</v>
      </c>
      <c r="CB572" s="70">
        <v>0</v>
      </c>
      <c r="CC572" s="70">
        <v>0</v>
      </c>
      <c r="CD572" s="70">
        <v>0</v>
      </c>
    </row>
    <row r="573" spans="1:82">
      <c r="A573" s="70" t="s">
        <v>2413</v>
      </c>
      <c r="B573" s="70">
        <v>255</v>
      </c>
      <c r="C573" s="70">
        <v>19</v>
      </c>
      <c r="D573" s="70">
        <v>15</v>
      </c>
      <c r="E573" s="70">
        <v>2022</v>
      </c>
      <c r="F573" s="70" t="s">
        <v>161</v>
      </c>
      <c r="G573" s="70" t="s">
        <v>2394</v>
      </c>
      <c r="H573" s="70" t="s">
        <v>2395</v>
      </c>
      <c r="I573" s="148"/>
      <c r="J573" s="71">
        <v>6.5278178813193515</v>
      </c>
      <c r="K573" s="71">
        <v>0.73936788734168934</v>
      </c>
      <c r="L573" s="71">
        <v>6.2839066941392296</v>
      </c>
      <c r="M573" s="71">
        <v>4.6806746897094254</v>
      </c>
      <c r="N573" s="71">
        <v>6.4004197777627185</v>
      </c>
      <c r="O573" s="71">
        <v>4.9166515476074508</v>
      </c>
      <c r="P573" s="71">
        <v>6.2382310736624289</v>
      </c>
      <c r="Q573" s="71">
        <v>0.29411373316539297</v>
      </c>
      <c r="R573" s="71">
        <v>0</v>
      </c>
      <c r="S573" s="71">
        <v>0</v>
      </c>
      <c r="T573" s="72"/>
      <c r="U573" s="71">
        <v>699004</v>
      </c>
      <c r="V573" s="71">
        <v>222</v>
      </c>
      <c r="W573" s="71">
        <v>250</v>
      </c>
      <c r="X573" s="71">
        <v>1205</v>
      </c>
      <c r="Y573" s="71">
        <v>1848</v>
      </c>
      <c r="Z573" s="71">
        <v>3437</v>
      </c>
      <c r="AA573" s="71">
        <v>1363</v>
      </c>
      <c r="AB573" s="71">
        <v>4996</v>
      </c>
      <c r="AC573" s="71">
        <v>0</v>
      </c>
      <c r="AD573" s="71">
        <v>0</v>
      </c>
      <c r="AE573" s="72"/>
      <c r="AF573" s="71">
        <v>5979938.9945507022</v>
      </c>
      <c r="AG573" s="71">
        <v>491096.00289679383</v>
      </c>
      <c r="AH573" s="71">
        <v>1637686.6452201272</v>
      </c>
      <c r="AI573" s="71">
        <v>7119442.8457087232</v>
      </c>
      <c r="AJ573" s="71">
        <v>8671094.684262963</v>
      </c>
      <c r="AK573" s="71">
        <v>0</v>
      </c>
      <c r="AL573" s="71">
        <v>0</v>
      </c>
      <c r="AM573" s="71">
        <v>645119.96285794931</v>
      </c>
      <c r="AN573" s="71">
        <v>0</v>
      </c>
      <c r="AO573" s="71">
        <v>0</v>
      </c>
      <c r="AP573" s="71">
        <v>24544379.135497261</v>
      </c>
      <c r="AQ573" s="72"/>
      <c r="AR573" s="71">
        <v>61</v>
      </c>
      <c r="AS573" s="71">
        <v>17</v>
      </c>
      <c r="AT573" s="71">
        <v>0</v>
      </c>
      <c r="AU573" s="71">
        <v>0</v>
      </c>
      <c r="AV573" s="71">
        <v>0</v>
      </c>
      <c r="AW573" s="71">
        <v>0</v>
      </c>
      <c r="AX573" s="71"/>
      <c r="AY573" s="72"/>
      <c r="AZ573" s="71">
        <v>295.79999999999995</v>
      </c>
      <c r="BA573" s="71">
        <v>2381.3999999999996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2414</v>
      </c>
      <c r="B574" s="70">
        <v>255</v>
      </c>
      <c r="C574" s="70">
        <v>20</v>
      </c>
      <c r="D574" s="70">
        <v>15</v>
      </c>
      <c r="E574" s="70">
        <v>2023</v>
      </c>
      <c r="F574" s="70" t="s">
        <v>1539</v>
      </c>
      <c r="G574" s="70" t="s">
        <v>2394</v>
      </c>
      <c r="H574" s="70" t="s">
        <v>2395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62</v>
      </c>
      <c r="AS574" s="71">
        <v>17</v>
      </c>
      <c r="AT574" s="71">
        <v>0</v>
      </c>
      <c r="AU574" s="71">
        <v>0</v>
      </c>
      <c r="AV574" s="71">
        <v>0</v>
      </c>
      <c r="AW574" s="71">
        <v>0</v>
      </c>
      <c r="AX574" s="71"/>
      <c r="AY574" s="72"/>
      <c r="AZ574" s="71">
        <v>303.79999999999995</v>
      </c>
      <c r="BA574" s="71">
        <v>2381.3999999999996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2415</v>
      </c>
      <c r="B575" s="70">
        <v>255</v>
      </c>
      <c r="C575" s="70">
        <v>21</v>
      </c>
      <c r="D575" s="70">
        <v>15</v>
      </c>
      <c r="E575" s="70">
        <v>2024</v>
      </c>
      <c r="F575" s="70" t="s">
        <v>1554</v>
      </c>
      <c r="G575" s="70" t="s">
        <v>2394</v>
      </c>
      <c r="H575" s="70" t="s">
        <v>2395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2416</v>
      </c>
      <c r="B576" s="70">
        <v>324</v>
      </c>
      <c r="C576" s="70">
        <v>1</v>
      </c>
      <c r="D576" s="70">
        <v>20</v>
      </c>
      <c r="E576" s="70">
        <v>1990</v>
      </c>
      <c r="F576" s="70" t="s">
        <v>787</v>
      </c>
      <c r="G576" s="70" t="s">
        <v>2417</v>
      </c>
      <c r="H576" s="70" t="s">
        <v>2418</v>
      </c>
      <c r="I576" s="148"/>
      <c r="J576" s="71">
        <v>17.453277091094719</v>
      </c>
      <c r="K576" s="71">
        <v>0.82566071317598555</v>
      </c>
      <c r="L576" s="71">
        <v>0.26569092821200713</v>
      </c>
      <c r="M576" s="71">
        <v>1.6644311565183709</v>
      </c>
      <c r="N576" s="71">
        <v>3.1203900750553619</v>
      </c>
      <c r="O576" s="71">
        <v>3.7757253771987669</v>
      </c>
      <c r="P576" s="71">
        <v>5.8564045818267667</v>
      </c>
      <c r="Q576" s="71">
        <v>0.30086333267240201</v>
      </c>
      <c r="R576" s="71">
        <v>0</v>
      </c>
      <c r="S576" s="71">
        <v>0.29639946650710203</v>
      </c>
      <c r="T576" s="72"/>
      <c r="U576" s="71">
        <v>1814851</v>
      </c>
      <c r="V576" s="71">
        <v>254</v>
      </c>
      <c r="W576" s="71">
        <v>3</v>
      </c>
      <c r="X576" s="71">
        <v>574</v>
      </c>
      <c r="Y576" s="71">
        <v>1069</v>
      </c>
      <c r="Z576" s="71">
        <v>1553</v>
      </c>
      <c r="AA576" s="71">
        <v>1422</v>
      </c>
      <c r="AB576" s="71">
        <v>4885</v>
      </c>
      <c r="AC576" s="71">
        <v>0</v>
      </c>
      <c r="AD576" s="71">
        <v>0.29639946650710203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2419</v>
      </c>
      <c r="B577" s="70">
        <v>325</v>
      </c>
      <c r="C577" s="70">
        <v>2</v>
      </c>
      <c r="D577" s="70">
        <v>20</v>
      </c>
      <c r="E577" s="70">
        <v>2005</v>
      </c>
      <c r="F577" s="70" t="s">
        <v>789</v>
      </c>
      <c r="G577" s="1064" t="s">
        <v>2417</v>
      </c>
      <c r="H577" s="70" t="s">
        <v>2418</v>
      </c>
      <c r="I577" s="148"/>
      <c r="J577" s="71">
        <v>15.16743606176364</v>
      </c>
      <c r="K577" s="71">
        <v>0.49592601279405679</v>
      </c>
      <c r="L577" s="71">
        <v>4.8579754724486577</v>
      </c>
      <c r="M577" s="71">
        <v>2.552229129177614</v>
      </c>
      <c r="N577" s="71">
        <v>6.2403825307678051</v>
      </c>
      <c r="O577" s="71">
        <v>6.6685427872488594</v>
      </c>
      <c r="P577" s="71">
        <v>6.8792116789908144</v>
      </c>
      <c r="Q577" s="71">
        <v>0.32008148393761099</v>
      </c>
      <c r="R577" s="71">
        <v>0</v>
      </c>
      <c r="S577" s="71">
        <v>0.40579514918115239</v>
      </c>
      <c r="T577" s="72"/>
      <c r="U577" s="71">
        <v>1641659</v>
      </c>
      <c r="V577" s="71">
        <v>189</v>
      </c>
      <c r="W577" s="71">
        <v>58</v>
      </c>
      <c r="X577" s="71">
        <v>413</v>
      </c>
      <c r="Y577" s="71">
        <v>1377</v>
      </c>
      <c r="Z577" s="71">
        <v>3174</v>
      </c>
      <c r="AA577" s="71">
        <v>1368</v>
      </c>
      <c r="AB577" s="71">
        <v>5433</v>
      </c>
      <c r="AC577" s="71">
        <v>0</v>
      </c>
      <c r="AD577" s="71">
        <v>0.40579514918115239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2420</v>
      </c>
      <c r="B578" s="70">
        <v>326</v>
      </c>
      <c r="C578" s="70">
        <v>3</v>
      </c>
      <c r="D578" s="70">
        <v>20</v>
      </c>
      <c r="E578" s="70">
        <v>2006</v>
      </c>
      <c r="F578" s="70" t="s">
        <v>790</v>
      </c>
      <c r="G578" s="1064" t="s">
        <v>2417</v>
      </c>
      <c r="H578" s="70" t="s">
        <v>2418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2421</v>
      </c>
      <c r="B579" s="70">
        <v>327</v>
      </c>
      <c r="C579" s="70">
        <v>4</v>
      </c>
      <c r="D579" s="70">
        <v>20</v>
      </c>
      <c r="E579" s="70">
        <v>2007</v>
      </c>
      <c r="F579" s="70" t="s">
        <v>791</v>
      </c>
      <c r="G579" s="70" t="s">
        <v>2417</v>
      </c>
      <c r="H579" s="70" t="s">
        <v>2418</v>
      </c>
      <c r="I579" s="148"/>
      <c r="J579" s="71">
        <v>15.81889144828869</v>
      </c>
      <c r="K579" s="71">
        <v>0.40160798381450258</v>
      </c>
      <c r="L579" s="71">
        <v>5.6134692639342907</v>
      </c>
      <c r="M579" s="71">
        <v>2.675462655210203</v>
      </c>
      <c r="N579" s="71">
        <v>6.4556386716459784</v>
      </c>
      <c r="O579" s="71">
        <v>6.5199208856189301</v>
      </c>
      <c r="P579" s="71">
        <v>6.9550549209481618</v>
      </c>
      <c r="Q579" s="71">
        <v>0.33428228417091599</v>
      </c>
      <c r="R579" s="71">
        <v>0</v>
      </c>
      <c r="S579" s="71">
        <v>0.30648000099487671</v>
      </c>
      <c r="T579" s="72"/>
      <c r="U579" s="71">
        <v>2020257</v>
      </c>
      <c r="V579" s="71">
        <v>160</v>
      </c>
      <c r="W579" s="71">
        <v>84</v>
      </c>
      <c r="X579" s="71">
        <v>583</v>
      </c>
      <c r="Y579" s="71">
        <v>1397</v>
      </c>
      <c r="Z579" s="71">
        <v>3226</v>
      </c>
      <c r="AA579" s="71">
        <v>1362</v>
      </c>
      <c r="AB579" s="71">
        <v>5374</v>
      </c>
      <c r="AC579" s="71">
        <v>0</v>
      </c>
      <c r="AD579" s="71">
        <v>0.30648000099487671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2422</v>
      </c>
      <c r="B580" s="70">
        <v>328</v>
      </c>
      <c r="C580" s="70">
        <v>5</v>
      </c>
      <c r="D580" s="70">
        <v>20</v>
      </c>
      <c r="E580" s="70">
        <v>2008</v>
      </c>
      <c r="F580" s="70" t="s">
        <v>792</v>
      </c>
      <c r="G580" s="70" t="s">
        <v>2417</v>
      </c>
      <c r="H580" s="70" t="s">
        <v>2418</v>
      </c>
      <c r="I580" s="148"/>
      <c r="J580" s="71">
        <v>14.85235156404076</v>
      </c>
      <c r="K580" s="71">
        <v>0.31817154550117849</v>
      </c>
      <c r="L580" s="71">
        <v>5.483923495636664</v>
      </c>
      <c r="M580" s="71">
        <v>2.9981436267358701</v>
      </c>
      <c r="N580" s="71">
        <v>6.2303902905220578</v>
      </c>
      <c r="O580" s="71">
        <v>6.3671808920753348</v>
      </c>
      <c r="P580" s="71">
        <v>6.6767924711755278</v>
      </c>
      <c r="Q580" s="71">
        <v>0.32783267416424799</v>
      </c>
      <c r="R580" s="71">
        <v>0</v>
      </c>
      <c r="S580" s="71">
        <v>0.28950162146310637</v>
      </c>
      <c r="T580" s="72"/>
      <c r="U580" s="71">
        <v>1976673</v>
      </c>
      <c r="V580" s="71">
        <v>160</v>
      </c>
      <c r="W580" s="71">
        <v>84</v>
      </c>
      <c r="X580" s="71">
        <v>583</v>
      </c>
      <c r="Y580" s="71">
        <v>1413</v>
      </c>
      <c r="Z580" s="71">
        <v>3261</v>
      </c>
      <c r="AA580" s="71">
        <v>1309</v>
      </c>
      <c r="AB580" s="71">
        <v>5357</v>
      </c>
      <c r="AC580" s="71">
        <v>0</v>
      </c>
      <c r="AD580" s="71">
        <v>0.28950162146310637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2423</v>
      </c>
      <c r="B581" s="70">
        <v>329</v>
      </c>
      <c r="C581" s="70">
        <v>6</v>
      </c>
      <c r="D581" s="70">
        <v>20</v>
      </c>
      <c r="E581" s="70">
        <v>2009</v>
      </c>
      <c r="F581" s="70" t="s">
        <v>176</v>
      </c>
      <c r="G581" s="70" t="s">
        <v>2417</v>
      </c>
      <c r="H581" s="70" t="s">
        <v>2418</v>
      </c>
      <c r="I581" s="148"/>
      <c r="J581" s="71">
        <v>14.31681795119567</v>
      </c>
      <c r="K581" s="71">
        <v>0.31778900105975499</v>
      </c>
      <c r="L581" s="71">
        <v>3.5064979636125888</v>
      </c>
      <c r="M581" s="71">
        <v>3.4364956719691411</v>
      </c>
      <c r="N581" s="71">
        <v>5.7802244230105231</v>
      </c>
      <c r="O581" s="71">
        <v>6.5258963618862778</v>
      </c>
      <c r="P581" s="71">
        <v>6.4639623987710433</v>
      </c>
      <c r="Q581" s="71">
        <v>0.31084151475736099</v>
      </c>
      <c r="R581" s="71">
        <v>0</v>
      </c>
      <c r="S581" s="71">
        <v>0.3239851194343305</v>
      </c>
      <c r="T581" s="72"/>
      <c r="U581" s="71">
        <v>1649389</v>
      </c>
      <c r="V581" s="71">
        <v>163</v>
      </c>
      <c r="W581" s="71">
        <v>74</v>
      </c>
      <c r="X581" s="71">
        <v>662</v>
      </c>
      <c r="Y581" s="71">
        <v>1432</v>
      </c>
      <c r="Z581" s="71">
        <v>3299</v>
      </c>
      <c r="AA581" s="71">
        <v>1301</v>
      </c>
      <c r="AB581" s="71">
        <v>5332</v>
      </c>
      <c r="AC581" s="71">
        <v>0</v>
      </c>
      <c r="AD581" s="71">
        <v>0.3239851194343305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3.07</v>
      </c>
      <c r="BK581" s="71">
        <v>0</v>
      </c>
      <c r="BL581" s="71">
        <v>0</v>
      </c>
      <c r="BM581" s="71">
        <v>0</v>
      </c>
      <c r="BN581" s="72"/>
      <c r="BO581" s="71">
        <v>0</v>
      </c>
      <c r="BP581" s="71">
        <v>0</v>
      </c>
      <c r="BQ581" s="71">
        <v>1</v>
      </c>
      <c r="BR581" s="71">
        <v>0</v>
      </c>
      <c r="BS581" s="71">
        <v>0</v>
      </c>
      <c r="BT581" s="71">
        <v>0</v>
      </c>
      <c r="BU581"/>
      <c r="BV581" s="70">
        <v>3.07</v>
      </c>
      <c r="BW581" s="70">
        <v>0</v>
      </c>
      <c r="BX581" s="70">
        <v>0</v>
      </c>
      <c r="BY581" s="70">
        <v>0</v>
      </c>
      <c r="BZ581" s="70">
        <v>0</v>
      </c>
      <c r="CA581" s="70">
        <v>0</v>
      </c>
      <c r="CB581" s="70">
        <v>0</v>
      </c>
      <c r="CC581" s="70">
        <v>0</v>
      </c>
      <c r="CD581" s="70">
        <v>0</v>
      </c>
    </row>
    <row r="582" spans="1:82">
      <c r="A582" s="70" t="s">
        <v>2424</v>
      </c>
      <c r="B582" s="70">
        <v>330</v>
      </c>
      <c r="C582" s="70">
        <v>7</v>
      </c>
      <c r="D582" s="70">
        <v>20</v>
      </c>
      <c r="E582" s="70">
        <v>2010</v>
      </c>
      <c r="F582" s="70" t="s">
        <v>177</v>
      </c>
      <c r="G582" s="70" t="s">
        <v>2417</v>
      </c>
      <c r="H582" s="70" t="s">
        <v>2418</v>
      </c>
      <c r="I582" s="148"/>
      <c r="J582" s="71">
        <v>13.103338301659679</v>
      </c>
      <c r="K582" s="71">
        <v>0.32390853675895992</v>
      </c>
      <c r="L582" s="71">
        <v>3.3197318370236828</v>
      </c>
      <c r="M582" s="71">
        <v>3.3515115282905472</v>
      </c>
      <c r="N582" s="71">
        <v>5.8428423829939646</v>
      </c>
      <c r="O582" s="71">
        <v>6.5154020326598934</v>
      </c>
      <c r="P582" s="71">
        <v>6.6193346944073754</v>
      </c>
      <c r="Q582" s="71">
        <v>0.321959809135897</v>
      </c>
      <c r="R582" s="71">
        <v>0</v>
      </c>
      <c r="S582" s="71">
        <v>0.38225409322134468</v>
      </c>
      <c r="T582" s="72"/>
      <c r="U582" s="71">
        <v>1614959</v>
      </c>
      <c r="V582" s="71">
        <v>163</v>
      </c>
      <c r="W582" s="71">
        <v>74</v>
      </c>
      <c r="X582" s="71">
        <v>662</v>
      </c>
      <c r="Y582" s="71">
        <v>1445</v>
      </c>
      <c r="Z582" s="71">
        <v>3309</v>
      </c>
      <c r="AA582" s="71">
        <v>1299</v>
      </c>
      <c r="AB582" s="71">
        <v>5292</v>
      </c>
      <c r="AC582" s="71">
        <v>0</v>
      </c>
      <c r="AD582" s="71">
        <v>0.38225409322134468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3.81</v>
      </c>
      <c r="BK582" s="71">
        <v>0</v>
      </c>
      <c r="BL582" s="71">
        <v>0</v>
      </c>
      <c r="BM582" s="71">
        <v>0</v>
      </c>
      <c r="BN582" s="72"/>
      <c r="BO582" s="71">
        <v>0</v>
      </c>
      <c r="BP582" s="71">
        <v>0</v>
      </c>
      <c r="BQ582" s="71">
        <v>1</v>
      </c>
      <c r="BR582" s="71">
        <v>0</v>
      </c>
      <c r="BS582" s="71">
        <v>0</v>
      </c>
      <c r="BT582" s="71">
        <v>0</v>
      </c>
      <c r="BU582"/>
      <c r="BV582" s="70">
        <v>3.81</v>
      </c>
      <c r="BW582" s="70">
        <v>0</v>
      </c>
      <c r="BX582" s="70">
        <v>0</v>
      </c>
      <c r="BY582" s="70">
        <v>0</v>
      </c>
      <c r="BZ582" s="70">
        <v>0</v>
      </c>
      <c r="CA582" s="70">
        <v>0</v>
      </c>
      <c r="CB582" s="70">
        <v>0</v>
      </c>
      <c r="CC582" s="70">
        <v>0</v>
      </c>
      <c r="CD582" s="70">
        <v>0</v>
      </c>
    </row>
    <row r="583" spans="1:82">
      <c r="A583" s="70" t="s">
        <v>2425</v>
      </c>
      <c r="B583" s="70">
        <v>331</v>
      </c>
      <c r="C583" s="70">
        <v>8</v>
      </c>
      <c r="D583" s="70">
        <v>20</v>
      </c>
      <c r="E583" s="70">
        <v>2011</v>
      </c>
      <c r="F583" s="70" t="s">
        <v>178</v>
      </c>
      <c r="G583" s="70" t="s">
        <v>2417</v>
      </c>
      <c r="H583" s="70" t="s">
        <v>2418</v>
      </c>
      <c r="I583" s="148"/>
      <c r="J583" s="71">
        <v>8.9952278921368904</v>
      </c>
      <c r="K583" s="71">
        <v>0.43509476567148858</v>
      </c>
      <c r="L583" s="71">
        <v>3.0991348953014519</v>
      </c>
      <c r="M583" s="71">
        <v>3.9004999694329991</v>
      </c>
      <c r="N583" s="71">
        <v>6.8816240562297937</v>
      </c>
      <c r="O583" s="71">
        <v>6.4578040097304434</v>
      </c>
      <c r="P583" s="71">
        <v>6.4478404328657248</v>
      </c>
      <c r="Q583" s="71">
        <v>0.36737681384208298</v>
      </c>
      <c r="R583" s="71">
        <v>0</v>
      </c>
      <c r="S583" s="71">
        <v>0.37818877275406898</v>
      </c>
      <c r="T583" s="72"/>
      <c r="U583" s="71">
        <v>914199</v>
      </c>
      <c r="V583" s="71">
        <v>163</v>
      </c>
      <c r="W583" s="71">
        <v>74</v>
      </c>
      <c r="X583" s="71">
        <v>662</v>
      </c>
      <c r="Y583" s="71">
        <v>1454</v>
      </c>
      <c r="Z583" s="71">
        <v>3351</v>
      </c>
      <c r="AA583" s="71">
        <v>1303</v>
      </c>
      <c r="AB583" s="71">
        <v>5235</v>
      </c>
      <c r="AC583" s="71">
        <v>0</v>
      </c>
      <c r="AD583" s="71">
        <v>0.37818877275406898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10.577999999999999</v>
      </c>
      <c r="BK583" s="71">
        <v>0</v>
      </c>
      <c r="BL583" s="71">
        <v>0</v>
      </c>
      <c r="BM583" s="71">
        <v>0</v>
      </c>
      <c r="BN583" s="72"/>
      <c r="BO583" s="71">
        <v>0</v>
      </c>
      <c r="BP583" s="71">
        <v>0</v>
      </c>
      <c r="BQ583" s="71">
        <v>2</v>
      </c>
      <c r="BR583" s="71">
        <v>0</v>
      </c>
      <c r="BS583" s="71">
        <v>0</v>
      </c>
      <c r="BT583" s="71">
        <v>0</v>
      </c>
      <c r="BU583"/>
      <c r="BV583" s="70">
        <v>10.577999999999999</v>
      </c>
      <c r="BW583" s="70">
        <v>0</v>
      </c>
      <c r="BX583" s="70">
        <v>0</v>
      </c>
      <c r="BY583" s="70">
        <v>0</v>
      </c>
      <c r="BZ583" s="70">
        <v>0</v>
      </c>
      <c r="CA583" s="70">
        <v>0</v>
      </c>
      <c r="CB583" s="70">
        <v>0</v>
      </c>
      <c r="CC583" s="70">
        <v>0</v>
      </c>
      <c r="CD583" s="70">
        <v>0</v>
      </c>
    </row>
    <row r="584" spans="1:82">
      <c r="A584" s="70" t="s">
        <v>2426</v>
      </c>
      <c r="B584" s="70">
        <v>332</v>
      </c>
      <c r="C584" s="70">
        <v>9</v>
      </c>
      <c r="D584" s="70">
        <v>20</v>
      </c>
      <c r="E584" s="70">
        <v>2012</v>
      </c>
      <c r="F584" s="70" t="s">
        <v>179</v>
      </c>
      <c r="G584" s="70" t="s">
        <v>2417</v>
      </c>
      <c r="H584" s="70" t="s">
        <v>2418</v>
      </c>
      <c r="I584" s="148"/>
      <c r="J584" s="71">
        <v>12.157080614399989</v>
      </c>
      <c r="K584" s="71">
        <v>0.40845397843043252</v>
      </c>
      <c r="L584" s="71">
        <v>3.1083908452021212</v>
      </c>
      <c r="M584" s="71">
        <v>4.3885339405189496</v>
      </c>
      <c r="N584" s="71">
        <v>7.3927988431000156</v>
      </c>
      <c r="O584" s="71">
        <v>6.5637674911442048</v>
      </c>
      <c r="P584" s="71">
        <v>6.603964136930653</v>
      </c>
      <c r="Q584" s="71">
        <v>0.39640265169379602</v>
      </c>
      <c r="R584" s="71">
        <v>0</v>
      </c>
      <c r="S584" s="71">
        <v>0.35635009400972278</v>
      </c>
      <c r="T584" s="72"/>
      <c r="U584" s="71">
        <v>1133110</v>
      </c>
      <c r="V584" s="71">
        <v>163</v>
      </c>
      <c r="W584" s="71">
        <v>74</v>
      </c>
      <c r="X584" s="71">
        <v>662</v>
      </c>
      <c r="Y584" s="71">
        <v>1469</v>
      </c>
      <c r="Z584" s="71">
        <v>3433</v>
      </c>
      <c r="AA584" s="71">
        <v>1327</v>
      </c>
      <c r="AB584" s="71">
        <v>5199</v>
      </c>
      <c r="AC584" s="71">
        <v>0</v>
      </c>
      <c r="AD584" s="71">
        <v>0.35635009400972278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10.757999999999999</v>
      </c>
      <c r="BK584" s="71">
        <v>0</v>
      </c>
      <c r="BL584" s="71">
        <v>0</v>
      </c>
      <c r="BM584" s="71">
        <v>0</v>
      </c>
      <c r="BN584" s="72"/>
      <c r="BO584" s="71">
        <v>0</v>
      </c>
      <c r="BP584" s="71">
        <v>0</v>
      </c>
      <c r="BQ584" s="71">
        <v>2</v>
      </c>
      <c r="BR584" s="71">
        <v>0</v>
      </c>
      <c r="BS584" s="71">
        <v>0</v>
      </c>
      <c r="BT584" s="71">
        <v>0</v>
      </c>
      <c r="BU584"/>
      <c r="BV584" s="70">
        <v>10.757999999999999</v>
      </c>
      <c r="BW584" s="70">
        <v>0</v>
      </c>
      <c r="BX584" s="70">
        <v>0</v>
      </c>
      <c r="BY584" s="70">
        <v>0</v>
      </c>
      <c r="BZ584" s="70">
        <v>0</v>
      </c>
      <c r="CA584" s="70">
        <v>0</v>
      </c>
      <c r="CB584" s="70">
        <v>0</v>
      </c>
      <c r="CC584" s="70">
        <v>0</v>
      </c>
      <c r="CD584" s="70">
        <v>0</v>
      </c>
    </row>
    <row r="585" spans="1:82">
      <c r="A585" s="70" t="s">
        <v>2427</v>
      </c>
      <c r="B585" s="70">
        <v>333</v>
      </c>
      <c r="C585" s="70">
        <v>10</v>
      </c>
      <c r="D585" s="70">
        <v>20</v>
      </c>
      <c r="E585" s="70">
        <v>2013</v>
      </c>
      <c r="F585" s="70" t="s">
        <v>180</v>
      </c>
      <c r="G585" s="70" t="s">
        <v>2417</v>
      </c>
      <c r="H585" s="70" t="s">
        <v>2418</v>
      </c>
      <c r="I585" s="148"/>
      <c r="J585" s="71">
        <v>11.502996112020529</v>
      </c>
      <c r="K585" s="71">
        <v>0.34676697717908977</v>
      </c>
      <c r="L585" s="71">
        <v>2.254973340119907</v>
      </c>
      <c r="M585" s="71">
        <v>3.787581676646874</v>
      </c>
      <c r="N585" s="71">
        <v>7.3407565663994943</v>
      </c>
      <c r="O585" s="71">
        <v>6.4278221227740513</v>
      </c>
      <c r="P585" s="71">
        <v>6.5888850103313894</v>
      </c>
      <c r="Q585" s="71">
        <v>0.40062099497984899</v>
      </c>
      <c r="R585" s="71">
        <v>0</v>
      </c>
      <c r="S585" s="71">
        <v>0.49624658978128178</v>
      </c>
      <c r="T585" s="72"/>
      <c r="U585" s="71">
        <v>1178760</v>
      </c>
      <c r="V585" s="71">
        <v>163</v>
      </c>
      <c r="W585" s="71">
        <v>74</v>
      </c>
      <c r="X585" s="71">
        <v>662</v>
      </c>
      <c r="Y585" s="71">
        <v>1483</v>
      </c>
      <c r="Z585" s="71">
        <v>3512</v>
      </c>
      <c r="AA585" s="71">
        <v>1319</v>
      </c>
      <c r="AB585" s="71">
        <v>5179</v>
      </c>
      <c r="AC585" s="71">
        <v>0</v>
      </c>
      <c r="AD585" s="71">
        <v>0.49624658978128178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11.929</v>
      </c>
      <c r="BK585" s="71">
        <v>0</v>
      </c>
      <c r="BL585" s="71">
        <v>0</v>
      </c>
      <c r="BM585" s="71">
        <v>0</v>
      </c>
      <c r="BN585" s="72"/>
      <c r="BO585" s="71">
        <v>0</v>
      </c>
      <c r="BP585" s="71">
        <v>0</v>
      </c>
      <c r="BQ585" s="71">
        <v>2</v>
      </c>
      <c r="BR585" s="71">
        <v>0</v>
      </c>
      <c r="BS585" s="71">
        <v>0</v>
      </c>
      <c r="BT585" s="71">
        <v>0</v>
      </c>
      <c r="BU585"/>
      <c r="BV585" s="70">
        <v>11.929</v>
      </c>
      <c r="BW585" s="70">
        <v>0</v>
      </c>
      <c r="BX585" s="70">
        <v>0</v>
      </c>
      <c r="BY585" s="70">
        <v>0</v>
      </c>
      <c r="BZ585" s="70">
        <v>0</v>
      </c>
      <c r="CA585" s="70">
        <v>0</v>
      </c>
      <c r="CB585" s="70">
        <v>0</v>
      </c>
      <c r="CC585" s="70">
        <v>0</v>
      </c>
      <c r="CD585" s="70">
        <v>0</v>
      </c>
    </row>
    <row r="586" spans="1:82">
      <c r="A586" s="70" t="s">
        <v>2428</v>
      </c>
      <c r="B586" s="70">
        <v>334</v>
      </c>
      <c r="C586" s="70">
        <v>11</v>
      </c>
      <c r="D586" s="70">
        <v>20</v>
      </c>
      <c r="E586" s="70">
        <v>2014</v>
      </c>
      <c r="F586" s="70" t="s">
        <v>181</v>
      </c>
      <c r="G586" s="70" t="s">
        <v>2417</v>
      </c>
      <c r="H586" s="70" t="s">
        <v>2418</v>
      </c>
      <c r="I586" s="148"/>
      <c r="J586" s="71">
        <v>9.6312472190051572</v>
      </c>
      <c r="K586" s="71">
        <v>0.35356536928779181</v>
      </c>
      <c r="L586" s="71">
        <v>4.314144027897739</v>
      </c>
      <c r="M586" s="71">
        <v>4.2092360089610734</v>
      </c>
      <c r="N586" s="71">
        <v>7.5902641940170108</v>
      </c>
      <c r="O586" s="71">
        <v>6.2003190916716235</v>
      </c>
      <c r="P586" s="71">
        <v>6.6432183445353559</v>
      </c>
      <c r="Q586" s="71">
        <v>0.38711802665703698</v>
      </c>
      <c r="R586" s="71">
        <v>0</v>
      </c>
      <c r="S586" s="71">
        <v>0.57152820565041751</v>
      </c>
      <c r="T586" s="72"/>
      <c r="U586" s="71">
        <v>1061487</v>
      </c>
      <c r="V586" s="71">
        <v>153</v>
      </c>
      <c r="W586" s="71">
        <v>94</v>
      </c>
      <c r="X586" s="71">
        <v>658</v>
      </c>
      <c r="Y586" s="71">
        <v>1570</v>
      </c>
      <c r="Z586" s="71">
        <v>3568</v>
      </c>
      <c r="AA586" s="71">
        <v>1323</v>
      </c>
      <c r="AB586" s="71">
        <v>5216</v>
      </c>
      <c r="AC586" s="71">
        <v>0</v>
      </c>
      <c r="AD586" s="71">
        <v>0.57152820565041751</v>
      </c>
      <c r="AE586" s="72"/>
      <c r="AF586" s="71"/>
      <c r="AG586" s="71"/>
      <c r="AH586" s="71"/>
      <c r="AI586" s="71"/>
      <c r="AJ586" s="71"/>
      <c r="AK586" s="71"/>
      <c r="AL586" s="71"/>
      <c r="AM586" s="71"/>
      <c r="AN586" s="71"/>
      <c r="AO586" s="71"/>
      <c r="AP586" s="71"/>
      <c r="AQ586" s="72"/>
      <c r="AR586" s="71">
        <v>93</v>
      </c>
      <c r="AS586" s="71">
        <v>17</v>
      </c>
      <c r="AT586" s="71">
        <v>0</v>
      </c>
      <c r="AU586" s="71">
        <v>0</v>
      </c>
      <c r="AV586" s="71">
        <v>0</v>
      </c>
      <c r="AW586" s="71">
        <v>0</v>
      </c>
      <c r="AX586" s="71"/>
      <c r="AY586" s="72"/>
      <c r="AZ586" s="71">
        <v>413.9</v>
      </c>
      <c r="BA586" s="71">
        <v>791.4</v>
      </c>
      <c r="BB586" s="71">
        <v>0</v>
      </c>
      <c r="BC586" s="71">
        <v>0</v>
      </c>
      <c r="BD586" s="71">
        <v>0</v>
      </c>
      <c r="BE586" s="71">
        <v>0</v>
      </c>
      <c r="BF586" s="71"/>
      <c r="BG586" s="72"/>
      <c r="BH586" s="71">
        <v>0</v>
      </c>
      <c r="BI586" s="71">
        <v>0</v>
      </c>
      <c r="BJ586" s="71">
        <v>17.289000000000001</v>
      </c>
      <c r="BK586" s="71">
        <v>0</v>
      </c>
      <c r="BL586" s="71">
        <v>0</v>
      </c>
      <c r="BM586" s="71">
        <v>0</v>
      </c>
      <c r="BN586" s="72"/>
      <c r="BO586" s="71">
        <v>0</v>
      </c>
      <c r="BP586" s="71">
        <v>0</v>
      </c>
      <c r="BQ586" s="71">
        <v>2</v>
      </c>
      <c r="BR586" s="71">
        <v>0</v>
      </c>
      <c r="BS586" s="71">
        <v>0</v>
      </c>
      <c r="BT586" s="71">
        <v>0</v>
      </c>
      <c r="BU586"/>
      <c r="BV586" s="70">
        <v>17.289000000000001</v>
      </c>
      <c r="BW586" s="70">
        <v>0</v>
      </c>
      <c r="BX586" s="70">
        <v>0</v>
      </c>
      <c r="BY586" s="70">
        <v>0</v>
      </c>
      <c r="BZ586" s="70">
        <v>0</v>
      </c>
      <c r="CA586" s="70">
        <v>0</v>
      </c>
      <c r="CB586" s="70">
        <v>0</v>
      </c>
      <c r="CC586" s="70">
        <v>0</v>
      </c>
      <c r="CD586" s="70">
        <v>0</v>
      </c>
    </row>
    <row r="587" spans="1:82">
      <c r="A587" s="70" t="s">
        <v>2429</v>
      </c>
      <c r="B587" s="70">
        <v>335</v>
      </c>
      <c r="C587" s="70">
        <v>12</v>
      </c>
      <c r="D587" s="70">
        <v>20</v>
      </c>
      <c r="E587" s="70">
        <v>2015</v>
      </c>
      <c r="F587" s="70" t="s">
        <v>182</v>
      </c>
      <c r="G587" s="70" t="s">
        <v>2417</v>
      </c>
      <c r="H587" s="70" t="s">
        <v>2418</v>
      </c>
      <c r="I587" s="148"/>
      <c r="J587" s="71">
        <v>17.010082959190981</v>
      </c>
      <c r="K587" s="71">
        <v>0.35731588430604988</v>
      </c>
      <c r="L587" s="71">
        <v>4.3883806843929234</v>
      </c>
      <c r="M587" s="71">
        <v>4.1410408022324372</v>
      </c>
      <c r="N587" s="71">
        <v>6.9226022081584357</v>
      </c>
      <c r="O587" s="71">
        <v>6.2599788521280173</v>
      </c>
      <c r="P587" s="71">
        <v>6.6836439486457593</v>
      </c>
      <c r="Q587" s="71">
        <v>0.37787378783235298</v>
      </c>
      <c r="R587" s="71">
        <v>0</v>
      </c>
      <c r="S587" s="71">
        <v>0.66193303941159543</v>
      </c>
      <c r="T587" s="72"/>
      <c r="U587" s="71">
        <v>2075729</v>
      </c>
      <c r="V587" s="71">
        <v>153</v>
      </c>
      <c r="W587" s="71">
        <v>94</v>
      </c>
      <c r="X587" s="71">
        <v>658</v>
      </c>
      <c r="Y587" s="71">
        <v>1597</v>
      </c>
      <c r="Z587" s="71">
        <v>3637</v>
      </c>
      <c r="AA587" s="71">
        <v>1330</v>
      </c>
      <c r="AB587" s="71">
        <v>5201</v>
      </c>
      <c r="AC587" s="71">
        <v>0</v>
      </c>
      <c r="AD587" s="71">
        <v>0.66193303941159543</v>
      </c>
      <c r="AE587" s="72"/>
      <c r="AF587" s="71">
        <v>18093458.45515348</v>
      </c>
      <c r="AG587" s="71">
        <v>262754.32593671413</v>
      </c>
      <c r="AH587" s="71">
        <v>763287.56548379187</v>
      </c>
      <c r="AI587" s="71">
        <v>4636347.0975535577</v>
      </c>
      <c r="AJ587" s="71">
        <v>9212866.1335285474</v>
      </c>
      <c r="AK587" s="71">
        <v>0</v>
      </c>
      <c r="AL587" s="71">
        <v>0</v>
      </c>
      <c r="AM587" s="71">
        <v>712775.23262556712</v>
      </c>
      <c r="AN587" s="71">
        <v>0</v>
      </c>
      <c r="AO587" s="71">
        <v>0</v>
      </c>
      <c r="AP587" s="71">
        <v>33681488.810281657</v>
      </c>
      <c r="AQ587" s="72"/>
      <c r="AR587" s="71">
        <v>110</v>
      </c>
      <c r="AS587" s="71">
        <v>27</v>
      </c>
      <c r="AT587" s="71">
        <v>0</v>
      </c>
      <c r="AU587" s="71">
        <v>0</v>
      </c>
      <c r="AV587" s="71">
        <v>0</v>
      </c>
      <c r="AW587" s="71">
        <v>0</v>
      </c>
      <c r="AX587" s="71"/>
      <c r="AY587" s="72"/>
      <c r="AZ587" s="71">
        <v>507.3</v>
      </c>
      <c r="BA587" s="71">
        <v>2067.1</v>
      </c>
      <c r="BB587" s="71">
        <v>0</v>
      </c>
      <c r="BC587" s="71">
        <v>0</v>
      </c>
      <c r="BD587" s="71">
        <v>0</v>
      </c>
      <c r="BE587" s="71">
        <v>0</v>
      </c>
      <c r="BF587" s="71"/>
      <c r="BG587" s="72"/>
      <c r="BH587" s="71">
        <v>0</v>
      </c>
      <c r="BI587" s="71">
        <v>0</v>
      </c>
      <c r="BJ587" s="71">
        <v>11.252000000000001</v>
      </c>
      <c r="BK587" s="71">
        <v>0</v>
      </c>
      <c r="BL587" s="71">
        <v>0</v>
      </c>
      <c r="BM587" s="71">
        <v>0</v>
      </c>
      <c r="BN587" s="72"/>
      <c r="BO587" s="71">
        <v>0</v>
      </c>
      <c r="BP587" s="71">
        <v>0</v>
      </c>
      <c r="BQ587" s="71">
        <v>2</v>
      </c>
      <c r="BR587" s="71">
        <v>0</v>
      </c>
      <c r="BS587" s="71">
        <v>0</v>
      </c>
      <c r="BT587" s="71">
        <v>0</v>
      </c>
      <c r="BU587"/>
      <c r="BV587" s="70">
        <v>11.252000000000001</v>
      </c>
      <c r="BW587" s="70">
        <v>0</v>
      </c>
      <c r="BX587" s="70">
        <v>0</v>
      </c>
      <c r="BY587" s="70">
        <v>0</v>
      </c>
      <c r="BZ587" s="70">
        <v>0</v>
      </c>
      <c r="CA587" s="70">
        <v>0</v>
      </c>
      <c r="CB587" s="70">
        <v>0</v>
      </c>
      <c r="CC587" s="70">
        <v>0</v>
      </c>
      <c r="CD587" s="70">
        <v>0</v>
      </c>
    </row>
    <row r="588" spans="1:82">
      <c r="A588" s="70" t="s">
        <v>2430</v>
      </c>
      <c r="B588" s="70">
        <v>336</v>
      </c>
      <c r="C588" s="70">
        <v>13</v>
      </c>
      <c r="D588" s="70">
        <v>20</v>
      </c>
      <c r="E588" s="70">
        <v>2016</v>
      </c>
      <c r="F588" s="70" t="s">
        <v>155</v>
      </c>
      <c r="G588" s="70" t="s">
        <v>2417</v>
      </c>
      <c r="H588" s="70" t="s">
        <v>2418</v>
      </c>
      <c r="I588" s="148"/>
      <c r="J588" s="71">
        <v>18.41013369025919</v>
      </c>
      <c r="K588" s="71">
        <v>0.36704482205246697</v>
      </c>
      <c r="L588" s="71">
        <v>4.8113921465018867</v>
      </c>
      <c r="M588" s="71">
        <v>3.025338483516173</v>
      </c>
      <c r="N588" s="71">
        <v>6.5577927395019762</v>
      </c>
      <c r="O588" s="71">
        <v>6.1958629588743088</v>
      </c>
      <c r="P588" s="71">
        <v>6.5009699477732417</v>
      </c>
      <c r="Q588" s="71">
        <v>0.36771033699389943</v>
      </c>
      <c r="R588" s="71">
        <v>0</v>
      </c>
      <c r="S588" s="71">
        <v>0.62142722090146318</v>
      </c>
      <c r="T588" s="72"/>
      <c r="U588" s="71">
        <v>2213804</v>
      </c>
      <c r="V588" s="71">
        <v>153</v>
      </c>
      <c r="W588" s="71">
        <v>94</v>
      </c>
      <c r="X588" s="71">
        <v>658</v>
      </c>
      <c r="Y588" s="71">
        <v>1626</v>
      </c>
      <c r="Z588" s="71">
        <v>3644</v>
      </c>
      <c r="AA588" s="71">
        <v>1338</v>
      </c>
      <c r="AB588" s="71">
        <v>5206</v>
      </c>
      <c r="AC588" s="71">
        <v>0</v>
      </c>
      <c r="AD588" s="71">
        <v>0.62142722090146318</v>
      </c>
      <c r="AE588" s="72"/>
      <c r="AF588" s="71">
        <v>20444778.08008533</v>
      </c>
      <c r="AG588" s="71">
        <v>259003.80799114739</v>
      </c>
      <c r="AH588" s="71">
        <v>671548.25429123011</v>
      </c>
      <c r="AI588" s="71">
        <v>4129689.9433388598</v>
      </c>
      <c r="AJ588" s="71">
        <v>8359912.6076546302</v>
      </c>
      <c r="AK588" s="71">
        <v>0</v>
      </c>
      <c r="AL588" s="71">
        <v>0</v>
      </c>
      <c r="AM588" s="71">
        <v>714014.75042594608</v>
      </c>
      <c r="AN588" s="71">
        <v>0</v>
      </c>
      <c r="AO588" s="71">
        <v>0</v>
      </c>
      <c r="AP588" s="71">
        <v>34578947.443787143</v>
      </c>
      <c r="AQ588" s="72"/>
      <c r="AR588" s="71">
        <v>123</v>
      </c>
      <c r="AS588" s="71">
        <v>29</v>
      </c>
      <c r="AT588" s="71">
        <v>0</v>
      </c>
      <c r="AU588" s="71">
        <v>0</v>
      </c>
      <c r="AV588" s="71">
        <v>0</v>
      </c>
      <c r="AW588" s="71">
        <v>0</v>
      </c>
      <c r="AX588" s="71"/>
      <c r="AY588" s="72"/>
      <c r="AZ588" s="71">
        <v>570.59999999999991</v>
      </c>
      <c r="BA588" s="71">
        <v>2163.3000000000002</v>
      </c>
      <c r="BB588" s="71">
        <v>0</v>
      </c>
      <c r="BC588" s="71">
        <v>0</v>
      </c>
      <c r="BD588" s="71">
        <v>0</v>
      </c>
      <c r="BE588" s="71">
        <v>0</v>
      </c>
      <c r="BF588" s="71"/>
      <c r="BG588" s="72"/>
      <c r="BH588" s="71">
        <v>0</v>
      </c>
      <c r="BI588" s="71">
        <v>0</v>
      </c>
      <c r="BJ588" s="71">
        <v>9.6059999999999999</v>
      </c>
      <c r="BK588" s="71">
        <v>0</v>
      </c>
      <c r="BL588" s="71">
        <v>0</v>
      </c>
      <c r="BM588" s="71">
        <v>0</v>
      </c>
      <c r="BN588" s="72"/>
      <c r="BO588" s="71">
        <v>0</v>
      </c>
      <c r="BP588" s="71">
        <v>0</v>
      </c>
      <c r="BQ588" s="71">
        <v>2</v>
      </c>
      <c r="BR588" s="71">
        <v>0</v>
      </c>
      <c r="BS588" s="71">
        <v>0</v>
      </c>
      <c r="BT588" s="71">
        <v>0</v>
      </c>
      <c r="BU588"/>
      <c r="BV588" s="70">
        <v>9.6059999999999999</v>
      </c>
      <c r="BW588" s="70">
        <v>0</v>
      </c>
      <c r="BX588" s="70">
        <v>0</v>
      </c>
      <c r="BY588" s="70">
        <v>0</v>
      </c>
      <c r="BZ588" s="70">
        <v>0</v>
      </c>
      <c r="CA588" s="70">
        <v>0</v>
      </c>
      <c r="CB588" s="70">
        <v>0</v>
      </c>
      <c r="CC588" s="70">
        <v>0</v>
      </c>
      <c r="CD588" s="70">
        <v>0</v>
      </c>
    </row>
    <row r="589" spans="1:82">
      <c r="A589" s="70" t="s">
        <v>2431</v>
      </c>
      <c r="B589" s="70">
        <v>337</v>
      </c>
      <c r="C589" s="70">
        <v>14</v>
      </c>
      <c r="D589" s="70">
        <v>20</v>
      </c>
      <c r="E589" s="70">
        <v>2017</v>
      </c>
      <c r="F589" s="70" t="s">
        <v>156</v>
      </c>
      <c r="G589" s="70" t="s">
        <v>2417</v>
      </c>
      <c r="H589" s="70" t="s">
        <v>2418</v>
      </c>
      <c r="I589" s="148"/>
      <c r="J589" s="71">
        <v>16.92333521291053</v>
      </c>
      <c r="K589" s="71">
        <v>0.37727081808108209</v>
      </c>
      <c r="L589" s="71">
        <v>4.9847520674565331</v>
      </c>
      <c r="M589" s="71">
        <v>2.8041331637167879</v>
      </c>
      <c r="N589" s="71">
        <v>7.0488268361175948</v>
      </c>
      <c r="O589" s="71">
        <v>6.1047965204911634</v>
      </c>
      <c r="P589" s="71">
        <v>6.3777135822514532</v>
      </c>
      <c r="Q589" s="71">
        <v>0.35353499844203801</v>
      </c>
      <c r="R589" s="71">
        <v>0</v>
      </c>
      <c r="S589" s="71">
        <v>0.56188997101129246</v>
      </c>
      <c r="T589" s="72"/>
      <c r="U589" s="71">
        <v>2151436</v>
      </c>
      <c r="V589" s="71">
        <v>153</v>
      </c>
      <c r="W589" s="71">
        <v>94</v>
      </c>
      <c r="X589" s="71">
        <v>658</v>
      </c>
      <c r="Y589" s="71">
        <v>1647</v>
      </c>
      <c r="Z589" s="71">
        <v>3650</v>
      </c>
      <c r="AA589" s="71">
        <v>1321</v>
      </c>
      <c r="AB589" s="71">
        <v>5176</v>
      </c>
      <c r="AC589" s="71">
        <v>0</v>
      </c>
      <c r="AD589" s="71">
        <v>0.56188997101129246</v>
      </c>
      <c r="AE589" s="72"/>
      <c r="AF589" s="71">
        <v>19206758.52273671</v>
      </c>
      <c r="AG589" s="71">
        <v>271311.04500805872</v>
      </c>
      <c r="AH589" s="71">
        <v>940406.85060939821</v>
      </c>
      <c r="AI589" s="71">
        <v>4051001.2334387149</v>
      </c>
      <c r="AJ589" s="71">
        <v>9316996.7303420026</v>
      </c>
      <c r="AK589" s="71">
        <v>0</v>
      </c>
      <c r="AL589" s="71">
        <v>0</v>
      </c>
      <c r="AM589" s="71">
        <v>711010.98214002082</v>
      </c>
      <c r="AN589" s="71">
        <v>0</v>
      </c>
      <c r="AO589" s="71">
        <v>0</v>
      </c>
      <c r="AP589" s="71">
        <v>34497485.364274904</v>
      </c>
      <c r="AQ589" s="72"/>
      <c r="AR589" s="71">
        <v>131</v>
      </c>
      <c r="AS589" s="71">
        <v>31</v>
      </c>
      <c r="AT589" s="71">
        <v>0</v>
      </c>
      <c r="AU589" s="71">
        <v>0</v>
      </c>
      <c r="AV589" s="71">
        <v>0</v>
      </c>
      <c r="AW589" s="71">
        <v>0</v>
      </c>
      <c r="AX589" s="71"/>
      <c r="AY589" s="72"/>
      <c r="AZ589" s="71">
        <v>616.20000000000005</v>
      </c>
      <c r="BA589" s="71">
        <v>2646.5</v>
      </c>
      <c r="BB589" s="71">
        <v>0</v>
      </c>
      <c r="BC589" s="71">
        <v>0</v>
      </c>
      <c r="BD589" s="71">
        <v>0</v>
      </c>
      <c r="BE589" s="71">
        <v>0</v>
      </c>
      <c r="BF589" s="71"/>
      <c r="BG589" s="72"/>
      <c r="BH589" s="71">
        <v>0</v>
      </c>
      <c r="BI589" s="71">
        <v>0</v>
      </c>
      <c r="BJ589" s="71">
        <v>10.285</v>
      </c>
      <c r="BK589" s="71">
        <v>0</v>
      </c>
      <c r="BL589" s="71">
        <v>0</v>
      </c>
      <c r="BM589" s="71">
        <v>0</v>
      </c>
      <c r="BN589" s="72"/>
      <c r="BO589" s="71">
        <v>0</v>
      </c>
      <c r="BP589" s="71">
        <v>0</v>
      </c>
      <c r="BQ589" s="71">
        <v>2</v>
      </c>
      <c r="BR589" s="71">
        <v>0</v>
      </c>
      <c r="BS589" s="71">
        <v>0</v>
      </c>
      <c r="BT589" s="71">
        <v>0</v>
      </c>
      <c r="BU589"/>
      <c r="BV589" s="70">
        <v>10.285</v>
      </c>
      <c r="BW589" s="70">
        <v>0</v>
      </c>
      <c r="BX589" s="70">
        <v>0</v>
      </c>
      <c r="BY589" s="70">
        <v>0</v>
      </c>
      <c r="BZ589" s="70">
        <v>0</v>
      </c>
      <c r="CA589" s="70">
        <v>0</v>
      </c>
      <c r="CB589" s="70">
        <v>0</v>
      </c>
      <c r="CC589" s="70">
        <v>0</v>
      </c>
      <c r="CD589" s="70">
        <v>0</v>
      </c>
    </row>
    <row r="590" spans="1:82">
      <c r="A590" s="70" t="s">
        <v>2432</v>
      </c>
      <c r="B590" s="70">
        <v>338</v>
      </c>
      <c r="C590" s="70">
        <v>15</v>
      </c>
      <c r="D590" s="70">
        <v>20</v>
      </c>
      <c r="E590" s="70">
        <v>2018</v>
      </c>
      <c r="F590" s="70" t="s">
        <v>183</v>
      </c>
      <c r="G590" s="70" t="s">
        <v>2417</v>
      </c>
      <c r="H590" s="70" t="s">
        <v>2418</v>
      </c>
      <c r="I590" s="148"/>
      <c r="J590" s="71">
        <v>18.056242212534656</v>
      </c>
      <c r="K590" s="71">
        <v>0.35859278896969765</v>
      </c>
      <c r="L590" s="71">
        <v>4.5201424161020674</v>
      </c>
      <c r="M590" s="71">
        <v>2.9742179834042441</v>
      </c>
      <c r="N590" s="71">
        <v>6.5407608909254238</v>
      </c>
      <c r="O590" s="71">
        <v>6.0196409399595856</v>
      </c>
      <c r="P590" s="71">
        <v>6.3333478481330223</v>
      </c>
      <c r="Q590" s="71">
        <v>0.32311548857225503</v>
      </c>
      <c r="R590" s="71">
        <v>0</v>
      </c>
      <c r="S590" s="71">
        <v>0.53356002155553062</v>
      </c>
      <c r="T590" s="72"/>
      <c r="U590" s="71">
        <v>2213744</v>
      </c>
      <c r="V590" s="71">
        <v>153</v>
      </c>
      <c r="W590" s="71">
        <v>94</v>
      </c>
      <c r="X590" s="71">
        <v>658</v>
      </c>
      <c r="Y590" s="71">
        <v>1665</v>
      </c>
      <c r="Z590" s="71">
        <v>3668</v>
      </c>
      <c r="AA590" s="71">
        <v>1325</v>
      </c>
      <c r="AB590" s="71">
        <v>5098</v>
      </c>
      <c r="AC590" s="71">
        <v>0</v>
      </c>
      <c r="AD590" s="71">
        <v>0.53356002155553062</v>
      </c>
      <c r="AE590" s="72"/>
      <c r="AF590" s="71">
        <v>20679216.609042902</v>
      </c>
      <c r="AG590" s="71">
        <v>241136.0579911267</v>
      </c>
      <c r="AH590" s="71">
        <v>891629.91356630763</v>
      </c>
      <c r="AI590" s="71">
        <v>4040749.3219661121</v>
      </c>
      <c r="AJ590" s="71">
        <v>8278823.4517045096</v>
      </c>
      <c r="AK590" s="71">
        <v>0</v>
      </c>
      <c r="AL590" s="71">
        <v>0</v>
      </c>
      <c r="AM590" s="71">
        <v>701745.36240798584</v>
      </c>
      <c r="AN590" s="71">
        <v>0</v>
      </c>
      <c r="AO590" s="71">
        <v>0</v>
      </c>
      <c r="AP590" s="71">
        <v>34833300.71667894</v>
      </c>
      <c r="AQ590" s="72"/>
      <c r="AR590" s="71">
        <v>141</v>
      </c>
      <c r="AS590" s="71">
        <v>32</v>
      </c>
      <c r="AT590" s="71">
        <v>0</v>
      </c>
      <c r="AU590" s="71">
        <v>0</v>
      </c>
      <c r="AV590" s="71">
        <v>0</v>
      </c>
      <c r="AW590" s="71">
        <v>0</v>
      </c>
      <c r="AX590" s="71"/>
      <c r="AY590" s="72"/>
      <c r="AZ590" s="71">
        <v>678.2</v>
      </c>
      <c r="BA590" s="71">
        <v>2695.9</v>
      </c>
      <c r="BB590" s="71">
        <v>0</v>
      </c>
      <c r="BC590" s="71">
        <v>0</v>
      </c>
      <c r="BD590" s="71">
        <v>0</v>
      </c>
      <c r="BE590" s="71">
        <v>0</v>
      </c>
      <c r="BF590" s="71"/>
      <c r="BG590" s="72"/>
      <c r="BH590" s="71">
        <v>0</v>
      </c>
      <c r="BI590" s="71">
        <v>0</v>
      </c>
      <c r="BJ590" s="71">
        <v>11.742000000000001</v>
      </c>
      <c r="BK590" s="71">
        <v>0</v>
      </c>
      <c r="BL590" s="71">
        <v>0</v>
      </c>
      <c r="BM590" s="71">
        <v>0</v>
      </c>
      <c r="BN590" s="72"/>
      <c r="BO590" s="71">
        <v>0</v>
      </c>
      <c r="BP590" s="71">
        <v>0</v>
      </c>
      <c r="BQ590" s="71">
        <v>2</v>
      </c>
      <c r="BR590" s="71">
        <v>0</v>
      </c>
      <c r="BS590" s="71">
        <v>0</v>
      </c>
      <c r="BT590" s="71">
        <v>0</v>
      </c>
      <c r="BU590"/>
      <c r="BV590" s="70">
        <v>11.742000000000001</v>
      </c>
      <c r="BW590" s="70">
        <v>0</v>
      </c>
      <c r="BX590" s="70">
        <v>0</v>
      </c>
      <c r="BY590" s="70">
        <v>0</v>
      </c>
      <c r="BZ590" s="70">
        <v>0</v>
      </c>
      <c r="CA590" s="70">
        <v>0</v>
      </c>
      <c r="CB590" s="70">
        <v>0</v>
      </c>
      <c r="CC590" s="70">
        <v>0</v>
      </c>
      <c r="CD590" s="70">
        <v>0</v>
      </c>
    </row>
    <row r="591" spans="1:82">
      <c r="A591" s="70" t="s">
        <v>2433</v>
      </c>
      <c r="B591" s="70">
        <v>339</v>
      </c>
      <c r="C591" s="70">
        <v>16</v>
      </c>
      <c r="D591" s="70">
        <v>20</v>
      </c>
      <c r="E591" s="70">
        <v>2019</v>
      </c>
      <c r="F591" s="70" t="s">
        <v>158</v>
      </c>
      <c r="G591" s="70" t="s">
        <v>2417</v>
      </c>
      <c r="H591" s="70" t="s">
        <v>2418</v>
      </c>
      <c r="I591" s="148"/>
      <c r="J591" s="71">
        <v>19.106454349679026</v>
      </c>
      <c r="K591" s="71">
        <v>0.33193880089784206</v>
      </c>
      <c r="L591" s="71">
        <v>4.5646775330112774</v>
      </c>
      <c r="M591" s="71">
        <v>2.9776394600292457</v>
      </c>
      <c r="N591" s="71">
        <v>6.4947297770405177</v>
      </c>
      <c r="O591" s="71">
        <v>5.8492140867310027</v>
      </c>
      <c r="P591" s="71">
        <v>6.3329515828818925</v>
      </c>
      <c r="Q591" s="71">
        <v>0.31330278462475802</v>
      </c>
      <c r="R591" s="71">
        <v>0</v>
      </c>
      <c r="S591" s="71">
        <v>0.59393029783874862</v>
      </c>
      <c r="T591" s="72"/>
      <c r="U591" s="71">
        <v>2346632</v>
      </c>
      <c r="V591" s="71">
        <v>153</v>
      </c>
      <c r="W591" s="71">
        <v>94</v>
      </c>
      <c r="X591" s="71">
        <v>658</v>
      </c>
      <c r="Y591" s="71">
        <v>1698</v>
      </c>
      <c r="Z591" s="71">
        <v>3662</v>
      </c>
      <c r="AA591" s="71">
        <v>1315</v>
      </c>
      <c r="AB591" s="71">
        <v>5077</v>
      </c>
      <c r="AC591" s="71">
        <v>0</v>
      </c>
      <c r="AD591" s="71">
        <v>0.59393029783874862</v>
      </c>
      <c r="AE591" s="72"/>
      <c r="AF591" s="71">
        <v>23153188.32163965</v>
      </c>
      <c r="AG591" s="71">
        <v>233490.9058949769</v>
      </c>
      <c r="AH591" s="71">
        <v>935996.87620254396</v>
      </c>
      <c r="AI591" s="71">
        <v>4316889.4172919942</v>
      </c>
      <c r="AJ591" s="71">
        <v>8781230.3887083158</v>
      </c>
      <c r="AK591" s="71">
        <v>0</v>
      </c>
      <c r="AL591" s="71">
        <v>0</v>
      </c>
      <c r="AM591" s="71">
        <v>691449.18036446266</v>
      </c>
      <c r="AN591" s="71">
        <v>0</v>
      </c>
      <c r="AO591" s="71">
        <v>0</v>
      </c>
      <c r="AP591" s="71">
        <v>38112245.090101942</v>
      </c>
      <c r="AQ591" s="72"/>
      <c r="AR591" s="71">
        <v>146</v>
      </c>
      <c r="AS591" s="71">
        <v>32</v>
      </c>
      <c r="AT591" s="71">
        <v>0</v>
      </c>
      <c r="AU591" s="71">
        <v>0</v>
      </c>
      <c r="AV591" s="71">
        <v>0</v>
      </c>
      <c r="AW591" s="71">
        <v>0</v>
      </c>
      <c r="AX591" s="71"/>
      <c r="AY591" s="72"/>
      <c r="AZ591" s="71">
        <v>716.8</v>
      </c>
      <c r="BA591" s="71">
        <v>2696</v>
      </c>
      <c r="BB591" s="71">
        <v>0</v>
      </c>
      <c r="BC591" s="71">
        <v>0</v>
      </c>
      <c r="BD591" s="71">
        <v>0</v>
      </c>
      <c r="BE591" s="71">
        <v>0</v>
      </c>
      <c r="BF591" s="71"/>
      <c r="BG591" s="72"/>
      <c r="BH591" s="71">
        <v>0</v>
      </c>
      <c r="BI591" s="71">
        <v>0</v>
      </c>
      <c r="BJ591" s="71">
        <v>10.183</v>
      </c>
      <c r="BK591" s="71">
        <v>0</v>
      </c>
      <c r="BL591" s="71">
        <v>0</v>
      </c>
      <c r="BM591" s="71">
        <v>0</v>
      </c>
      <c r="BN591" s="72"/>
      <c r="BO591" s="71">
        <v>0</v>
      </c>
      <c r="BP591" s="71">
        <v>0</v>
      </c>
      <c r="BQ591" s="71">
        <v>2</v>
      </c>
      <c r="BR591" s="71">
        <v>0</v>
      </c>
      <c r="BS591" s="71">
        <v>0</v>
      </c>
      <c r="BT591" s="71">
        <v>0</v>
      </c>
      <c r="BU591"/>
      <c r="BV591" s="70">
        <v>10.183</v>
      </c>
      <c r="BW591" s="70">
        <v>0</v>
      </c>
      <c r="BX591" s="70">
        <v>0</v>
      </c>
      <c r="BY591" s="70">
        <v>0</v>
      </c>
      <c r="BZ591" s="70">
        <v>0</v>
      </c>
      <c r="CA591" s="70">
        <v>0</v>
      </c>
      <c r="CB591" s="70">
        <v>0</v>
      </c>
      <c r="CC591" s="70">
        <v>0</v>
      </c>
      <c r="CD591" s="70">
        <v>0</v>
      </c>
    </row>
    <row r="592" spans="1:82">
      <c r="A592" s="70" t="s">
        <v>2434</v>
      </c>
      <c r="B592" s="70">
        <v>340</v>
      </c>
      <c r="C592" s="70">
        <v>17</v>
      </c>
      <c r="D592" s="70">
        <v>20</v>
      </c>
      <c r="E592" s="70">
        <v>2020</v>
      </c>
      <c r="F592" s="70" t="s">
        <v>159</v>
      </c>
      <c r="G592" s="70" t="s">
        <v>2417</v>
      </c>
      <c r="H592" s="70" t="s">
        <v>2418</v>
      </c>
      <c r="I592" s="148"/>
      <c r="J592" s="71">
        <v>19.796813912250428</v>
      </c>
      <c r="K592" s="71">
        <v>0.37198473170991092</v>
      </c>
      <c r="L592" s="71">
        <v>3.0969777634006932</v>
      </c>
      <c r="M592" s="71">
        <v>3.0392957029249175</v>
      </c>
      <c r="N592" s="71">
        <v>5.8128822712526285</v>
      </c>
      <c r="O592" s="71">
        <v>5.116341896961961</v>
      </c>
      <c r="P592" s="71">
        <v>5.9627427815298679</v>
      </c>
      <c r="Q592" s="71">
        <v>0.29421400976061002</v>
      </c>
      <c r="R592" s="71">
        <v>0</v>
      </c>
      <c r="S592" s="71">
        <v>0.68751835029247466</v>
      </c>
      <c r="T592" s="72"/>
      <c r="U592" s="71">
        <v>2566841</v>
      </c>
      <c r="V592" s="71">
        <v>170</v>
      </c>
      <c r="W592" s="71">
        <v>78</v>
      </c>
      <c r="X592" s="71">
        <v>804</v>
      </c>
      <c r="Y592" s="71">
        <v>1704</v>
      </c>
      <c r="Z592" s="71">
        <v>3656</v>
      </c>
      <c r="AA592" s="71">
        <v>1316</v>
      </c>
      <c r="AB592" s="71">
        <v>4990</v>
      </c>
      <c r="AC592" s="71">
        <v>0</v>
      </c>
      <c r="AD592" s="71">
        <v>0.68751835029247466</v>
      </c>
      <c r="AE592" s="72"/>
      <c r="AF592" s="71">
        <v>24050085.374406781</v>
      </c>
      <c r="AG592" s="71">
        <v>254535.1092276058</v>
      </c>
      <c r="AH592" s="71">
        <v>639887.9174306771</v>
      </c>
      <c r="AI592" s="71">
        <v>4512984.1778710773</v>
      </c>
      <c r="AJ592" s="71">
        <v>8604436.66484157</v>
      </c>
      <c r="AK592" s="71"/>
      <c r="AL592" s="71"/>
      <c r="AM592" s="71">
        <v>651250.44005631586</v>
      </c>
      <c r="AN592" s="71"/>
      <c r="AO592" s="71"/>
      <c r="AP592" s="71">
        <v>38713179.683834024</v>
      </c>
      <c r="AQ592" s="72"/>
      <c r="AR592" s="71">
        <v>161</v>
      </c>
      <c r="AS592" s="71">
        <v>33</v>
      </c>
      <c r="AT592" s="71">
        <v>0</v>
      </c>
      <c r="AU592" s="71">
        <v>0</v>
      </c>
      <c r="AV592" s="71">
        <v>0</v>
      </c>
      <c r="AW592" s="71">
        <v>0</v>
      </c>
      <c r="AX592" s="71"/>
      <c r="AY592" s="72"/>
      <c r="AZ592" s="71">
        <v>798.40000000000009</v>
      </c>
      <c r="BA592" s="71">
        <v>2707</v>
      </c>
      <c r="BB592" s="71">
        <v>0</v>
      </c>
      <c r="BC592" s="71">
        <v>0</v>
      </c>
      <c r="BD592" s="71">
        <v>0</v>
      </c>
      <c r="BE592" s="71">
        <v>0</v>
      </c>
      <c r="BF592" s="71"/>
      <c r="BG592" s="72"/>
      <c r="BH592" s="71">
        <v>0</v>
      </c>
      <c r="BI592" s="71">
        <v>0</v>
      </c>
      <c r="BJ592" s="71">
        <v>9.2530000000000001</v>
      </c>
      <c r="BK592" s="71">
        <v>0</v>
      </c>
      <c r="BL592" s="71">
        <v>0</v>
      </c>
      <c r="BM592" s="71">
        <v>0</v>
      </c>
      <c r="BN592" s="72"/>
      <c r="BO592" s="71">
        <v>0</v>
      </c>
      <c r="BP592" s="71">
        <v>0</v>
      </c>
      <c r="BQ592" s="71">
        <v>2</v>
      </c>
      <c r="BR592" s="71">
        <v>0</v>
      </c>
      <c r="BS592" s="71">
        <v>0</v>
      </c>
      <c r="BT592" s="71">
        <v>0</v>
      </c>
      <c r="BU592"/>
      <c r="BV592" s="70">
        <v>9.2530000000000001</v>
      </c>
      <c r="BW592" s="70">
        <v>0</v>
      </c>
      <c r="BX592" s="70">
        <v>0</v>
      </c>
      <c r="BY592" s="70">
        <v>0</v>
      </c>
      <c r="BZ592" s="70">
        <v>0</v>
      </c>
      <c r="CA592" s="70">
        <v>0</v>
      </c>
      <c r="CB592" s="70">
        <v>0</v>
      </c>
      <c r="CC592" s="70">
        <v>0</v>
      </c>
      <c r="CD592" s="70">
        <v>0</v>
      </c>
    </row>
    <row r="593" spans="1:82">
      <c r="A593" s="70" t="s">
        <v>2435</v>
      </c>
      <c r="B593" s="70">
        <v>340</v>
      </c>
      <c r="C593" s="70">
        <v>18</v>
      </c>
      <c r="D593" s="70">
        <v>20</v>
      </c>
      <c r="E593" s="70">
        <v>2021</v>
      </c>
      <c r="F593" s="70" t="s">
        <v>160</v>
      </c>
      <c r="G593" s="70" t="s">
        <v>2417</v>
      </c>
      <c r="H593" s="70" t="s">
        <v>2418</v>
      </c>
      <c r="I593" s="148"/>
      <c r="J593" s="71">
        <v>20.342708654151917</v>
      </c>
      <c r="K593" s="71">
        <v>0.40738333260509546</v>
      </c>
      <c r="L593" s="71">
        <v>2.5503729300581051</v>
      </c>
      <c r="M593" s="71">
        <v>3.3338219290335345</v>
      </c>
      <c r="N593" s="71">
        <v>6.4965068180850434</v>
      </c>
      <c r="O593" s="71">
        <v>4.9540495071176762</v>
      </c>
      <c r="P593" s="71">
        <v>6.1892843889684244</v>
      </c>
      <c r="Q593" s="71">
        <v>0.28580489071044901</v>
      </c>
      <c r="R593" s="71">
        <v>0</v>
      </c>
      <c r="S593" s="71">
        <v>0.73664177410095033</v>
      </c>
      <c r="T593" s="72"/>
      <c r="U593" s="71">
        <v>2735727</v>
      </c>
      <c r="V593" s="71">
        <v>170</v>
      </c>
      <c r="W593" s="71">
        <v>78</v>
      </c>
      <c r="X593" s="71">
        <v>804</v>
      </c>
      <c r="Y593" s="71">
        <v>1709</v>
      </c>
      <c r="Z593" s="71">
        <v>3645</v>
      </c>
      <c r="AA593" s="71">
        <v>1332</v>
      </c>
      <c r="AB593" s="71">
        <v>4895</v>
      </c>
      <c r="AC593" s="71">
        <v>0</v>
      </c>
      <c r="AD593" s="71">
        <v>0.73664177410095033</v>
      </c>
      <c r="AE593" s="72"/>
      <c r="AF593" s="71">
        <v>25019790.468017869</v>
      </c>
      <c r="AG593" s="71">
        <v>272557.86025039543</v>
      </c>
      <c r="AH593" s="71">
        <v>510955.23413375509</v>
      </c>
      <c r="AI593" s="71">
        <v>4998890.6345133157</v>
      </c>
      <c r="AJ593" s="71">
        <v>8914312.7588404156</v>
      </c>
      <c r="AK593" s="71">
        <v>0</v>
      </c>
      <c r="AL593" s="71">
        <v>0</v>
      </c>
      <c r="AM593" s="71">
        <v>642536.73081919528</v>
      </c>
      <c r="AN593" s="71">
        <v>0</v>
      </c>
      <c r="AO593" s="71">
        <v>0</v>
      </c>
      <c r="AP593" s="71">
        <v>40359043.686574943</v>
      </c>
      <c r="AQ593" s="72"/>
      <c r="AR593" s="71">
        <v>165</v>
      </c>
      <c r="AS593" s="71">
        <v>37</v>
      </c>
      <c r="AT593" s="71">
        <v>0</v>
      </c>
      <c r="AU593" s="71">
        <v>0</v>
      </c>
      <c r="AV593" s="71">
        <v>0</v>
      </c>
      <c r="AW593" s="71">
        <v>0</v>
      </c>
      <c r="AX593" s="71"/>
      <c r="AY593" s="72"/>
      <c r="AZ593" s="71">
        <v>834</v>
      </c>
      <c r="BA593" s="71">
        <v>2905</v>
      </c>
      <c r="BB593" s="71">
        <v>0</v>
      </c>
      <c r="BC593" s="71">
        <v>0</v>
      </c>
      <c r="BD593" s="71">
        <v>0</v>
      </c>
      <c r="BE593" s="71">
        <v>0</v>
      </c>
      <c r="BF593" s="71"/>
      <c r="BG593" s="72"/>
      <c r="BH593" s="71">
        <v>0</v>
      </c>
      <c r="BI593" s="71">
        <v>0</v>
      </c>
      <c r="BJ593" s="71">
        <v>8.81</v>
      </c>
      <c r="BK593" s="71">
        <v>0</v>
      </c>
      <c r="BL593" s="71">
        <v>0</v>
      </c>
      <c r="BM593" s="71">
        <v>0</v>
      </c>
      <c r="BN593" s="72"/>
      <c r="BO593" s="71">
        <v>0</v>
      </c>
      <c r="BP593" s="71">
        <v>0</v>
      </c>
      <c r="BQ593" s="71">
        <v>2</v>
      </c>
      <c r="BR593" s="71">
        <v>0</v>
      </c>
      <c r="BS593" s="71">
        <v>0</v>
      </c>
      <c r="BT593" s="71">
        <v>0</v>
      </c>
      <c r="BU593"/>
      <c r="BV593" s="70">
        <v>8.81</v>
      </c>
      <c r="BW593" s="70">
        <v>0</v>
      </c>
      <c r="BX593" s="70">
        <v>0</v>
      </c>
      <c r="BY593" s="70">
        <v>0</v>
      </c>
      <c r="BZ593" s="70">
        <v>0</v>
      </c>
      <c r="CA593" s="70">
        <v>0</v>
      </c>
      <c r="CB593" s="70">
        <v>0</v>
      </c>
      <c r="CC593" s="70">
        <v>0</v>
      </c>
      <c r="CD593" s="70">
        <v>0</v>
      </c>
    </row>
    <row r="594" spans="1:82">
      <c r="A594" s="70" t="s">
        <v>2436</v>
      </c>
      <c r="B594" s="70">
        <v>340</v>
      </c>
      <c r="C594" s="70">
        <v>19</v>
      </c>
      <c r="D594" s="70">
        <v>20</v>
      </c>
      <c r="E594" s="70">
        <v>2022</v>
      </c>
      <c r="F594" s="70" t="s">
        <v>161</v>
      </c>
      <c r="G594" s="70" t="s">
        <v>2417</v>
      </c>
      <c r="H594" s="70" t="s">
        <v>2418</v>
      </c>
      <c r="I594" s="148"/>
      <c r="J594" s="71">
        <v>13.305606761379668</v>
      </c>
      <c r="K594" s="71">
        <v>0.36501055086053091</v>
      </c>
      <c r="L594" s="71">
        <v>2.3362462727180264</v>
      </c>
      <c r="M594" s="71">
        <v>3.3178102944443668</v>
      </c>
      <c r="N594" s="71">
        <v>6.2839973584297129</v>
      </c>
      <c r="O594" s="71">
        <v>5.2513901167491852</v>
      </c>
      <c r="P594" s="71">
        <v>6.0505806892015634</v>
      </c>
      <c r="Q594" s="71">
        <v>0.28610743458442955</v>
      </c>
      <c r="R594" s="71">
        <v>0</v>
      </c>
      <c r="S594" s="71">
        <v>0.6675335155115647</v>
      </c>
      <c r="T594" s="72"/>
      <c r="U594" s="71">
        <v>2161246</v>
      </c>
      <c r="V594" s="71">
        <v>170</v>
      </c>
      <c r="W594" s="71">
        <v>78</v>
      </c>
      <c r="X594" s="71">
        <v>804</v>
      </c>
      <c r="Y594" s="71">
        <v>1713</v>
      </c>
      <c r="Z594" s="71">
        <v>3671</v>
      </c>
      <c r="AA594" s="71">
        <v>1322</v>
      </c>
      <c r="AB594" s="71">
        <v>4860</v>
      </c>
      <c r="AC594" s="71">
        <v>0</v>
      </c>
      <c r="AD594" s="71">
        <v>0.6675335155115647</v>
      </c>
      <c r="AE594" s="72"/>
      <c r="AF594" s="71">
        <v>15211234.340552935</v>
      </c>
      <c r="AG594" s="71">
        <v>265060.90258355654</v>
      </c>
      <c r="AH594" s="71">
        <v>534807.87692833156</v>
      </c>
      <c r="AI594" s="71">
        <v>4769243.8929531248</v>
      </c>
      <c r="AJ594" s="71">
        <v>9008908.9642392751</v>
      </c>
      <c r="AK594" s="71">
        <v>0</v>
      </c>
      <c r="AL594" s="71">
        <v>0</v>
      </c>
      <c r="AM594" s="71">
        <v>627558.65081858169</v>
      </c>
      <c r="AN594" s="71">
        <v>0</v>
      </c>
      <c r="AO594" s="71">
        <v>0</v>
      </c>
      <c r="AP594" s="71">
        <v>30416814.628075805</v>
      </c>
      <c r="AQ594" s="72"/>
      <c r="AR594" s="71">
        <v>170</v>
      </c>
      <c r="AS594" s="71">
        <v>39</v>
      </c>
      <c r="AT594" s="71">
        <v>0</v>
      </c>
      <c r="AU594" s="71">
        <v>0</v>
      </c>
      <c r="AV594" s="71">
        <v>0</v>
      </c>
      <c r="AW594" s="71">
        <v>0</v>
      </c>
      <c r="AX594" s="71"/>
      <c r="AY594" s="72"/>
      <c r="AZ594" s="71">
        <v>865.8</v>
      </c>
      <c r="BA594" s="71">
        <v>12920.500000000002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2437</v>
      </c>
      <c r="B595" s="70">
        <v>340</v>
      </c>
      <c r="C595" s="70">
        <v>20</v>
      </c>
      <c r="D595" s="70">
        <v>20</v>
      </c>
      <c r="E595" s="70">
        <v>2023</v>
      </c>
      <c r="F595" s="70" t="s">
        <v>1539</v>
      </c>
      <c r="G595" s="70" t="s">
        <v>2417</v>
      </c>
      <c r="H595" s="70" t="s">
        <v>2418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179</v>
      </c>
      <c r="AS595" s="71">
        <v>39</v>
      </c>
      <c r="AT595" s="71">
        <v>0</v>
      </c>
      <c r="AU595" s="71">
        <v>0</v>
      </c>
      <c r="AV595" s="71">
        <v>0</v>
      </c>
      <c r="AW595" s="71">
        <v>0</v>
      </c>
      <c r="AX595" s="71"/>
      <c r="AY595" s="72"/>
      <c r="AZ595" s="71">
        <v>926.3</v>
      </c>
      <c r="BA595" s="71">
        <v>3003.9999999999995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2438</v>
      </c>
      <c r="B596" s="70">
        <v>340</v>
      </c>
      <c r="C596" s="70">
        <v>21</v>
      </c>
      <c r="D596" s="70">
        <v>20</v>
      </c>
      <c r="E596" s="70">
        <v>2024</v>
      </c>
      <c r="F596" s="70" t="s">
        <v>1554</v>
      </c>
      <c r="G596" s="1064" t="s">
        <v>2417</v>
      </c>
      <c r="H596" s="70" t="s">
        <v>2418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2439</v>
      </c>
      <c r="B597" s="70">
        <v>460</v>
      </c>
      <c r="C597" s="70">
        <v>1</v>
      </c>
      <c r="D597" s="70">
        <v>28</v>
      </c>
      <c r="E597" s="70">
        <v>1990</v>
      </c>
      <c r="F597" s="70" t="s">
        <v>787</v>
      </c>
      <c r="G597" s="1064" t="s">
        <v>1596</v>
      </c>
      <c r="H597" s="70" t="s">
        <v>1597</v>
      </c>
      <c r="I597" s="148"/>
      <c r="J597" s="71">
        <v>66.359952288066509</v>
      </c>
      <c r="K597" s="71">
        <v>6.050168844484153</v>
      </c>
      <c r="L597" s="71">
        <v>7.86558965510668</v>
      </c>
      <c r="M597" s="71">
        <v>5.0726788953487851</v>
      </c>
      <c r="N597" s="71">
        <v>13.05590154621305</v>
      </c>
      <c r="O597" s="71">
        <v>5.9905906821749921</v>
      </c>
      <c r="P597" s="71">
        <v>7.4008150728148383</v>
      </c>
      <c r="Q597" s="71">
        <v>0.49733293988324401</v>
      </c>
      <c r="R597" s="71">
        <v>0</v>
      </c>
      <c r="S597" s="71">
        <v>0.40498440476521652</v>
      </c>
      <c r="T597" s="72"/>
      <c r="U597" s="71">
        <v>1863152</v>
      </c>
      <c r="V597" s="71">
        <v>1107</v>
      </c>
      <c r="W597" s="71">
        <v>92</v>
      </c>
      <c r="X597" s="71">
        <v>1701</v>
      </c>
      <c r="Y597" s="71">
        <v>2793</v>
      </c>
      <c r="Z597" s="71">
        <v>2464</v>
      </c>
      <c r="AA597" s="71">
        <v>1797</v>
      </c>
      <c r="AB597" s="71">
        <v>8075</v>
      </c>
      <c r="AC597" s="71">
        <v>0</v>
      </c>
      <c r="AD597" s="71">
        <v>0.40498440476521652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2440</v>
      </c>
      <c r="B598" s="70">
        <v>461</v>
      </c>
      <c r="C598" s="70">
        <v>2</v>
      </c>
      <c r="D598" s="70">
        <v>28</v>
      </c>
      <c r="E598" s="70">
        <v>2005</v>
      </c>
      <c r="F598" s="70" t="s">
        <v>789</v>
      </c>
      <c r="G598" s="70" t="s">
        <v>1596</v>
      </c>
      <c r="H598" s="70" t="s">
        <v>1597</v>
      </c>
      <c r="I598" s="148"/>
      <c r="J598" s="71">
        <v>57.306959722867319</v>
      </c>
      <c r="K598" s="71">
        <v>2.5636248615657049</v>
      </c>
      <c r="L598" s="71">
        <v>10.360493928691771</v>
      </c>
      <c r="M598" s="71">
        <v>7.5986570582796302</v>
      </c>
      <c r="N598" s="71">
        <v>15.043283542566449</v>
      </c>
      <c r="O598" s="71">
        <v>7.2925368665849986</v>
      </c>
      <c r="P598" s="71">
        <v>5.9991955650848254</v>
      </c>
      <c r="Q598" s="71">
        <v>0.40915993115161198</v>
      </c>
      <c r="R598" s="71">
        <v>0</v>
      </c>
      <c r="S598" s="71">
        <v>0</v>
      </c>
      <c r="T598" s="72"/>
      <c r="U598" s="71">
        <v>1769947</v>
      </c>
      <c r="V598" s="71">
        <v>782</v>
      </c>
      <c r="W598" s="71">
        <v>92</v>
      </c>
      <c r="X598" s="71">
        <v>1234</v>
      </c>
      <c r="Y598" s="71">
        <v>3067</v>
      </c>
      <c r="Z598" s="71">
        <v>3471</v>
      </c>
      <c r="AA598" s="71">
        <v>1193</v>
      </c>
      <c r="AB598" s="71">
        <v>6945</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2441</v>
      </c>
      <c r="B599" s="70">
        <v>462</v>
      </c>
      <c r="C599" s="70">
        <v>3</v>
      </c>
      <c r="D599" s="70">
        <v>28</v>
      </c>
      <c r="E599" s="70">
        <v>2006</v>
      </c>
      <c r="F599" s="70" t="s">
        <v>790</v>
      </c>
      <c r="G599" s="70" t="s">
        <v>1596</v>
      </c>
      <c r="H599" s="70" t="s">
        <v>1597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2442</v>
      </c>
      <c r="B600" s="70">
        <v>463</v>
      </c>
      <c r="C600" s="70">
        <v>4</v>
      </c>
      <c r="D600" s="70">
        <v>28</v>
      </c>
      <c r="E600" s="70">
        <v>2007</v>
      </c>
      <c r="F600" s="70" t="s">
        <v>791</v>
      </c>
      <c r="G600" s="70" t="s">
        <v>1596</v>
      </c>
      <c r="H600" s="70" t="s">
        <v>1597</v>
      </c>
      <c r="I600" s="148"/>
      <c r="J600" s="71">
        <v>71.561926332681907</v>
      </c>
      <c r="K600" s="71">
        <v>2.1459748426097391</v>
      </c>
      <c r="L600" s="71">
        <v>7.960675207782943</v>
      </c>
      <c r="M600" s="71">
        <v>7.7970393121014707</v>
      </c>
      <c r="N600" s="71">
        <v>14.93042042288465</v>
      </c>
      <c r="O600" s="71">
        <v>6.9301948905106361</v>
      </c>
      <c r="P600" s="71">
        <v>5.7141750782239313</v>
      </c>
      <c r="Q600" s="71">
        <v>0.41595564463173001</v>
      </c>
      <c r="R600" s="71">
        <v>0</v>
      </c>
      <c r="S600" s="71">
        <v>0</v>
      </c>
      <c r="T600" s="72"/>
      <c r="U600" s="71">
        <v>2350109</v>
      </c>
      <c r="V600" s="71">
        <v>714</v>
      </c>
      <c r="W600" s="71">
        <v>97</v>
      </c>
      <c r="X600" s="71">
        <v>1586</v>
      </c>
      <c r="Y600" s="71">
        <v>3052</v>
      </c>
      <c r="Z600" s="71">
        <v>3429</v>
      </c>
      <c r="AA600" s="71">
        <v>1119</v>
      </c>
      <c r="AB600" s="71">
        <v>6687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2443</v>
      </c>
      <c r="B601" s="70">
        <v>464</v>
      </c>
      <c r="C601" s="70">
        <v>5</v>
      </c>
      <c r="D601" s="70">
        <v>28</v>
      </c>
      <c r="E601" s="70">
        <v>2008</v>
      </c>
      <c r="F601" s="70" t="s">
        <v>792</v>
      </c>
      <c r="G601" s="70" t="s">
        <v>1596</v>
      </c>
      <c r="H601" s="70" t="s">
        <v>1597</v>
      </c>
      <c r="I601" s="148"/>
      <c r="J601" s="71">
        <v>70.518090556673599</v>
      </c>
      <c r="K601" s="71">
        <v>1.8834308605547729</v>
      </c>
      <c r="L601" s="71">
        <v>6.8737425906776179</v>
      </c>
      <c r="M601" s="71">
        <v>9.1232910251654271</v>
      </c>
      <c r="N601" s="71">
        <v>15.042141732485231</v>
      </c>
      <c r="O601" s="71">
        <v>6.5409555315707983</v>
      </c>
      <c r="P601" s="71">
        <v>5.5801458850007846</v>
      </c>
      <c r="Q601" s="71">
        <v>0.39778091881045602</v>
      </c>
      <c r="R601" s="71">
        <v>0</v>
      </c>
      <c r="S601" s="71">
        <v>0</v>
      </c>
      <c r="T601" s="72"/>
      <c r="U601" s="71">
        <v>2433218</v>
      </c>
      <c r="V601" s="71">
        <v>714</v>
      </c>
      <c r="W601" s="71">
        <v>97</v>
      </c>
      <c r="X601" s="71">
        <v>1586</v>
      </c>
      <c r="Y601" s="71">
        <v>3034</v>
      </c>
      <c r="Z601" s="71">
        <v>3350</v>
      </c>
      <c r="AA601" s="71">
        <v>1094</v>
      </c>
      <c r="AB601" s="71">
        <v>6500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2444</v>
      </c>
      <c r="B602" s="70">
        <v>465</v>
      </c>
      <c r="C602" s="70">
        <v>6</v>
      </c>
      <c r="D602" s="70">
        <v>28</v>
      </c>
      <c r="E602" s="70">
        <v>2009</v>
      </c>
      <c r="F602" s="70" t="s">
        <v>176</v>
      </c>
      <c r="G602" s="70" t="s">
        <v>1596</v>
      </c>
      <c r="H602" s="70" t="s">
        <v>1597</v>
      </c>
      <c r="I602" s="148"/>
      <c r="J602" s="71">
        <v>46.416191156163393</v>
      </c>
      <c r="K602" s="71">
        <v>1.451643108203142</v>
      </c>
      <c r="L602" s="71">
        <v>5.6273941324335537</v>
      </c>
      <c r="M602" s="71">
        <v>7.096511116528518</v>
      </c>
      <c r="N602" s="71">
        <v>12.90310122213122</v>
      </c>
      <c r="O602" s="71">
        <v>6.5417215122030674</v>
      </c>
      <c r="P602" s="71">
        <v>5.5696401606628294</v>
      </c>
      <c r="Q602" s="71">
        <v>0.37374436442412701</v>
      </c>
      <c r="R602" s="71">
        <v>0</v>
      </c>
      <c r="S602" s="71">
        <v>0</v>
      </c>
      <c r="T602" s="72"/>
      <c r="U602" s="71">
        <v>1617376</v>
      </c>
      <c r="V602" s="71">
        <v>674</v>
      </c>
      <c r="W602" s="71">
        <v>91</v>
      </c>
      <c r="X602" s="71">
        <v>1558</v>
      </c>
      <c r="Y602" s="71">
        <v>3030</v>
      </c>
      <c r="Z602" s="71">
        <v>3307</v>
      </c>
      <c r="AA602" s="71">
        <v>1121</v>
      </c>
      <c r="AB602" s="71">
        <v>6411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15.561999999999999</v>
      </c>
      <c r="BK602" s="71">
        <v>112</v>
      </c>
      <c r="BL602" s="71">
        <v>0</v>
      </c>
      <c r="BM602" s="71">
        <v>0</v>
      </c>
      <c r="BN602" s="72"/>
      <c r="BO602" s="71">
        <v>0</v>
      </c>
      <c r="BP602" s="71">
        <v>0</v>
      </c>
      <c r="BQ602" s="71">
        <v>2</v>
      </c>
      <c r="BR602" s="71">
        <v>1</v>
      </c>
      <c r="BS602" s="71">
        <v>0</v>
      </c>
      <c r="BT602" s="71">
        <v>0</v>
      </c>
      <c r="BU602"/>
      <c r="BV602" s="70">
        <v>127.562</v>
      </c>
      <c r="BW602" s="70">
        <v>0</v>
      </c>
      <c r="BX602" s="70">
        <v>0</v>
      </c>
      <c r="BY602" s="70">
        <v>0</v>
      </c>
      <c r="BZ602" s="70">
        <v>0</v>
      </c>
      <c r="CA602" s="70">
        <v>0</v>
      </c>
      <c r="CB602" s="70">
        <v>0</v>
      </c>
      <c r="CC602" s="70">
        <v>0</v>
      </c>
      <c r="CD602" s="70">
        <v>0</v>
      </c>
    </row>
    <row r="603" spans="1:82">
      <c r="A603" s="70" t="s">
        <v>2445</v>
      </c>
      <c r="B603" s="70">
        <v>466</v>
      </c>
      <c r="C603" s="70">
        <v>7</v>
      </c>
      <c r="D603" s="70">
        <v>28</v>
      </c>
      <c r="E603" s="70">
        <v>2010</v>
      </c>
      <c r="F603" s="70" t="s">
        <v>177</v>
      </c>
      <c r="G603" s="70" t="s">
        <v>1596</v>
      </c>
      <c r="H603" s="70" t="s">
        <v>1597</v>
      </c>
      <c r="I603" s="148"/>
      <c r="J603" s="71">
        <v>61.350495947472552</v>
      </c>
      <c r="K603" s="71">
        <v>1.5139276334634799</v>
      </c>
      <c r="L603" s="71">
        <v>5.123192297328802</v>
      </c>
      <c r="M603" s="71">
        <v>6.3523671843801024</v>
      </c>
      <c r="N603" s="71">
        <v>12.620025866114091</v>
      </c>
      <c r="O603" s="71">
        <v>6.4898051071764904</v>
      </c>
      <c r="P603" s="71">
        <v>5.5237558188896037</v>
      </c>
      <c r="Q603" s="71">
        <v>0.38328548706654397</v>
      </c>
      <c r="R603" s="71">
        <v>0</v>
      </c>
      <c r="S603" s="71">
        <v>0</v>
      </c>
      <c r="T603" s="72"/>
      <c r="U603" s="71">
        <v>2393048</v>
      </c>
      <c r="V603" s="71">
        <v>674</v>
      </c>
      <c r="W603" s="71">
        <v>91</v>
      </c>
      <c r="X603" s="71">
        <v>1558</v>
      </c>
      <c r="Y603" s="71">
        <v>3014</v>
      </c>
      <c r="Z603" s="71">
        <v>3296</v>
      </c>
      <c r="AA603" s="71">
        <v>1084</v>
      </c>
      <c r="AB603" s="71">
        <v>6300</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14.981999999999999</v>
      </c>
      <c r="BK603" s="71">
        <v>91.313999999999993</v>
      </c>
      <c r="BL603" s="71">
        <v>0</v>
      </c>
      <c r="BM603" s="71">
        <v>0</v>
      </c>
      <c r="BN603" s="72"/>
      <c r="BO603" s="71">
        <v>0</v>
      </c>
      <c r="BP603" s="71">
        <v>0</v>
      </c>
      <c r="BQ603" s="71">
        <v>2</v>
      </c>
      <c r="BR603" s="71">
        <v>1</v>
      </c>
      <c r="BS603" s="71">
        <v>0</v>
      </c>
      <c r="BT603" s="71">
        <v>0</v>
      </c>
      <c r="BU603"/>
      <c r="BV603" s="70">
        <v>106.29600000000001</v>
      </c>
      <c r="BW603" s="70">
        <v>0</v>
      </c>
      <c r="BX603" s="70">
        <v>0</v>
      </c>
      <c r="BY603" s="70">
        <v>0</v>
      </c>
      <c r="BZ603" s="70">
        <v>0</v>
      </c>
      <c r="CA603" s="70">
        <v>0</v>
      </c>
      <c r="CB603" s="70">
        <v>0</v>
      </c>
      <c r="CC603" s="70">
        <v>0</v>
      </c>
      <c r="CD603" s="70">
        <v>0</v>
      </c>
    </row>
    <row r="604" spans="1:82">
      <c r="A604" s="70" t="s">
        <v>2446</v>
      </c>
      <c r="B604" s="70">
        <v>467</v>
      </c>
      <c r="C604" s="70">
        <v>8</v>
      </c>
      <c r="D604" s="70">
        <v>28</v>
      </c>
      <c r="E604" s="70">
        <v>2011</v>
      </c>
      <c r="F604" s="70" t="s">
        <v>178</v>
      </c>
      <c r="G604" s="70" t="s">
        <v>1596</v>
      </c>
      <c r="H604" s="70" t="s">
        <v>1597</v>
      </c>
      <c r="I604" s="148"/>
      <c r="J604" s="71">
        <v>64.101326559476135</v>
      </c>
      <c r="K604" s="71">
        <v>2.1212942149714982</v>
      </c>
      <c r="L604" s="71">
        <v>4.7803117140004847</v>
      </c>
      <c r="M604" s="71">
        <v>8.0248256867447445</v>
      </c>
      <c r="N604" s="71">
        <v>15.00901846382745</v>
      </c>
      <c r="O604" s="71">
        <v>6.249674247554708</v>
      </c>
      <c r="P604" s="71">
        <v>5.1562929631973029</v>
      </c>
      <c r="Q604" s="71">
        <v>0.434185357639153</v>
      </c>
      <c r="R604" s="71">
        <v>0</v>
      </c>
      <c r="S604" s="71">
        <v>0</v>
      </c>
      <c r="T604" s="72"/>
      <c r="U604" s="71">
        <v>2354818</v>
      </c>
      <c r="V604" s="71">
        <v>674</v>
      </c>
      <c r="W604" s="71">
        <v>91</v>
      </c>
      <c r="X604" s="71">
        <v>1558</v>
      </c>
      <c r="Y604" s="71">
        <v>2978</v>
      </c>
      <c r="Z604" s="71">
        <v>3243</v>
      </c>
      <c r="AA604" s="71">
        <v>1042</v>
      </c>
      <c r="AB604" s="71">
        <v>6187</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13.82</v>
      </c>
      <c r="BK604" s="71">
        <v>130.49100000000001</v>
      </c>
      <c r="BL604" s="71">
        <v>0</v>
      </c>
      <c r="BM604" s="71">
        <v>0</v>
      </c>
      <c r="BN604" s="72"/>
      <c r="BO604" s="71">
        <v>0</v>
      </c>
      <c r="BP604" s="71">
        <v>0</v>
      </c>
      <c r="BQ604" s="71">
        <v>2</v>
      </c>
      <c r="BR604" s="71">
        <v>1</v>
      </c>
      <c r="BS604" s="71">
        <v>0</v>
      </c>
      <c r="BT604" s="71">
        <v>0</v>
      </c>
      <c r="BU604"/>
      <c r="BV604" s="70">
        <v>144.31100000000001</v>
      </c>
      <c r="BW604" s="70">
        <v>0</v>
      </c>
      <c r="BX604" s="70">
        <v>0</v>
      </c>
      <c r="BY604" s="70">
        <v>0</v>
      </c>
      <c r="BZ604" s="70">
        <v>0</v>
      </c>
      <c r="CA604" s="70">
        <v>0</v>
      </c>
      <c r="CB604" s="70">
        <v>0</v>
      </c>
      <c r="CC604" s="70">
        <v>0</v>
      </c>
      <c r="CD604" s="70">
        <v>0</v>
      </c>
    </row>
    <row r="605" spans="1:82">
      <c r="A605" s="70" t="s">
        <v>2447</v>
      </c>
      <c r="B605" s="70">
        <v>468</v>
      </c>
      <c r="C605" s="70">
        <v>9</v>
      </c>
      <c r="D605" s="70">
        <v>28</v>
      </c>
      <c r="E605" s="70">
        <v>2012</v>
      </c>
      <c r="F605" s="70" t="s">
        <v>179</v>
      </c>
      <c r="G605" s="70" t="s">
        <v>1596</v>
      </c>
      <c r="H605" s="70" t="s">
        <v>1597</v>
      </c>
      <c r="I605" s="148"/>
      <c r="J605" s="71">
        <v>67.780992570207914</v>
      </c>
      <c r="K605" s="71">
        <v>2.3897199763936281</v>
      </c>
      <c r="L605" s="71">
        <v>4.8231923730628594</v>
      </c>
      <c r="M605" s="71">
        <v>9.9668080053619867</v>
      </c>
      <c r="N605" s="71">
        <v>16.498625768639819</v>
      </c>
      <c r="O605" s="71">
        <v>6.1603433895912101</v>
      </c>
      <c r="P605" s="71">
        <v>5.1010273099878827</v>
      </c>
      <c r="Q605" s="71">
        <v>0.46319409675703199</v>
      </c>
      <c r="R605" s="71">
        <v>0</v>
      </c>
      <c r="S605" s="71">
        <v>0.1290207962802363</v>
      </c>
      <c r="T605" s="72"/>
      <c r="U605" s="71">
        <v>2385754</v>
      </c>
      <c r="V605" s="71">
        <v>674</v>
      </c>
      <c r="W605" s="71">
        <v>91</v>
      </c>
      <c r="X605" s="71">
        <v>1558</v>
      </c>
      <c r="Y605" s="71">
        <v>2980</v>
      </c>
      <c r="Z605" s="71">
        <v>3222</v>
      </c>
      <c r="AA605" s="71">
        <v>1025</v>
      </c>
      <c r="AB605" s="71">
        <v>6075</v>
      </c>
      <c r="AC605" s="71">
        <v>0</v>
      </c>
      <c r="AD605" s="71">
        <v>0.1290207962802363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17.411000000000001</v>
      </c>
      <c r="BK605" s="71">
        <v>164.70599999999999</v>
      </c>
      <c r="BL605" s="71">
        <v>0</v>
      </c>
      <c r="BM605" s="71">
        <v>0</v>
      </c>
      <c r="BN605" s="72"/>
      <c r="BO605" s="71">
        <v>0</v>
      </c>
      <c r="BP605" s="71">
        <v>0</v>
      </c>
      <c r="BQ605" s="71">
        <v>2</v>
      </c>
      <c r="BR605" s="71">
        <v>1</v>
      </c>
      <c r="BS605" s="71">
        <v>0</v>
      </c>
      <c r="BT605" s="71">
        <v>0</v>
      </c>
      <c r="BU605"/>
      <c r="BV605" s="70">
        <v>178.88</v>
      </c>
      <c r="BW605" s="70">
        <v>0</v>
      </c>
      <c r="BX605" s="70">
        <v>0</v>
      </c>
      <c r="BY605" s="70">
        <v>0</v>
      </c>
      <c r="BZ605" s="70">
        <v>3.2370000000000001</v>
      </c>
      <c r="CA605" s="70">
        <v>0</v>
      </c>
      <c r="CB605" s="70">
        <v>0</v>
      </c>
      <c r="CC605" s="70">
        <v>0</v>
      </c>
      <c r="CD605" s="70">
        <v>0</v>
      </c>
    </row>
    <row r="606" spans="1:82">
      <c r="A606" s="70" t="s">
        <v>2448</v>
      </c>
      <c r="B606" s="70">
        <v>469</v>
      </c>
      <c r="C606" s="70">
        <v>10</v>
      </c>
      <c r="D606" s="70">
        <v>28</v>
      </c>
      <c r="E606" s="70">
        <v>2013</v>
      </c>
      <c r="F606" s="70" t="s">
        <v>180</v>
      </c>
      <c r="G606" s="70" t="s">
        <v>1596</v>
      </c>
      <c r="H606" s="70" t="s">
        <v>1597</v>
      </c>
      <c r="I606" s="148"/>
      <c r="J606" s="71">
        <v>66.952568279077425</v>
      </c>
      <c r="K606" s="71">
        <v>1.97511171174434</v>
      </c>
      <c r="L606" s="71">
        <v>4.2592591819554304</v>
      </c>
      <c r="M606" s="71">
        <v>9.2693697334372711</v>
      </c>
      <c r="N606" s="71">
        <v>15.80156831743453</v>
      </c>
      <c r="O606" s="71">
        <v>5.897050933820613</v>
      </c>
      <c r="P606" s="71">
        <v>5.1751970210032745</v>
      </c>
      <c r="Q606" s="71">
        <v>0.46312374916863502</v>
      </c>
      <c r="R606" s="71">
        <v>0</v>
      </c>
      <c r="S606" s="71">
        <v>0.56666685510590065</v>
      </c>
      <c r="T606" s="72"/>
      <c r="U606" s="71">
        <v>2399498</v>
      </c>
      <c r="V606" s="71">
        <v>674</v>
      </c>
      <c r="W606" s="71">
        <v>91</v>
      </c>
      <c r="X606" s="71">
        <v>1558</v>
      </c>
      <c r="Y606" s="71">
        <v>2945</v>
      </c>
      <c r="Z606" s="71">
        <v>3222</v>
      </c>
      <c r="AA606" s="71">
        <v>1036</v>
      </c>
      <c r="AB606" s="71">
        <v>5987</v>
      </c>
      <c r="AC606" s="71">
        <v>0</v>
      </c>
      <c r="AD606" s="71">
        <v>0.56666685510590065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24.88</v>
      </c>
      <c r="BK606" s="71">
        <v>147.434</v>
      </c>
      <c r="BL606" s="71">
        <v>0</v>
      </c>
      <c r="BM606" s="71">
        <v>0</v>
      </c>
      <c r="BN606" s="72"/>
      <c r="BO606" s="71">
        <v>0</v>
      </c>
      <c r="BP606" s="71">
        <v>0</v>
      </c>
      <c r="BQ606" s="71">
        <v>2</v>
      </c>
      <c r="BR606" s="71">
        <v>1</v>
      </c>
      <c r="BS606" s="71">
        <v>0</v>
      </c>
      <c r="BT606" s="71">
        <v>0</v>
      </c>
      <c r="BU606"/>
      <c r="BV606" s="70">
        <v>172.31399999999999</v>
      </c>
      <c r="BW606" s="70">
        <v>0</v>
      </c>
      <c r="BX606" s="70">
        <v>0</v>
      </c>
      <c r="BY606" s="70">
        <v>0</v>
      </c>
      <c r="BZ606" s="70">
        <v>0</v>
      </c>
      <c r="CA606" s="70">
        <v>0</v>
      </c>
      <c r="CB606" s="70">
        <v>0</v>
      </c>
      <c r="CC606" s="70">
        <v>0</v>
      </c>
      <c r="CD606" s="70">
        <v>0</v>
      </c>
    </row>
    <row r="607" spans="1:82">
      <c r="A607" s="70" t="s">
        <v>2449</v>
      </c>
      <c r="B607" s="70">
        <v>470</v>
      </c>
      <c r="C607" s="70">
        <v>11</v>
      </c>
      <c r="D607" s="70">
        <v>28</v>
      </c>
      <c r="E607" s="70">
        <v>2014</v>
      </c>
      <c r="F607" s="70" t="s">
        <v>181</v>
      </c>
      <c r="G607" s="70" t="s">
        <v>1596</v>
      </c>
      <c r="H607" s="70" t="s">
        <v>1597</v>
      </c>
      <c r="I607" s="148"/>
      <c r="J607" s="71">
        <v>65.884553467331557</v>
      </c>
      <c r="K607" s="71">
        <v>1.7537892979630529</v>
      </c>
      <c r="L607" s="71">
        <v>3.393126583012656</v>
      </c>
      <c r="M607" s="71">
        <v>9.2681639461136367</v>
      </c>
      <c r="N607" s="71">
        <v>16.589785256076301</v>
      </c>
      <c r="O607" s="71">
        <v>5.5608242974633395</v>
      </c>
      <c r="P607" s="71">
        <v>5.1468622850708545</v>
      </c>
      <c r="Q607" s="71">
        <v>0.434171866553617</v>
      </c>
      <c r="R607" s="71">
        <v>0</v>
      </c>
      <c r="S607" s="71">
        <v>0.68647767831417927</v>
      </c>
      <c r="T607" s="72"/>
      <c r="U607" s="71">
        <v>2622411</v>
      </c>
      <c r="V607" s="71">
        <v>520</v>
      </c>
      <c r="W607" s="71">
        <v>74</v>
      </c>
      <c r="X607" s="71">
        <v>1481</v>
      </c>
      <c r="Y607" s="71">
        <v>2920</v>
      </c>
      <c r="Z607" s="71">
        <v>3200</v>
      </c>
      <c r="AA607" s="71">
        <v>1025</v>
      </c>
      <c r="AB607" s="71">
        <v>5850</v>
      </c>
      <c r="AC607" s="71">
        <v>0</v>
      </c>
      <c r="AD607" s="71">
        <v>0.68647767831417927</v>
      </c>
      <c r="AE607" s="72"/>
      <c r="AF607" s="71"/>
      <c r="AG607" s="71"/>
      <c r="AH607" s="71"/>
      <c r="AI607" s="71"/>
      <c r="AJ607" s="71"/>
      <c r="AK607" s="71"/>
      <c r="AL607" s="71"/>
      <c r="AM607" s="71"/>
      <c r="AN607" s="71"/>
      <c r="AO607" s="71"/>
      <c r="AP607" s="71"/>
      <c r="AQ607" s="72"/>
      <c r="AR607" s="71">
        <v>10</v>
      </c>
      <c r="AS607" s="71">
        <v>7</v>
      </c>
      <c r="AT607" s="71">
        <v>0</v>
      </c>
      <c r="AU607" s="71">
        <v>0</v>
      </c>
      <c r="AV607" s="71">
        <v>0</v>
      </c>
      <c r="AW607" s="71">
        <v>0</v>
      </c>
      <c r="AX607" s="71"/>
      <c r="AY607" s="72"/>
      <c r="AZ607" s="71">
        <v>61.599999999999987</v>
      </c>
      <c r="BA607" s="71">
        <v>1971.5</v>
      </c>
      <c r="BB607" s="71">
        <v>0</v>
      </c>
      <c r="BC607" s="71">
        <v>0</v>
      </c>
      <c r="BD607" s="71">
        <v>0</v>
      </c>
      <c r="BE607" s="71">
        <v>0</v>
      </c>
      <c r="BF607" s="71"/>
      <c r="BG607" s="72"/>
      <c r="BH607" s="71">
        <v>0</v>
      </c>
      <c r="BI607" s="71">
        <v>0</v>
      </c>
      <c r="BJ607" s="71">
        <v>22.67</v>
      </c>
      <c r="BK607" s="71">
        <v>154.89699999999999</v>
      </c>
      <c r="BL607" s="71">
        <v>0</v>
      </c>
      <c r="BM607" s="71">
        <v>0</v>
      </c>
      <c r="BN607" s="72"/>
      <c r="BO607" s="71">
        <v>0</v>
      </c>
      <c r="BP607" s="71">
        <v>0</v>
      </c>
      <c r="BQ607" s="71">
        <v>1</v>
      </c>
      <c r="BR607" s="71">
        <v>1</v>
      </c>
      <c r="BS607" s="71">
        <v>0</v>
      </c>
      <c r="BT607" s="71">
        <v>0</v>
      </c>
      <c r="BU607"/>
      <c r="BV607" s="70">
        <v>177.56700000000001</v>
      </c>
      <c r="BW607" s="70">
        <v>0</v>
      </c>
      <c r="BX607" s="70">
        <v>0</v>
      </c>
      <c r="BY607" s="70">
        <v>0</v>
      </c>
      <c r="BZ607" s="70">
        <v>0</v>
      </c>
      <c r="CA607" s="70">
        <v>0</v>
      </c>
      <c r="CB607" s="70">
        <v>0</v>
      </c>
      <c r="CC607" s="70">
        <v>0</v>
      </c>
      <c r="CD607" s="70">
        <v>0</v>
      </c>
    </row>
    <row r="608" spans="1:82">
      <c r="A608" s="70" t="s">
        <v>2450</v>
      </c>
      <c r="B608" s="70">
        <v>471</v>
      </c>
      <c r="C608" s="70">
        <v>12</v>
      </c>
      <c r="D608" s="70">
        <v>28</v>
      </c>
      <c r="E608" s="70">
        <v>2015</v>
      </c>
      <c r="F608" s="70" t="s">
        <v>182</v>
      </c>
      <c r="G608" s="70" t="s">
        <v>1596</v>
      </c>
      <c r="H608" s="70" t="s">
        <v>1597</v>
      </c>
      <c r="I608" s="148"/>
      <c r="J608" s="71">
        <v>64.152428377516202</v>
      </c>
      <c r="K608" s="71">
        <v>1.6817016254595021</v>
      </c>
      <c r="L608" s="71">
        <v>3.5716197122527671</v>
      </c>
      <c r="M608" s="71">
        <v>8.9676237256576901</v>
      </c>
      <c r="N608" s="71">
        <v>15.175100854269759</v>
      </c>
      <c r="O608" s="71">
        <v>5.4561817325394042</v>
      </c>
      <c r="P608" s="71">
        <v>5.0855997564131652</v>
      </c>
      <c r="Q608" s="71">
        <v>0.4181241393915</v>
      </c>
      <c r="R608" s="71">
        <v>0</v>
      </c>
      <c r="S608" s="71">
        <v>0.54616318876228298</v>
      </c>
      <c r="T608" s="72"/>
      <c r="U608" s="71">
        <v>2560133</v>
      </c>
      <c r="V608" s="71">
        <v>520</v>
      </c>
      <c r="W608" s="71">
        <v>74</v>
      </c>
      <c r="X608" s="71">
        <v>1481</v>
      </c>
      <c r="Y608" s="71">
        <v>2902</v>
      </c>
      <c r="Z608" s="71">
        <v>3170</v>
      </c>
      <c r="AA608" s="71">
        <v>1012</v>
      </c>
      <c r="AB608" s="71">
        <v>5755</v>
      </c>
      <c r="AC608" s="71">
        <v>0</v>
      </c>
      <c r="AD608" s="71">
        <v>0.54616318876228298</v>
      </c>
      <c r="AE608" s="72"/>
      <c r="AF608" s="71">
        <v>19757315.855557062</v>
      </c>
      <c r="AG608" s="71">
        <v>1120383.0345837709</v>
      </c>
      <c r="AH608" s="71">
        <v>461817.0876700271</v>
      </c>
      <c r="AI608" s="71">
        <v>9419280.2042118777</v>
      </c>
      <c r="AJ608" s="71">
        <v>12853096.19933743</v>
      </c>
      <c r="AK608" s="71">
        <v>0</v>
      </c>
      <c r="AL608" s="71">
        <v>0</v>
      </c>
      <c r="AM608" s="71">
        <v>788698.60868297238</v>
      </c>
      <c r="AN608" s="71">
        <v>0</v>
      </c>
      <c r="AO608" s="71">
        <v>0</v>
      </c>
      <c r="AP608" s="71">
        <v>44400590.990043141</v>
      </c>
      <c r="AQ608" s="72"/>
      <c r="AR608" s="71">
        <v>12</v>
      </c>
      <c r="AS608" s="71">
        <v>7</v>
      </c>
      <c r="AT608" s="71">
        <v>0</v>
      </c>
      <c r="AU608" s="71">
        <v>0</v>
      </c>
      <c r="AV608" s="71">
        <v>0</v>
      </c>
      <c r="AW608" s="71">
        <v>0</v>
      </c>
      <c r="AX608" s="71"/>
      <c r="AY608" s="72"/>
      <c r="AZ608" s="71">
        <v>70.599999999999994</v>
      </c>
      <c r="BA608" s="71">
        <v>1971.5</v>
      </c>
      <c r="BB608" s="71">
        <v>0</v>
      </c>
      <c r="BC608" s="71">
        <v>0</v>
      </c>
      <c r="BD608" s="71">
        <v>0</v>
      </c>
      <c r="BE608" s="71">
        <v>0</v>
      </c>
      <c r="BF608" s="71"/>
      <c r="BG608" s="72"/>
      <c r="BH608" s="71">
        <v>0</v>
      </c>
      <c r="BI608" s="71">
        <v>0</v>
      </c>
      <c r="BJ608" s="71">
        <v>22.629000000000001</v>
      </c>
      <c r="BK608" s="71">
        <v>153.23699999999999</v>
      </c>
      <c r="BL608" s="71">
        <v>0</v>
      </c>
      <c r="BM608" s="71">
        <v>0</v>
      </c>
      <c r="BN608" s="72"/>
      <c r="BO608" s="71">
        <v>0</v>
      </c>
      <c r="BP608" s="71">
        <v>0</v>
      </c>
      <c r="BQ608" s="71">
        <v>1</v>
      </c>
      <c r="BR608" s="71">
        <v>1</v>
      </c>
      <c r="BS608" s="71">
        <v>0</v>
      </c>
      <c r="BT608" s="71">
        <v>0</v>
      </c>
      <c r="BU608"/>
      <c r="BV608" s="70">
        <v>172.67500000000001</v>
      </c>
      <c r="BW608" s="70">
        <v>0</v>
      </c>
      <c r="BX608" s="70">
        <v>0</v>
      </c>
      <c r="BY608" s="70">
        <v>0</v>
      </c>
      <c r="BZ608" s="70">
        <v>3.1909999999999998</v>
      </c>
      <c r="CA608" s="70">
        <v>0</v>
      </c>
      <c r="CB608" s="70">
        <v>0</v>
      </c>
      <c r="CC608" s="70">
        <v>0</v>
      </c>
      <c r="CD608" s="70">
        <v>0</v>
      </c>
    </row>
    <row r="609" spans="1:82">
      <c r="A609" s="70" t="s">
        <v>2451</v>
      </c>
      <c r="B609" s="70">
        <v>472</v>
      </c>
      <c r="C609" s="70">
        <v>13</v>
      </c>
      <c r="D609" s="70">
        <v>28</v>
      </c>
      <c r="E609" s="70">
        <v>2016</v>
      </c>
      <c r="F609" s="70" t="s">
        <v>155</v>
      </c>
      <c r="G609" s="70" t="s">
        <v>1596</v>
      </c>
      <c r="H609" s="70" t="s">
        <v>1597</v>
      </c>
      <c r="I609" s="148"/>
      <c r="J609" s="71">
        <v>62.191399707524717</v>
      </c>
      <c r="K609" s="71">
        <v>1.5863122435379888</v>
      </c>
      <c r="L609" s="71">
        <v>3.8407347355718495</v>
      </c>
      <c r="M609" s="71">
        <v>7.6886973362007405</v>
      </c>
      <c r="N609" s="71">
        <v>15.256589630985046</v>
      </c>
      <c r="O609" s="71">
        <v>5.3610197336253291</v>
      </c>
      <c r="P609" s="71">
        <v>5.8158901550706794</v>
      </c>
      <c r="Q609" s="71">
        <v>0.39892969330417671</v>
      </c>
      <c r="R609" s="71">
        <v>0</v>
      </c>
      <c r="S609" s="71">
        <v>0.56755159103650488</v>
      </c>
      <c r="T609" s="72"/>
      <c r="U609" s="71">
        <v>2362409</v>
      </c>
      <c r="V609" s="71">
        <v>520</v>
      </c>
      <c r="W609" s="71">
        <v>74</v>
      </c>
      <c r="X609" s="71">
        <v>1481</v>
      </c>
      <c r="Y609" s="71">
        <v>2869</v>
      </c>
      <c r="Z609" s="71">
        <v>3153</v>
      </c>
      <c r="AA609" s="71">
        <v>1197</v>
      </c>
      <c r="AB609" s="71">
        <v>5648</v>
      </c>
      <c r="AC609" s="71">
        <v>0</v>
      </c>
      <c r="AD609" s="71">
        <v>0.56755159103650488</v>
      </c>
      <c r="AE609" s="72"/>
      <c r="AF609" s="71">
        <v>19488683.347355761</v>
      </c>
      <c r="AG609" s="71">
        <v>1067954.162326775</v>
      </c>
      <c r="AH609" s="71">
        <v>391412.73811578151</v>
      </c>
      <c r="AI609" s="71">
        <v>9402319.6367078722</v>
      </c>
      <c r="AJ609" s="71">
        <v>12621678.61253451</v>
      </c>
      <c r="AK609" s="71">
        <v>0</v>
      </c>
      <c r="AL609" s="71">
        <v>0</v>
      </c>
      <c r="AM609" s="71">
        <v>774636.05655123771</v>
      </c>
      <c r="AN609" s="71">
        <v>0</v>
      </c>
      <c r="AO609" s="71">
        <v>0</v>
      </c>
      <c r="AP609" s="71">
        <v>43746684.553591937</v>
      </c>
      <c r="AQ609" s="72"/>
      <c r="AR609" s="71">
        <v>15</v>
      </c>
      <c r="AS609" s="71">
        <v>7</v>
      </c>
      <c r="AT609" s="71">
        <v>0</v>
      </c>
      <c r="AU609" s="71">
        <v>0</v>
      </c>
      <c r="AV609" s="71">
        <v>0</v>
      </c>
      <c r="AW609" s="71">
        <v>0</v>
      </c>
      <c r="AX609" s="71"/>
      <c r="AY609" s="72"/>
      <c r="AZ609" s="71">
        <v>99.4</v>
      </c>
      <c r="BA609" s="71">
        <v>1971.5</v>
      </c>
      <c r="BB609" s="71">
        <v>0</v>
      </c>
      <c r="BC609" s="71">
        <v>0</v>
      </c>
      <c r="BD609" s="71">
        <v>0</v>
      </c>
      <c r="BE609" s="71">
        <v>0</v>
      </c>
      <c r="BF609" s="71"/>
      <c r="BG609" s="72"/>
      <c r="BH609" s="71">
        <v>0</v>
      </c>
      <c r="BI609" s="71">
        <v>0</v>
      </c>
      <c r="BJ609" s="71">
        <v>22.306999999999999</v>
      </c>
      <c r="BK609" s="71">
        <v>166.39500000000001</v>
      </c>
      <c r="BL609" s="71">
        <v>0</v>
      </c>
      <c r="BM609" s="71">
        <v>0</v>
      </c>
      <c r="BN609" s="72"/>
      <c r="BO609" s="71">
        <v>0</v>
      </c>
      <c r="BP609" s="71">
        <v>0</v>
      </c>
      <c r="BQ609" s="71">
        <v>1</v>
      </c>
      <c r="BR609" s="71">
        <v>1</v>
      </c>
      <c r="BS609" s="71">
        <v>0</v>
      </c>
      <c r="BT609" s="71">
        <v>0</v>
      </c>
      <c r="BU609"/>
      <c r="BV609" s="70">
        <v>185.45</v>
      </c>
      <c r="BW609" s="70">
        <v>0</v>
      </c>
      <c r="BX609" s="70">
        <v>0</v>
      </c>
      <c r="BY609" s="70">
        <v>0</v>
      </c>
      <c r="BZ609" s="70">
        <v>3.2519999999999998</v>
      </c>
      <c r="CA609" s="70">
        <v>0</v>
      </c>
      <c r="CB609" s="70">
        <v>0</v>
      </c>
      <c r="CC609" s="70">
        <v>0</v>
      </c>
      <c r="CD609" s="70">
        <v>0</v>
      </c>
    </row>
    <row r="610" spans="1:82">
      <c r="A610" s="70" t="s">
        <v>2452</v>
      </c>
      <c r="B610" s="70">
        <v>473</v>
      </c>
      <c r="C610" s="70">
        <v>14</v>
      </c>
      <c r="D610" s="70">
        <v>28</v>
      </c>
      <c r="E610" s="70">
        <v>2017</v>
      </c>
      <c r="F610" s="70" t="s">
        <v>156</v>
      </c>
      <c r="G610" s="70" t="s">
        <v>1596</v>
      </c>
      <c r="H610" s="70" t="s">
        <v>1597</v>
      </c>
      <c r="I610" s="148"/>
      <c r="J610" s="71">
        <v>65.398900330542688</v>
      </c>
      <c r="K610" s="71">
        <v>1.6209735975108797</v>
      </c>
      <c r="L610" s="71">
        <v>3.4670698645985785</v>
      </c>
      <c r="M610" s="71">
        <v>7.7093797051120792</v>
      </c>
      <c r="N610" s="71">
        <v>14.736916279862028</v>
      </c>
      <c r="O610" s="71">
        <v>5.2701955715253863</v>
      </c>
      <c r="P610" s="71">
        <v>5.7162853000648894</v>
      </c>
      <c r="Q610" s="71">
        <v>0.37750926128074702</v>
      </c>
      <c r="R610" s="71">
        <v>0</v>
      </c>
      <c r="S610" s="71">
        <v>0.50084068193250009</v>
      </c>
      <c r="T610" s="72"/>
      <c r="U610" s="71">
        <v>2444455</v>
      </c>
      <c r="V610" s="71">
        <v>520</v>
      </c>
      <c r="W610" s="71">
        <v>74</v>
      </c>
      <c r="X610" s="71">
        <v>1481</v>
      </c>
      <c r="Y610" s="71">
        <v>2832</v>
      </c>
      <c r="Z610" s="71">
        <v>3151</v>
      </c>
      <c r="AA610" s="71">
        <v>1184</v>
      </c>
      <c r="AB610" s="71">
        <v>5527</v>
      </c>
      <c r="AC610" s="71">
        <v>0</v>
      </c>
      <c r="AD610" s="71">
        <v>0.50084068193250009</v>
      </c>
      <c r="AE610" s="72"/>
      <c r="AF610" s="71">
        <v>19815420.513473701</v>
      </c>
      <c r="AG610" s="71">
        <v>1071057.1545850281</v>
      </c>
      <c r="AH610" s="71">
        <v>478152.07231852767</v>
      </c>
      <c r="AI610" s="71">
        <v>9169700.3304760847</v>
      </c>
      <c r="AJ610" s="71">
        <v>11297736.002507711</v>
      </c>
      <c r="AK610" s="71">
        <v>0</v>
      </c>
      <c r="AL610" s="71">
        <v>0</v>
      </c>
      <c r="AM610" s="71">
        <v>759226.75778359664</v>
      </c>
      <c r="AN610" s="71">
        <v>0</v>
      </c>
      <c r="AO610" s="71">
        <v>0</v>
      </c>
      <c r="AP610" s="71">
        <v>42591292.831144646</v>
      </c>
      <c r="AQ610" s="72"/>
      <c r="AR610" s="71">
        <v>16</v>
      </c>
      <c r="AS610" s="71">
        <v>7</v>
      </c>
      <c r="AT610" s="71">
        <v>0</v>
      </c>
      <c r="AU610" s="71">
        <v>0</v>
      </c>
      <c r="AV610" s="71">
        <v>0</v>
      </c>
      <c r="AW610" s="71">
        <v>0</v>
      </c>
      <c r="AX610" s="71"/>
      <c r="AY610" s="72"/>
      <c r="AZ610" s="71">
        <v>104.2</v>
      </c>
      <c r="BA610" s="71">
        <v>1971.5</v>
      </c>
      <c r="BB610" s="71">
        <v>0</v>
      </c>
      <c r="BC610" s="71">
        <v>0</v>
      </c>
      <c r="BD610" s="71">
        <v>0</v>
      </c>
      <c r="BE610" s="71">
        <v>0</v>
      </c>
      <c r="BF610" s="71"/>
      <c r="BG610" s="72"/>
      <c r="BH610" s="71">
        <v>0</v>
      </c>
      <c r="BI610" s="71">
        <v>0</v>
      </c>
      <c r="BJ610" s="71">
        <v>23.061</v>
      </c>
      <c r="BK610" s="71">
        <v>144.38200000000001</v>
      </c>
      <c r="BL610" s="71">
        <v>0</v>
      </c>
      <c r="BM610" s="71">
        <v>0</v>
      </c>
      <c r="BN610" s="72"/>
      <c r="BO610" s="71">
        <v>0</v>
      </c>
      <c r="BP610" s="71">
        <v>0</v>
      </c>
      <c r="BQ610" s="71">
        <v>1</v>
      </c>
      <c r="BR610" s="71">
        <v>1</v>
      </c>
      <c r="BS610" s="71">
        <v>0</v>
      </c>
      <c r="BT610" s="71">
        <v>0</v>
      </c>
      <c r="BU610"/>
      <c r="BV610" s="70">
        <v>167.44300000000001</v>
      </c>
      <c r="BW610" s="70">
        <v>0</v>
      </c>
      <c r="BX610" s="70">
        <v>0</v>
      </c>
      <c r="BY610" s="70">
        <v>0</v>
      </c>
      <c r="BZ610" s="70">
        <v>0</v>
      </c>
      <c r="CA610" s="70">
        <v>0</v>
      </c>
      <c r="CB610" s="70">
        <v>0</v>
      </c>
      <c r="CC610" s="70">
        <v>0</v>
      </c>
      <c r="CD610" s="70">
        <v>0</v>
      </c>
    </row>
    <row r="611" spans="1:82">
      <c r="A611" s="70" t="s">
        <v>2453</v>
      </c>
      <c r="B611" s="70">
        <v>474</v>
      </c>
      <c r="C611" s="70">
        <v>15</v>
      </c>
      <c r="D611" s="70">
        <v>28</v>
      </c>
      <c r="E611" s="70">
        <v>2018</v>
      </c>
      <c r="F611" s="70" t="s">
        <v>183</v>
      </c>
      <c r="G611" s="70" t="s">
        <v>1596</v>
      </c>
      <c r="H611" s="70" t="s">
        <v>1597</v>
      </c>
      <c r="I611" s="148"/>
      <c r="J611" s="71">
        <v>73.929892904048543</v>
      </c>
      <c r="K611" s="71">
        <v>1.5086873719137386</v>
      </c>
      <c r="L611" s="71">
        <v>3.1805900299547116</v>
      </c>
      <c r="M611" s="71">
        <v>7.7474029546609078</v>
      </c>
      <c r="N611" s="71">
        <v>13.486583382887552</v>
      </c>
      <c r="O611" s="71">
        <v>5.1580511107668965</v>
      </c>
      <c r="P611" s="71">
        <v>5.7836610537667603</v>
      </c>
      <c r="Q611" s="71">
        <v>0.34447482942138202</v>
      </c>
      <c r="R611" s="71">
        <v>0</v>
      </c>
      <c r="S611" s="71">
        <v>0.53251895009277606</v>
      </c>
      <c r="T611" s="72"/>
      <c r="U611" s="71">
        <v>2887346</v>
      </c>
      <c r="V611" s="71">
        <v>520</v>
      </c>
      <c r="W611" s="71">
        <v>74</v>
      </c>
      <c r="X611" s="71">
        <v>1481</v>
      </c>
      <c r="Y611" s="71">
        <v>2815</v>
      </c>
      <c r="Z611" s="71">
        <v>3143</v>
      </c>
      <c r="AA611" s="71">
        <v>1210</v>
      </c>
      <c r="AB611" s="71">
        <v>5435</v>
      </c>
      <c r="AC611" s="71">
        <v>0</v>
      </c>
      <c r="AD611" s="71">
        <v>0.53251895009277606</v>
      </c>
      <c r="AE611" s="72"/>
      <c r="AF611" s="71">
        <v>23495124.544933561</v>
      </c>
      <c r="AG611" s="71">
        <v>969050.50460520887</v>
      </c>
      <c r="AH611" s="71">
        <v>450658.38699421001</v>
      </c>
      <c r="AI611" s="71">
        <v>9373306.7821905334</v>
      </c>
      <c r="AJ611" s="71">
        <v>10431900.28375617</v>
      </c>
      <c r="AK611" s="71">
        <v>0</v>
      </c>
      <c r="AL611" s="71">
        <v>0</v>
      </c>
      <c r="AM611" s="71">
        <v>748133.78671781148</v>
      </c>
      <c r="AN611" s="71">
        <v>0</v>
      </c>
      <c r="AO611" s="71">
        <v>0</v>
      </c>
      <c r="AP611" s="71">
        <v>45468174.289197497</v>
      </c>
      <c r="AQ611" s="72"/>
      <c r="AR611" s="71">
        <v>20</v>
      </c>
      <c r="AS611" s="71">
        <v>8</v>
      </c>
      <c r="AT611" s="71">
        <v>0</v>
      </c>
      <c r="AU611" s="71">
        <v>0</v>
      </c>
      <c r="AV611" s="71">
        <v>0</v>
      </c>
      <c r="AW611" s="71">
        <v>0</v>
      </c>
      <c r="AX611" s="71"/>
      <c r="AY611" s="72"/>
      <c r="AZ611" s="71">
        <v>126.8</v>
      </c>
      <c r="BA611" s="71">
        <v>2000</v>
      </c>
      <c r="BB611" s="71">
        <v>0</v>
      </c>
      <c r="BC611" s="71">
        <v>0</v>
      </c>
      <c r="BD611" s="71">
        <v>0</v>
      </c>
      <c r="BE611" s="71">
        <v>0</v>
      </c>
      <c r="BF611" s="71"/>
      <c r="BG611" s="72"/>
      <c r="BH611" s="71">
        <v>0</v>
      </c>
      <c r="BI611" s="71">
        <v>0</v>
      </c>
      <c r="BJ611" s="71">
        <v>26.129000000000001</v>
      </c>
      <c r="BK611" s="71">
        <v>178.16200000000001</v>
      </c>
      <c r="BL611" s="71">
        <v>0</v>
      </c>
      <c r="BM611" s="71">
        <v>0</v>
      </c>
      <c r="BN611" s="72"/>
      <c r="BO611" s="71">
        <v>0</v>
      </c>
      <c r="BP611" s="71">
        <v>0</v>
      </c>
      <c r="BQ611" s="71">
        <v>1</v>
      </c>
      <c r="BR611" s="71">
        <v>1</v>
      </c>
      <c r="BS611" s="71">
        <v>0</v>
      </c>
      <c r="BT611" s="71">
        <v>0</v>
      </c>
      <c r="BU611"/>
      <c r="BV611" s="70">
        <v>200.822</v>
      </c>
      <c r="BW611" s="70">
        <v>0</v>
      </c>
      <c r="BX611" s="70">
        <v>0</v>
      </c>
      <c r="BY611" s="70">
        <v>0</v>
      </c>
      <c r="BZ611" s="70">
        <v>3.4689999999999999</v>
      </c>
      <c r="CA611" s="70">
        <v>0</v>
      </c>
      <c r="CB611" s="70">
        <v>0</v>
      </c>
      <c r="CC611" s="70">
        <v>0</v>
      </c>
      <c r="CD611" s="70">
        <v>0</v>
      </c>
    </row>
    <row r="612" spans="1:82">
      <c r="A612" s="70" t="s">
        <v>2454</v>
      </c>
      <c r="B612" s="70">
        <v>475</v>
      </c>
      <c r="C612" s="70">
        <v>16</v>
      </c>
      <c r="D612" s="70">
        <v>28</v>
      </c>
      <c r="E612" s="70">
        <v>2019</v>
      </c>
      <c r="F612" s="70" t="s">
        <v>158</v>
      </c>
      <c r="G612" s="70" t="s">
        <v>1596</v>
      </c>
      <c r="H612" s="70" t="s">
        <v>1597</v>
      </c>
      <c r="I612" s="148"/>
      <c r="J612" s="71">
        <v>65.46255378461025</v>
      </c>
      <c r="K612" s="71">
        <v>1.3999507886157656</v>
      </c>
      <c r="L612" s="71">
        <v>3.1948401585413864</v>
      </c>
      <c r="M612" s="71">
        <v>6.9501239373685211</v>
      </c>
      <c r="N612" s="71">
        <v>13.551291169321521</v>
      </c>
      <c r="O612" s="71">
        <v>4.9323793281882402</v>
      </c>
      <c r="P612" s="71">
        <v>4.9652266782899099</v>
      </c>
      <c r="Q612" s="71">
        <v>0.32922402126710298</v>
      </c>
      <c r="R612" s="71">
        <v>0</v>
      </c>
      <c r="S612" s="71">
        <v>0.47174299439469125</v>
      </c>
      <c r="T612" s="72"/>
      <c r="U612" s="71">
        <v>2689470</v>
      </c>
      <c r="V612" s="71">
        <v>520</v>
      </c>
      <c r="W612" s="71">
        <v>74</v>
      </c>
      <c r="X612" s="71">
        <v>1481</v>
      </c>
      <c r="Y612" s="71">
        <v>2794</v>
      </c>
      <c r="Z612" s="71">
        <v>3088</v>
      </c>
      <c r="AA612" s="71">
        <v>1031</v>
      </c>
      <c r="AB612" s="71">
        <v>5335</v>
      </c>
      <c r="AC612" s="71">
        <v>0</v>
      </c>
      <c r="AD612" s="71">
        <v>0.47174299439469131</v>
      </c>
      <c r="AE612" s="72"/>
      <c r="AF612" s="71">
        <v>21474961.026156601</v>
      </c>
      <c r="AG612" s="71">
        <v>968763.54155461129</v>
      </c>
      <c r="AH612" s="71">
        <v>486576.4453241445</v>
      </c>
      <c r="AI612" s="71">
        <v>9185062.5193242449</v>
      </c>
      <c r="AJ612" s="71">
        <v>10921948.82051819</v>
      </c>
      <c r="AK612" s="71">
        <v>0</v>
      </c>
      <c r="AL612" s="71">
        <v>0</v>
      </c>
      <c r="AM612" s="71">
        <v>726586.83814150246</v>
      </c>
      <c r="AN612" s="71">
        <v>0</v>
      </c>
      <c r="AO612" s="71">
        <v>0</v>
      </c>
      <c r="AP612" s="71">
        <v>43763899.191019289</v>
      </c>
      <c r="AQ612" s="72"/>
      <c r="AR612" s="71">
        <v>24</v>
      </c>
      <c r="AS612" s="71">
        <v>8</v>
      </c>
      <c r="AT612" s="71">
        <v>0</v>
      </c>
      <c r="AU612" s="71">
        <v>0</v>
      </c>
      <c r="AV612" s="71">
        <v>0</v>
      </c>
      <c r="AW612" s="71">
        <v>0</v>
      </c>
      <c r="AX612" s="71"/>
      <c r="AY612" s="72"/>
      <c r="AZ612" s="71">
        <v>151.5</v>
      </c>
      <c r="BA612" s="71">
        <v>2000.3</v>
      </c>
      <c r="BB612" s="71">
        <v>0</v>
      </c>
      <c r="BC612" s="71">
        <v>0</v>
      </c>
      <c r="BD612" s="71">
        <v>0</v>
      </c>
      <c r="BE612" s="71">
        <v>0</v>
      </c>
      <c r="BF612" s="71"/>
      <c r="BG612" s="72"/>
      <c r="BH612" s="71">
        <v>0</v>
      </c>
      <c r="BI612" s="71">
        <v>0</v>
      </c>
      <c r="BJ612" s="71">
        <v>23.3</v>
      </c>
      <c r="BK612" s="71">
        <v>4.7759999999999998</v>
      </c>
      <c r="BL612" s="71">
        <v>0</v>
      </c>
      <c r="BM612" s="71">
        <v>0</v>
      </c>
      <c r="BN612" s="72"/>
      <c r="BO612" s="71">
        <v>0</v>
      </c>
      <c r="BP612" s="71">
        <v>0</v>
      </c>
      <c r="BQ612" s="71">
        <v>1</v>
      </c>
      <c r="BR612" s="71">
        <v>1</v>
      </c>
      <c r="BS612" s="71">
        <v>0</v>
      </c>
      <c r="BT612" s="71">
        <v>0</v>
      </c>
      <c r="BU612"/>
      <c r="BV612" s="70">
        <v>28.076000000000001</v>
      </c>
      <c r="BW612" s="70">
        <v>0</v>
      </c>
      <c r="BX612" s="70">
        <v>0</v>
      </c>
      <c r="BY612" s="70">
        <v>0</v>
      </c>
      <c r="BZ612" s="70">
        <v>0</v>
      </c>
      <c r="CA612" s="70">
        <v>0</v>
      </c>
      <c r="CB612" s="70">
        <v>0</v>
      </c>
      <c r="CC612" s="70">
        <v>0</v>
      </c>
      <c r="CD612" s="70">
        <v>0</v>
      </c>
    </row>
    <row r="613" spans="1:82">
      <c r="A613" s="70" t="s">
        <v>2455</v>
      </c>
      <c r="B613" s="70">
        <v>476</v>
      </c>
      <c r="C613" s="70">
        <v>17</v>
      </c>
      <c r="D613" s="70">
        <v>28</v>
      </c>
      <c r="E613" s="70">
        <v>2020</v>
      </c>
      <c r="F613" s="70" t="s">
        <v>159</v>
      </c>
      <c r="G613" s="70" t="s">
        <v>1596</v>
      </c>
      <c r="H613" s="70" t="s">
        <v>1597</v>
      </c>
      <c r="I613" s="148"/>
      <c r="J613" s="71">
        <v>53.914561039773638</v>
      </c>
      <c r="K613" s="71">
        <v>1.3269182068649374</v>
      </c>
      <c r="L613" s="71">
        <v>5.781949547938007</v>
      </c>
      <c r="M613" s="71">
        <v>5.7970659445434478</v>
      </c>
      <c r="N613" s="71">
        <v>12.287160610825973</v>
      </c>
      <c r="O613" s="71">
        <v>4.318662771888568</v>
      </c>
      <c r="P613" s="71">
        <v>4.73938370021295</v>
      </c>
      <c r="Q613" s="71">
        <v>0.308659386993345</v>
      </c>
      <c r="R613" s="71">
        <v>0</v>
      </c>
      <c r="S613" s="71">
        <v>0.55198513028747775</v>
      </c>
      <c r="T613" s="72"/>
      <c r="U613" s="71">
        <v>2510933</v>
      </c>
      <c r="V613" s="71">
        <v>456</v>
      </c>
      <c r="W613" s="71">
        <v>119</v>
      </c>
      <c r="X613" s="71">
        <v>1299</v>
      </c>
      <c r="Y613" s="71">
        <v>2764</v>
      </c>
      <c r="Z613" s="71">
        <v>3086</v>
      </c>
      <c r="AA613" s="71">
        <v>1046</v>
      </c>
      <c r="AB613" s="71">
        <v>5235</v>
      </c>
      <c r="AC613" s="71">
        <v>0</v>
      </c>
      <c r="AD613" s="71">
        <v>0.55198513028747775</v>
      </c>
      <c r="AE613" s="72"/>
      <c r="AF613" s="71">
        <v>19605132.43747177</v>
      </c>
      <c r="AG613" s="71">
        <v>850157.2859002006</v>
      </c>
      <c r="AH613" s="71">
        <v>847913.00297159189</v>
      </c>
      <c r="AI613" s="71">
        <v>7458444.4738255646</v>
      </c>
      <c r="AJ613" s="71">
        <v>11350332.336015791</v>
      </c>
      <c r="AK613" s="71"/>
      <c r="AL613" s="71"/>
      <c r="AM613" s="71">
        <v>683225.66206308885</v>
      </c>
      <c r="AN613" s="71"/>
      <c r="AO613" s="71"/>
      <c r="AP613" s="71">
        <v>40795205.198248006</v>
      </c>
      <c r="AQ613" s="72"/>
      <c r="AR613" s="71">
        <v>26</v>
      </c>
      <c r="AS613" s="71">
        <v>10</v>
      </c>
      <c r="AT613" s="71">
        <v>0</v>
      </c>
      <c r="AU613" s="71">
        <v>0</v>
      </c>
      <c r="AV613" s="71">
        <v>0</v>
      </c>
      <c r="AW613" s="71">
        <v>0</v>
      </c>
      <c r="AX613" s="71"/>
      <c r="AY613" s="72"/>
      <c r="AZ613" s="71">
        <v>164.5</v>
      </c>
      <c r="BA613" s="71">
        <v>2099.3000000000002</v>
      </c>
      <c r="BB613" s="71">
        <v>0</v>
      </c>
      <c r="BC613" s="71">
        <v>0</v>
      </c>
      <c r="BD613" s="71">
        <v>0</v>
      </c>
      <c r="BE613" s="71">
        <v>0</v>
      </c>
      <c r="BF613" s="71"/>
      <c r="BG613" s="72"/>
      <c r="BH613" s="71">
        <v>0</v>
      </c>
      <c r="BI613" s="71">
        <v>0</v>
      </c>
      <c r="BJ613" s="71">
        <v>20.399000000000001</v>
      </c>
      <c r="BK613" s="71">
        <v>0.88100000000000001</v>
      </c>
      <c r="BL613" s="71">
        <v>0</v>
      </c>
      <c r="BM613" s="71">
        <v>0</v>
      </c>
      <c r="BN613" s="72"/>
      <c r="BO613" s="71">
        <v>0</v>
      </c>
      <c r="BP613" s="71">
        <v>0</v>
      </c>
      <c r="BQ613" s="71">
        <v>1</v>
      </c>
      <c r="BR613" s="71">
        <v>1</v>
      </c>
      <c r="BS613" s="71">
        <v>0</v>
      </c>
      <c r="BT613" s="71">
        <v>0</v>
      </c>
      <c r="BU613"/>
      <c r="BV613" s="70">
        <v>21.28</v>
      </c>
      <c r="BW613" s="70">
        <v>0</v>
      </c>
      <c r="BX613" s="70">
        <v>0</v>
      </c>
      <c r="BY613" s="70">
        <v>0</v>
      </c>
      <c r="BZ613" s="70">
        <v>0</v>
      </c>
      <c r="CA613" s="70">
        <v>0</v>
      </c>
      <c r="CB613" s="70">
        <v>0</v>
      </c>
      <c r="CC613" s="70">
        <v>0</v>
      </c>
      <c r="CD613" s="70">
        <v>0</v>
      </c>
    </row>
    <row r="614" spans="1:82">
      <c r="A614" s="70" t="s">
        <v>2456</v>
      </c>
      <c r="B614" s="70">
        <v>476</v>
      </c>
      <c r="C614" s="70">
        <v>18</v>
      </c>
      <c r="D614" s="70">
        <v>28</v>
      </c>
      <c r="E614" s="70">
        <v>2021</v>
      </c>
      <c r="F614" s="70" t="s">
        <v>160</v>
      </c>
      <c r="G614" s="70" t="s">
        <v>1596</v>
      </c>
      <c r="H614" s="70" t="s">
        <v>1597</v>
      </c>
      <c r="I614" s="148"/>
      <c r="J614" s="71">
        <v>62.595256245362101</v>
      </c>
      <c r="K614" s="71">
        <v>1.2781905630591948</v>
      </c>
      <c r="L614" s="71">
        <v>5.2765432307903177</v>
      </c>
      <c r="M614" s="71">
        <v>5.8875957888225541</v>
      </c>
      <c r="N614" s="71">
        <v>11.910820703761605</v>
      </c>
      <c r="O614" s="71">
        <v>4.1086671220896402</v>
      </c>
      <c r="P614" s="71">
        <v>4.8510607372995764</v>
      </c>
      <c r="Q614" s="71">
        <v>0.29719037665294901</v>
      </c>
      <c r="R614" s="71">
        <v>0</v>
      </c>
      <c r="S614" s="71">
        <v>0.48414716063154412</v>
      </c>
      <c r="T614" s="72"/>
      <c r="U614" s="71">
        <v>2993725</v>
      </c>
      <c r="V614" s="71">
        <v>456</v>
      </c>
      <c r="W614" s="71">
        <v>119</v>
      </c>
      <c r="X614" s="71">
        <v>1299</v>
      </c>
      <c r="Y614" s="71">
        <v>2712</v>
      </c>
      <c r="Z614" s="71">
        <v>3023</v>
      </c>
      <c r="AA614" s="71">
        <v>1044</v>
      </c>
      <c r="AB614" s="71">
        <v>5090</v>
      </c>
      <c r="AC614" s="71">
        <v>0</v>
      </c>
      <c r="AD614" s="71">
        <v>0.48414716063154412</v>
      </c>
      <c r="AE614" s="72"/>
      <c r="AF614" s="71">
        <v>22930644.894301336</v>
      </c>
      <c r="AG614" s="71">
        <v>864838.1677660268</v>
      </c>
      <c r="AH614" s="71">
        <v>760203.35263212607</v>
      </c>
      <c r="AI614" s="71">
        <v>8184124.5015173918</v>
      </c>
      <c r="AJ614" s="71">
        <v>10848552.86268869</v>
      </c>
      <c r="AK614" s="71">
        <v>0</v>
      </c>
      <c r="AL614" s="71">
        <v>0</v>
      </c>
      <c r="AM614" s="71">
        <v>668133.18894171691</v>
      </c>
      <c r="AN614" s="71">
        <v>0</v>
      </c>
      <c r="AO614" s="71">
        <v>0</v>
      </c>
      <c r="AP614" s="71">
        <v>44256496.967847288</v>
      </c>
      <c r="AQ614" s="72"/>
      <c r="AR614" s="71">
        <v>31</v>
      </c>
      <c r="AS614" s="71">
        <v>11</v>
      </c>
      <c r="AT614" s="71">
        <v>0</v>
      </c>
      <c r="AU614" s="71">
        <v>0</v>
      </c>
      <c r="AV614" s="71">
        <v>0</v>
      </c>
      <c r="AW614" s="71">
        <v>0</v>
      </c>
      <c r="AX614" s="71"/>
      <c r="AY614" s="72"/>
      <c r="AZ614" s="71">
        <v>212.9</v>
      </c>
      <c r="BA614" s="71">
        <v>2148.8000000000002</v>
      </c>
      <c r="BB614" s="71">
        <v>0</v>
      </c>
      <c r="BC614" s="71">
        <v>0</v>
      </c>
      <c r="BD614" s="71">
        <v>0</v>
      </c>
      <c r="BE614" s="71">
        <v>0</v>
      </c>
      <c r="BF614" s="71"/>
      <c r="BG614" s="72"/>
      <c r="BH614" s="71">
        <v>0</v>
      </c>
      <c r="BI614" s="71">
        <v>0</v>
      </c>
      <c r="BJ614" s="71">
        <v>24.268999999999998</v>
      </c>
      <c r="BK614" s="71">
        <v>0.96099999999999997</v>
      </c>
      <c r="BL614" s="71">
        <v>0</v>
      </c>
      <c r="BM614" s="71">
        <v>0</v>
      </c>
      <c r="BN614" s="72"/>
      <c r="BO614" s="71">
        <v>0</v>
      </c>
      <c r="BP614" s="71">
        <v>0</v>
      </c>
      <c r="BQ614" s="71">
        <v>1</v>
      </c>
      <c r="BR614" s="71">
        <v>1</v>
      </c>
      <c r="BS614" s="71">
        <v>0</v>
      </c>
      <c r="BT614" s="71">
        <v>0</v>
      </c>
      <c r="BU614"/>
      <c r="BV614" s="70">
        <v>25.23</v>
      </c>
      <c r="BW614" s="70">
        <v>0</v>
      </c>
      <c r="BX614" s="70">
        <v>0</v>
      </c>
      <c r="BY614" s="70">
        <v>0</v>
      </c>
      <c r="BZ614" s="70">
        <v>0</v>
      </c>
      <c r="CA614" s="70">
        <v>0</v>
      </c>
      <c r="CB614" s="70">
        <v>0</v>
      </c>
      <c r="CC614" s="70">
        <v>0</v>
      </c>
      <c r="CD614" s="70">
        <v>0</v>
      </c>
    </row>
    <row r="615" spans="1:82">
      <c r="A615" s="70" t="s">
        <v>1601</v>
      </c>
      <c r="B615" s="70">
        <v>476</v>
      </c>
      <c r="C615" s="70">
        <v>19</v>
      </c>
      <c r="D615" s="70">
        <v>28</v>
      </c>
      <c r="E615" s="70">
        <v>2022</v>
      </c>
      <c r="F615" s="70" t="s">
        <v>161</v>
      </c>
      <c r="G615" s="1064" t="s">
        <v>1596</v>
      </c>
      <c r="H615" s="70" t="s">
        <v>1597</v>
      </c>
      <c r="I615" s="148"/>
      <c r="J615" s="71">
        <v>51.759551807960115</v>
      </c>
      <c r="K615" s="71">
        <v>1.2226583944739799</v>
      </c>
      <c r="L615" s="71">
        <v>4.7311176770313734</v>
      </c>
      <c r="M615" s="71">
        <v>6.0027126032077831</v>
      </c>
      <c r="N615" s="71">
        <v>11.548553069555323</v>
      </c>
      <c r="O615" s="71">
        <v>4.2972421440246675</v>
      </c>
      <c r="P615" s="71">
        <v>4.7507585139116664</v>
      </c>
      <c r="Q615" s="71">
        <v>0.29234763789018048</v>
      </c>
      <c r="R615" s="71">
        <v>0</v>
      </c>
      <c r="S615" s="71">
        <v>0.63379582605944007</v>
      </c>
      <c r="T615" s="72"/>
      <c r="U615" s="71">
        <v>3044641</v>
      </c>
      <c r="V615" s="71">
        <v>456</v>
      </c>
      <c r="W615" s="71">
        <v>119</v>
      </c>
      <c r="X615" s="71">
        <v>1299</v>
      </c>
      <c r="Y615" s="71">
        <v>2670</v>
      </c>
      <c r="Z615" s="71">
        <v>3004</v>
      </c>
      <c r="AA615" s="71">
        <v>1038</v>
      </c>
      <c r="AB615" s="71">
        <v>4966</v>
      </c>
      <c r="AC615" s="71">
        <v>0</v>
      </c>
      <c r="AD615" s="71">
        <v>0.63379582605944007</v>
      </c>
      <c r="AE615" s="72"/>
      <c r="AF615" s="71">
        <v>20790409.595095437</v>
      </c>
      <c r="AG615" s="71">
        <v>872435.40069617983</v>
      </c>
      <c r="AH615" s="71">
        <v>843832.71010812582</v>
      </c>
      <c r="AI615" s="71">
        <v>8127853.5340944827</v>
      </c>
      <c r="AJ615" s="71">
        <v>10871878.705756532</v>
      </c>
      <c r="AK615" s="71">
        <v>0</v>
      </c>
      <c r="AL615" s="71">
        <v>0</v>
      </c>
      <c r="AM615" s="71">
        <v>641246.14402573591</v>
      </c>
      <c r="AN615" s="71">
        <v>0</v>
      </c>
      <c r="AO615" s="71">
        <v>0</v>
      </c>
      <c r="AP615" s="71">
        <v>42147656.089776494</v>
      </c>
      <c r="AQ615" s="72"/>
      <c r="AR615" s="71">
        <v>36</v>
      </c>
      <c r="AS615" s="71">
        <v>11</v>
      </c>
      <c r="AT615" s="71">
        <v>0</v>
      </c>
      <c r="AU615" s="71">
        <v>0</v>
      </c>
      <c r="AV615" s="71">
        <v>0</v>
      </c>
      <c r="AW615" s="71">
        <v>0</v>
      </c>
      <c r="AX615" s="71"/>
      <c r="AY615" s="72"/>
      <c r="AZ615" s="71">
        <v>247.8</v>
      </c>
      <c r="BA615" s="71">
        <v>2148.8000000000002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2457</v>
      </c>
      <c r="B616" s="70">
        <v>476</v>
      </c>
      <c r="C616" s="70">
        <v>20</v>
      </c>
      <c r="D616" s="70">
        <v>28</v>
      </c>
      <c r="E616" s="70">
        <v>2023</v>
      </c>
      <c r="F616" s="70" t="s">
        <v>1539</v>
      </c>
      <c r="G616" s="1064" t="s">
        <v>1596</v>
      </c>
      <c r="H616" s="70" t="s">
        <v>1597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39</v>
      </c>
      <c r="AS616" s="71">
        <v>11</v>
      </c>
      <c r="AT616" s="71">
        <v>0</v>
      </c>
      <c r="AU616" s="71">
        <v>0</v>
      </c>
      <c r="AV616" s="71">
        <v>0</v>
      </c>
      <c r="AW616" s="71">
        <v>0</v>
      </c>
      <c r="AX616" s="71"/>
      <c r="AY616" s="72"/>
      <c r="AZ616" s="71">
        <v>263.8</v>
      </c>
      <c r="BA616" s="71">
        <v>2148.8000000000002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1595</v>
      </c>
      <c r="B617" s="70">
        <v>476</v>
      </c>
      <c r="C617" s="70">
        <v>21</v>
      </c>
      <c r="D617" s="70">
        <v>28</v>
      </c>
      <c r="E617" s="70">
        <v>2024</v>
      </c>
      <c r="F617" s="70" t="s">
        <v>1554</v>
      </c>
      <c r="G617" s="70" t="s">
        <v>1596</v>
      </c>
      <c r="H617" s="70" t="s">
        <v>1597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1652</v>
      </c>
      <c r="IX6" s="1058" t="s">
        <v>1652</v>
      </c>
      <c r="IY6" s="1058" t="s">
        <v>1652</v>
      </c>
      <c r="IZ6" s="1058" t="s">
        <v>1652</v>
      </c>
      <c r="JA6" s="1058" t="s">
        <v>1652</v>
      </c>
      <c r="JB6" s="1058" t="s">
        <v>1652</v>
      </c>
      <c r="JC6" s="1058" t="s">
        <v>1652</v>
      </c>
      <c r="JD6" s="1058" t="s">
        <v>1652</v>
      </c>
      <c r="JE6" s="1058" t="s">
        <v>1652</v>
      </c>
      <c r="JF6" s="1058" t="s">
        <v>1652</v>
      </c>
      <c r="JG6" s="1058" t="s">
        <v>1652</v>
      </c>
      <c r="JH6" s="1058" t="s">
        <v>1652</v>
      </c>
      <c r="JI6" s="1058" t="s">
        <v>1652</v>
      </c>
      <c r="JJ6" s="1058" t="s">
        <v>1652</v>
      </c>
      <c r="JK6" s="1058" t="s">
        <v>1652</v>
      </c>
      <c r="JL6" s="1058" t="s">
        <v>1652</v>
      </c>
      <c r="JM6" s="1058" t="s">
        <v>1652</v>
      </c>
      <c r="JN6" s="1058" t="s">
        <v>1652</v>
      </c>
      <c r="JO6" s="1058" t="s">
        <v>1652</v>
      </c>
      <c r="JP6" s="1058" t="s">
        <v>1652</v>
      </c>
      <c r="JQ6" s="1058" t="s">
        <v>1652</v>
      </c>
      <c r="JR6" s="1058" t="s">
        <v>1652</v>
      </c>
      <c r="JS6" s="1058" t="s">
        <v>1652</v>
      </c>
      <c r="JT6" s="1058" t="s">
        <v>1652</v>
      </c>
      <c r="JU6" s="1058" t="s">
        <v>1652</v>
      </c>
      <c r="JV6" s="1058" t="s">
        <v>1652</v>
      </c>
      <c r="JW6" s="1058" t="s">
        <v>1652</v>
      </c>
      <c r="JX6" s="1058" t="s">
        <v>1652</v>
      </c>
      <c r="JY6" s="1058" t="s">
        <v>1652</v>
      </c>
      <c r="JZ6" s="1058" t="s">
        <v>1652</v>
      </c>
      <c r="KA6" s="1058" t="s">
        <v>1652</v>
      </c>
      <c r="KB6" s="1058" t="s">
        <v>1652</v>
      </c>
      <c r="KC6" s="1058" t="s">
        <v>1652</v>
      </c>
      <c r="KD6" s="1058" t="s">
        <v>1652</v>
      </c>
      <c r="KE6" s="1058" t="s">
        <v>1652</v>
      </c>
      <c r="KF6" s="1058" t="s">
        <v>1652</v>
      </c>
      <c r="KG6" s="1058" t="s">
        <v>1652</v>
      </c>
      <c r="KH6" s="1058" t="s">
        <v>1652</v>
      </c>
      <c r="KI6" s="1058" t="s">
        <v>1652</v>
      </c>
      <c r="KJ6" s="1058" t="s">
        <v>1652</v>
      </c>
      <c r="KK6" s="1058" t="s">
        <v>1652</v>
      </c>
      <c r="KL6" s="1058" t="s">
        <v>1652</v>
      </c>
      <c r="KM6" s="1058" t="s">
        <v>1652</v>
      </c>
      <c r="KN6" s="1058" t="s">
        <v>1652</v>
      </c>
      <c r="KO6" s="1058" t="s">
        <v>1652</v>
      </c>
      <c r="KP6" s="1058" t="s">
        <v>1652</v>
      </c>
      <c r="KQ6" s="1058" t="s">
        <v>1652</v>
      </c>
      <c r="KR6" s="1058" t="s">
        <v>1652</v>
      </c>
      <c r="KS6" s="1058" t="s">
        <v>1652</v>
      </c>
      <c r="KT6" s="1058" t="s">
        <v>1652</v>
      </c>
      <c r="KU6" s="1058" t="s">
        <v>1652</v>
      </c>
      <c r="KV6" s="1058" t="s">
        <v>1652</v>
      </c>
      <c r="KW6" s="1058" t="s">
        <v>1652</v>
      </c>
      <c r="KX6" s="1058" t="s">
        <v>1652</v>
      </c>
      <c r="KY6" s="1058" t="s">
        <v>1652</v>
      </c>
      <c r="KZ6" s="1058" t="s">
        <v>1652</v>
      </c>
      <c r="LA6" s="1058" t="s">
        <v>1652</v>
      </c>
      <c r="LB6" s="1058" t="s">
        <v>1652</v>
      </c>
      <c r="LC6" s="1058" t="s">
        <v>1652</v>
      </c>
      <c r="LD6" s="1058" t="s">
        <v>1652</v>
      </c>
      <c r="LE6" s="1058" t="s">
        <v>1652</v>
      </c>
      <c r="LF6" s="1058" t="s">
        <v>1652</v>
      </c>
      <c r="LG6" s="1058" t="s">
        <v>1652</v>
      </c>
      <c r="LH6" s="1058" t="s">
        <v>1652</v>
      </c>
      <c r="LI6" s="1058" t="s">
        <v>1652</v>
      </c>
      <c r="LJ6" s="1058" t="s">
        <v>1652</v>
      </c>
      <c r="LK6" s="1058" t="s">
        <v>1652</v>
      </c>
      <c r="LL6" s="1058" t="s">
        <v>1652</v>
      </c>
      <c r="LM6" s="1058" t="s">
        <v>1652</v>
      </c>
      <c r="LN6" s="1058" t="s">
        <v>1652</v>
      </c>
      <c r="LO6" s="1058" t="s">
        <v>1652</v>
      </c>
      <c r="LP6" s="1058" t="s">
        <v>1652</v>
      </c>
      <c r="LQ6" s="1058" t="s">
        <v>1652</v>
      </c>
      <c r="LR6" s="1058" t="s">
        <v>1652</v>
      </c>
      <c r="LS6" s="1058" t="s">
        <v>1652</v>
      </c>
      <c r="LT6" s="1058" t="s">
        <v>1652</v>
      </c>
      <c r="LU6" s="1058" t="s">
        <v>1652</v>
      </c>
      <c r="LV6" s="1058" t="s">
        <v>1652</v>
      </c>
      <c r="LW6" s="1058" t="s">
        <v>1652</v>
      </c>
      <c r="LX6" s="1058" t="s">
        <v>1652</v>
      </c>
      <c r="LY6" s="1058" t="s">
        <v>1652</v>
      </c>
      <c r="LZ6" s="1058" t="s">
        <v>1652</v>
      </c>
      <c r="MA6" s="1058" t="s">
        <v>1652</v>
      </c>
      <c r="MB6" s="1058" t="s">
        <v>1652</v>
      </c>
      <c r="MC6" s="1058" t="s">
        <v>1652</v>
      </c>
      <c r="MD6" s="1058" t="s">
        <v>1652</v>
      </c>
      <c r="ME6" s="1058" t="s">
        <v>1652</v>
      </c>
      <c r="MF6" s="1058" t="s">
        <v>1652</v>
      </c>
      <c r="MG6" s="1058" t="s">
        <v>1652</v>
      </c>
      <c r="MH6" s="1058" t="s">
        <v>1652</v>
      </c>
      <c r="MI6" s="1058" t="s">
        <v>1652</v>
      </c>
      <c r="MJ6" s="1058" t="s">
        <v>1652</v>
      </c>
      <c r="MK6" s="1058" t="s">
        <v>1652</v>
      </c>
      <c r="ML6" s="1058" t="s">
        <v>1652</v>
      </c>
      <c r="MM6" s="1058" t="s">
        <v>1652</v>
      </c>
      <c r="MN6" s="1058" t="s">
        <v>1652</v>
      </c>
      <c r="MO6" s="1058" t="s">
        <v>1652</v>
      </c>
      <c r="MP6" s="1058" t="s">
        <v>1652</v>
      </c>
      <c r="MQ6" s="1058" t="s">
        <v>1652</v>
      </c>
      <c r="MR6" s="1058" t="s">
        <v>1652</v>
      </c>
      <c r="MS6" s="1058" t="s">
        <v>1652</v>
      </c>
      <c r="MT6" s="1058" t="s">
        <v>1652</v>
      </c>
      <c r="MU6" s="1058" t="s">
        <v>1652</v>
      </c>
      <c r="MV6" s="1058" t="s">
        <v>1652</v>
      </c>
      <c r="MW6" s="1058" t="s">
        <v>1652</v>
      </c>
      <c r="MX6" s="1058" t="s">
        <v>1652</v>
      </c>
      <c r="MY6" s="1058" t="s">
        <v>1652</v>
      </c>
      <c r="MZ6" s="1058" t="s">
        <v>1652</v>
      </c>
      <c r="NA6" s="1058" t="s">
        <v>1652</v>
      </c>
      <c r="NB6" s="1058" t="s">
        <v>1652</v>
      </c>
      <c r="NC6" s="1058" t="s">
        <v>1652</v>
      </c>
      <c r="ND6" s="1058" t="s">
        <v>1652</v>
      </c>
      <c r="NE6" s="1058" t="s">
        <v>1652</v>
      </c>
      <c r="NF6" s="1058" t="s">
        <v>1652</v>
      </c>
      <c r="NG6" s="1058" t="s">
        <v>1652</v>
      </c>
      <c r="NH6" s="1058" t="s">
        <v>1652</v>
      </c>
      <c r="NI6" s="1058" t="s">
        <v>1652</v>
      </c>
      <c r="NJ6" s="1058" t="s">
        <v>1652</v>
      </c>
      <c r="NK6" s="1058" t="s">
        <v>1652</v>
      </c>
      <c r="NL6" s="1058" t="s">
        <v>1652</v>
      </c>
      <c r="NM6" s="1058" t="s">
        <v>1652</v>
      </c>
      <c r="NN6" s="1058" t="s">
        <v>1652</v>
      </c>
      <c r="NO6" s="1058" t="s">
        <v>1652</v>
      </c>
      <c r="NP6" s="1058" t="s">
        <v>1652</v>
      </c>
      <c r="NQ6" s="1058" t="s">
        <v>1652</v>
      </c>
      <c r="NR6" s="1058" t="s">
        <v>1652</v>
      </c>
      <c r="NS6" s="1058" t="s">
        <v>1652</v>
      </c>
      <c r="NT6" s="1058" t="s">
        <v>1652</v>
      </c>
      <c r="NU6" s="1058" t="s">
        <v>1652</v>
      </c>
      <c r="NV6" s="1058" t="s">
        <v>1652</v>
      </c>
      <c r="NW6" s="1058" t="s">
        <v>1652</v>
      </c>
      <c r="NX6" s="1058" t="s">
        <v>1652</v>
      </c>
      <c r="NY6" s="1058" t="s">
        <v>1652</v>
      </c>
      <c r="NZ6" s="1058" t="s">
        <v>1652</v>
      </c>
      <c r="OA6" s="1058" t="s">
        <v>1652</v>
      </c>
      <c r="OB6" s="1058" t="s">
        <v>1652</v>
      </c>
      <c r="OC6" s="1058" t="s">
        <v>1652</v>
      </c>
      <c r="OD6" s="1058" t="s">
        <v>1652</v>
      </c>
      <c r="OE6" s="1058" t="s">
        <v>1652</v>
      </c>
      <c r="OF6" s="1058" t="s">
        <v>1652</v>
      </c>
      <c r="OG6" s="1058" t="s">
        <v>1652</v>
      </c>
      <c r="OH6" s="1058" t="s">
        <v>1652</v>
      </c>
      <c r="OI6" s="1058" t="s">
        <v>1652</v>
      </c>
      <c r="OJ6" s="1058" t="s">
        <v>1652</v>
      </c>
      <c r="OK6" s="1058" t="s">
        <v>1652</v>
      </c>
      <c r="OL6" s="1058" t="s">
        <v>1652</v>
      </c>
      <c r="OM6" s="1058" t="s">
        <v>1652</v>
      </c>
      <c r="ON6" s="1058" t="s">
        <v>1652</v>
      </c>
      <c r="OO6" s="1058" t="s">
        <v>1652</v>
      </c>
      <c r="OP6" s="1058" t="s">
        <v>1652</v>
      </c>
      <c r="OQ6" s="1058" t="s">
        <v>1652</v>
      </c>
      <c r="OR6" s="1058" t="s">
        <v>1652</v>
      </c>
      <c r="OS6" s="1058" t="s">
        <v>1652</v>
      </c>
      <c r="OT6" s="1058" t="s">
        <v>1652</v>
      </c>
      <c r="OU6" s="1058" t="s">
        <v>1652</v>
      </c>
      <c r="OV6" s="1058" t="s">
        <v>1652</v>
      </c>
      <c r="OW6" s="1058" t="s">
        <v>1652</v>
      </c>
      <c r="OX6" s="1058" t="s">
        <v>1652</v>
      </c>
      <c r="OY6" s="1058" t="s">
        <v>1652</v>
      </c>
      <c r="OZ6" s="1058" t="s">
        <v>1652</v>
      </c>
      <c r="PA6" s="1058" t="s">
        <v>1652</v>
      </c>
      <c r="PB6" s="1058" t="s">
        <v>1652</v>
      </c>
      <c r="PC6" s="1058" t="s">
        <v>1652</v>
      </c>
      <c r="PD6" s="1058" t="s">
        <v>1652</v>
      </c>
      <c r="PE6" s="1058" t="s">
        <v>1652</v>
      </c>
      <c r="PF6" s="1058" t="s">
        <v>1652</v>
      </c>
      <c r="PG6" s="1058" t="s">
        <v>1652</v>
      </c>
      <c r="PH6" s="1058" t="s">
        <v>1652</v>
      </c>
      <c r="PI6" s="1058" t="s">
        <v>1652</v>
      </c>
      <c r="PJ6" s="1058" t="s">
        <v>1652</v>
      </c>
      <c r="PK6" s="1058" t="s">
        <v>1652</v>
      </c>
      <c r="PL6" s="1058" t="s">
        <v>1652</v>
      </c>
      <c r="PM6" s="1058" t="s">
        <v>1652</v>
      </c>
      <c r="PN6" s="1058" t="s">
        <v>1652</v>
      </c>
      <c r="PO6" s="1058" t="s">
        <v>1652</v>
      </c>
      <c r="PP6" s="1058" t="s">
        <v>1652</v>
      </c>
      <c r="PQ6" s="1058" t="s">
        <v>1652</v>
      </c>
      <c r="PR6" s="1058" t="s">
        <v>1652</v>
      </c>
      <c r="PS6" s="1058" t="s">
        <v>1652</v>
      </c>
      <c r="PT6" s="1058" t="s">
        <v>1652</v>
      </c>
      <c r="PU6" s="1058" t="s">
        <v>1652</v>
      </c>
      <c r="PV6" s="1058" t="s">
        <v>1652</v>
      </c>
      <c r="PW6" s="1058" t="s">
        <v>1652</v>
      </c>
      <c r="PX6" s="1058" t="s">
        <v>1652</v>
      </c>
      <c r="PY6" s="1058" t="s">
        <v>1652</v>
      </c>
      <c r="PZ6" s="1058" t="s">
        <v>1652</v>
      </c>
      <c r="QA6" s="1058" t="s">
        <v>1652</v>
      </c>
      <c r="QB6" s="1058" t="s">
        <v>1652</v>
      </c>
      <c r="QC6" s="1058" t="s">
        <v>1652</v>
      </c>
      <c r="QD6" s="1058" t="s">
        <v>1652</v>
      </c>
      <c r="QE6" s="1058" t="s">
        <v>1652</v>
      </c>
      <c r="QF6" s="1058" t="s">
        <v>1652</v>
      </c>
      <c r="QG6" s="1058" t="s">
        <v>1652</v>
      </c>
      <c r="QH6" s="1058" t="s">
        <v>1652</v>
      </c>
      <c r="QI6" s="1058" t="s">
        <v>1652</v>
      </c>
      <c r="QJ6" s="1058" t="s">
        <v>1652</v>
      </c>
      <c r="QK6" s="1058" t="s">
        <v>1652</v>
      </c>
      <c r="QL6" s="1058" t="s">
        <v>1652</v>
      </c>
      <c r="QM6" s="1058" t="s">
        <v>1652</v>
      </c>
      <c r="QN6" s="1058" t="s">
        <v>1652</v>
      </c>
      <c r="QO6" s="1058" t="s">
        <v>1652</v>
      </c>
      <c r="QP6" s="1058" t="s">
        <v>1652</v>
      </c>
      <c r="QQ6" s="1058" t="s">
        <v>1652</v>
      </c>
      <c r="QR6" s="1058" t="s">
        <v>1652</v>
      </c>
      <c r="QS6" s="1058" t="s">
        <v>1652</v>
      </c>
      <c r="QT6" s="1058" t="s">
        <v>1652</v>
      </c>
      <c r="QU6" s="1058" t="s">
        <v>1652</v>
      </c>
      <c r="QV6" s="1058" t="s">
        <v>1652</v>
      </c>
      <c r="QW6" s="1058" t="s">
        <v>1652</v>
      </c>
      <c r="QX6" s="1058" t="s">
        <v>1652</v>
      </c>
      <c r="QY6" s="1058" t="s">
        <v>1652</v>
      </c>
      <c r="QZ6" s="1058" t="s">
        <v>1652</v>
      </c>
      <c r="RA6" s="1058" t="s">
        <v>1652</v>
      </c>
      <c r="RB6" s="1058" t="s">
        <v>1652</v>
      </c>
      <c r="RC6" s="1058" t="s">
        <v>1652</v>
      </c>
      <c r="RD6" s="1058" t="s">
        <v>1652</v>
      </c>
      <c r="RE6" s="1058" t="s">
        <v>1652</v>
      </c>
      <c r="RF6" s="1058" t="s">
        <v>1652</v>
      </c>
      <c r="RG6" s="1058" t="s">
        <v>1652</v>
      </c>
      <c r="RH6" s="1058" t="s">
        <v>1652</v>
      </c>
      <c r="RI6" s="1058" t="s">
        <v>1652</v>
      </c>
      <c r="RJ6" s="1058" t="s">
        <v>1652</v>
      </c>
      <c r="RK6" s="1058" t="s">
        <v>1652</v>
      </c>
      <c r="RL6" s="1058" t="s">
        <v>1652</v>
      </c>
      <c r="RM6" s="1058" t="s">
        <v>1652</v>
      </c>
      <c r="RN6" s="1058" t="s">
        <v>1652</v>
      </c>
      <c r="RO6" s="1058" t="s">
        <v>1652</v>
      </c>
      <c r="RP6" s="1058" t="s">
        <v>1652</v>
      </c>
      <c r="RQ6" s="1058" t="s">
        <v>1652</v>
      </c>
      <c r="RR6" s="1058" t="s">
        <v>1652</v>
      </c>
      <c r="RS6" s="1058" t="s">
        <v>1652</v>
      </c>
      <c r="RT6" s="1058" t="s">
        <v>1652</v>
      </c>
      <c r="RU6" s="1058" t="s">
        <v>1652</v>
      </c>
      <c r="RV6" s="1058" t="s">
        <v>1652</v>
      </c>
      <c r="RW6" s="1058" t="s">
        <v>1652</v>
      </c>
      <c r="RX6" s="1058" t="s">
        <v>1652</v>
      </c>
      <c r="RY6" s="1058" t="s">
        <v>1652</v>
      </c>
      <c r="RZ6" s="1058" t="s">
        <v>1652</v>
      </c>
      <c r="SA6" s="1058" t="s">
        <v>1652</v>
      </c>
      <c r="SB6" s="1058" t="s">
        <v>1652</v>
      </c>
      <c r="SC6" s="1058" t="s">
        <v>1652</v>
      </c>
      <c r="SD6" s="1058" t="s">
        <v>1652</v>
      </c>
      <c r="SE6" s="1058" t="s">
        <v>1652</v>
      </c>
      <c r="SF6" s="1058" t="s">
        <v>1652</v>
      </c>
      <c r="SG6" s="1058" t="s">
        <v>1652</v>
      </c>
      <c r="SH6" s="1058" t="s">
        <v>1652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2175</v>
      </c>
      <c r="B9" s="70">
        <v>1</v>
      </c>
      <c r="C9" s="70">
        <v>1</v>
      </c>
      <c r="D9" s="70">
        <v>1</v>
      </c>
      <c r="E9" s="70">
        <v>1990</v>
      </c>
      <c r="F9" s="70" t="s">
        <v>787</v>
      </c>
      <c r="G9" s="1073" t="s">
        <v>1736</v>
      </c>
      <c r="H9" s="70" t="s">
        <v>1737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2176</v>
      </c>
      <c r="B10" s="70">
        <v>2</v>
      </c>
      <c r="C10" s="70">
        <v>2</v>
      </c>
      <c r="D10" s="70">
        <v>1</v>
      </c>
      <c r="E10" s="70">
        <v>2005</v>
      </c>
      <c r="F10" s="70" t="s">
        <v>789</v>
      </c>
      <c r="G10" s="1073" t="s">
        <v>1736</v>
      </c>
      <c r="H10" s="70" t="s">
        <v>1737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2177</v>
      </c>
      <c r="B11" s="70">
        <v>3</v>
      </c>
      <c r="C11" s="70">
        <v>3</v>
      </c>
      <c r="D11" s="70">
        <v>1</v>
      </c>
      <c r="E11" s="70">
        <v>2006</v>
      </c>
      <c r="F11" s="70" t="s">
        <v>790</v>
      </c>
      <c r="G11" s="1073" t="s">
        <v>1736</v>
      </c>
      <c r="H11" s="70" t="s">
        <v>1737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2178</v>
      </c>
      <c r="B12" s="70">
        <v>4</v>
      </c>
      <c r="C12" s="70">
        <v>4</v>
      </c>
      <c r="D12" s="70">
        <v>1</v>
      </c>
      <c r="E12" s="70">
        <v>2007</v>
      </c>
      <c r="F12" s="70" t="s">
        <v>791</v>
      </c>
      <c r="G12" s="1073" t="s">
        <v>1736</v>
      </c>
      <c r="H12" s="70" t="s">
        <v>1737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2179</v>
      </c>
      <c r="B13" s="70">
        <v>5</v>
      </c>
      <c r="C13" s="70">
        <v>5</v>
      </c>
      <c r="D13" s="70">
        <v>1</v>
      </c>
      <c r="E13" s="70">
        <v>2008</v>
      </c>
      <c r="F13" s="70" t="s">
        <v>792</v>
      </c>
      <c r="G13" s="1073" t="s">
        <v>1736</v>
      </c>
      <c r="H13" s="70" t="s">
        <v>1737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2180</v>
      </c>
      <c r="B14" s="70">
        <v>6</v>
      </c>
      <c r="C14" s="70">
        <v>6</v>
      </c>
      <c r="D14" s="70">
        <v>1</v>
      </c>
      <c r="E14" s="70">
        <v>2009</v>
      </c>
      <c r="F14" s="70" t="s">
        <v>176</v>
      </c>
      <c r="G14" s="1073" t="s">
        <v>1736</v>
      </c>
      <c r="H14" s="70" t="s">
        <v>1737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2181</v>
      </c>
      <c r="B15" s="70">
        <v>7</v>
      </c>
      <c r="C15" s="70">
        <v>7</v>
      </c>
      <c r="D15" s="70">
        <v>1</v>
      </c>
      <c r="E15" s="70">
        <v>2010</v>
      </c>
      <c r="F15" s="70" t="s">
        <v>177</v>
      </c>
      <c r="G15" s="1073" t="s">
        <v>1736</v>
      </c>
      <c r="H15" s="70" t="s">
        <v>1737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2182</v>
      </c>
      <c r="B16" s="70">
        <v>8</v>
      </c>
      <c r="C16" s="70">
        <v>8</v>
      </c>
      <c r="D16" s="70">
        <v>1</v>
      </c>
      <c r="E16" s="70">
        <v>2011</v>
      </c>
      <c r="F16" s="70" t="s">
        <v>178</v>
      </c>
      <c r="G16" s="1073" t="s">
        <v>1736</v>
      </c>
      <c r="H16" s="70" t="s">
        <v>1737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2183</v>
      </c>
      <c r="B17" s="70">
        <v>9</v>
      </c>
      <c r="C17" s="70">
        <v>9</v>
      </c>
      <c r="D17" s="70">
        <v>1</v>
      </c>
      <c r="E17" s="70">
        <v>2012</v>
      </c>
      <c r="F17" s="70" t="s">
        <v>179</v>
      </c>
      <c r="G17" s="1073" t="s">
        <v>1736</v>
      </c>
      <c r="H17" s="70" t="s">
        <v>1737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2184</v>
      </c>
      <c r="B18" s="70">
        <v>10</v>
      </c>
      <c r="C18" s="70">
        <v>10</v>
      </c>
      <c r="D18" s="70">
        <v>1</v>
      </c>
      <c r="E18" s="70">
        <v>2013</v>
      </c>
      <c r="F18" s="70" t="s">
        <v>180</v>
      </c>
      <c r="G18" s="1073" t="s">
        <v>1736</v>
      </c>
      <c r="H18" s="70" t="s">
        <v>1737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2185</v>
      </c>
      <c r="B19" s="70">
        <v>11</v>
      </c>
      <c r="C19" s="70">
        <v>11</v>
      </c>
      <c r="D19" s="70">
        <v>1</v>
      </c>
      <c r="E19" s="70">
        <v>2014</v>
      </c>
      <c r="F19" s="70" t="s">
        <v>181</v>
      </c>
      <c r="G19" s="1073" t="s">
        <v>1736</v>
      </c>
      <c r="H19" s="70" t="s">
        <v>1737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2186</v>
      </c>
      <c r="B20" s="70">
        <v>12</v>
      </c>
      <c r="C20" s="70">
        <v>12</v>
      </c>
      <c r="D20" s="70">
        <v>1</v>
      </c>
      <c r="E20" s="70">
        <v>2015</v>
      </c>
      <c r="F20" s="70" t="s">
        <v>182</v>
      </c>
      <c r="G20" s="1073" t="s">
        <v>1736</v>
      </c>
      <c r="H20" s="70" t="s">
        <v>1737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2187</v>
      </c>
      <c r="B21" s="70">
        <v>13</v>
      </c>
      <c r="C21" s="70">
        <v>13</v>
      </c>
      <c r="D21" s="70">
        <v>1</v>
      </c>
      <c r="E21" s="70">
        <v>2016</v>
      </c>
      <c r="F21" s="70" t="s">
        <v>155</v>
      </c>
      <c r="G21" s="1073" t="s">
        <v>1736</v>
      </c>
      <c r="H21" s="70" t="s">
        <v>1737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2188</v>
      </c>
      <c r="B22" s="70">
        <v>14</v>
      </c>
      <c r="C22" s="70">
        <v>14</v>
      </c>
      <c r="D22" s="70">
        <v>1</v>
      </c>
      <c r="E22" s="70">
        <v>2017</v>
      </c>
      <c r="F22" s="70" t="s">
        <v>156</v>
      </c>
      <c r="G22" s="1073" t="s">
        <v>1736</v>
      </c>
      <c r="H22" s="70" t="s">
        <v>1737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2189</v>
      </c>
      <c r="B23" s="70">
        <v>15</v>
      </c>
      <c r="C23" s="70">
        <v>15</v>
      </c>
      <c r="D23" s="70">
        <v>1</v>
      </c>
      <c r="E23" s="70">
        <v>2018</v>
      </c>
      <c r="F23" s="70" t="s">
        <v>183</v>
      </c>
      <c r="G23" s="1073" t="s">
        <v>1736</v>
      </c>
      <c r="H23" s="70" t="s">
        <v>1737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2190</v>
      </c>
      <c r="B24" s="70">
        <v>16</v>
      </c>
      <c r="C24" s="70">
        <v>16</v>
      </c>
      <c r="D24" s="70">
        <v>1</v>
      </c>
      <c r="E24" s="70">
        <v>2019</v>
      </c>
      <c r="F24" s="70" t="s">
        <v>158</v>
      </c>
      <c r="G24" s="1073" t="s">
        <v>1736</v>
      </c>
      <c r="H24" s="70" t="s">
        <v>1737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2191</v>
      </c>
      <c r="B25" s="70">
        <v>17</v>
      </c>
      <c r="C25" s="70">
        <v>17</v>
      </c>
      <c r="D25" s="70">
        <v>1</v>
      </c>
      <c r="E25" s="70">
        <v>2020</v>
      </c>
      <c r="F25" s="70" t="s">
        <v>159</v>
      </c>
      <c r="G25" s="1073" t="s">
        <v>1736</v>
      </c>
      <c r="H25" s="70" t="s">
        <v>1737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2192</v>
      </c>
      <c r="B26" s="70">
        <v>18</v>
      </c>
      <c r="C26" s="70">
        <v>18</v>
      </c>
      <c r="D26" s="70">
        <v>1</v>
      </c>
      <c r="E26" s="70">
        <v>2021</v>
      </c>
      <c r="F26" s="70" t="s">
        <v>160</v>
      </c>
      <c r="G26" s="1073" t="s">
        <v>1736</v>
      </c>
      <c r="H26" s="70" t="s">
        <v>1737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1792</v>
      </c>
      <c r="B27" s="70">
        <v>19</v>
      </c>
      <c r="C27" s="70">
        <v>19</v>
      </c>
      <c r="D27" s="70">
        <v>1</v>
      </c>
      <c r="E27" s="70">
        <v>2022</v>
      </c>
      <c r="F27" s="70" t="s">
        <v>161</v>
      </c>
      <c r="G27" s="1073" t="s">
        <v>1736</v>
      </c>
      <c r="H27" s="70" t="s">
        <v>1737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2193</v>
      </c>
      <c r="B28" s="70">
        <v>20</v>
      </c>
      <c r="C28" s="70">
        <v>20</v>
      </c>
      <c r="D28" s="70">
        <v>1</v>
      </c>
      <c r="E28" s="70">
        <v>2023</v>
      </c>
      <c r="F28" s="70" t="s">
        <v>1539</v>
      </c>
      <c r="G28" s="1073" t="s">
        <v>1736</v>
      </c>
      <c r="H28" s="70" t="s">
        <v>1737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1735</v>
      </c>
      <c r="B29" s="70">
        <v>21</v>
      </c>
      <c r="C29" s="70">
        <v>21</v>
      </c>
      <c r="D29" s="70">
        <v>1</v>
      </c>
      <c r="E29" s="70">
        <v>2024</v>
      </c>
      <c r="F29" s="70" t="s">
        <v>1554</v>
      </c>
      <c r="G29" s="1073" t="s">
        <v>1736</v>
      </c>
      <c r="H29" s="70" t="s">
        <v>1737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2458</v>
      </c>
      <c r="B30" s="70">
        <v>22</v>
      </c>
      <c r="C30" s="70">
        <v>22</v>
      </c>
      <c r="D30" s="70">
        <v>1</v>
      </c>
      <c r="E30" s="70">
        <v>2025</v>
      </c>
      <c r="F30" s="70" t="s">
        <v>1579</v>
      </c>
      <c r="G30" s="1073" t="s">
        <v>1736</v>
      </c>
      <c r="H30" s="70" t="s">
        <v>1737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2459</v>
      </c>
      <c r="B31" s="70">
        <v>23</v>
      </c>
      <c r="C31" s="70">
        <v>23</v>
      </c>
      <c r="D31" s="70">
        <v>1</v>
      </c>
      <c r="E31" s="70">
        <v>2026</v>
      </c>
      <c r="F31" s="70" t="s">
        <v>1580</v>
      </c>
      <c r="G31" s="1073" t="s">
        <v>1736</v>
      </c>
      <c r="H31" s="70" t="s">
        <v>1737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2460</v>
      </c>
      <c r="B32" s="70">
        <v>24</v>
      </c>
      <c r="C32" s="70">
        <v>24</v>
      </c>
      <c r="D32" s="70">
        <v>1</v>
      </c>
      <c r="E32" s="70">
        <v>2027</v>
      </c>
      <c r="F32" s="70" t="s">
        <v>1581</v>
      </c>
      <c r="G32" s="1073" t="s">
        <v>1736</v>
      </c>
      <c r="H32" s="70" t="s">
        <v>1737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2461</v>
      </c>
      <c r="B33" s="70">
        <v>25</v>
      </c>
      <c r="C33" s="70">
        <v>25</v>
      </c>
      <c r="D33" s="70">
        <v>1</v>
      </c>
      <c r="E33" s="70">
        <v>2028</v>
      </c>
      <c r="F33" s="70" t="s">
        <v>1582</v>
      </c>
      <c r="G33" s="1073" t="s">
        <v>1736</v>
      </c>
      <c r="H33" s="70" t="s">
        <v>1737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2462</v>
      </c>
      <c r="B34" s="70">
        <v>26</v>
      </c>
      <c r="C34" s="70">
        <v>26</v>
      </c>
      <c r="D34" s="70">
        <v>1</v>
      </c>
      <c r="E34" s="70">
        <v>2029</v>
      </c>
      <c r="F34" s="70" t="s">
        <v>1583</v>
      </c>
      <c r="G34" s="1073" t="s">
        <v>1736</v>
      </c>
      <c r="H34" s="70" t="s">
        <v>1737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2463</v>
      </c>
      <c r="B35" s="70">
        <v>27</v>
      </c>
      <c r="C35" s="70">
        <v>27</v>
      </c>
      <c r="D35" s="70">
        <v>1</v>
      </c>
      <c r="E35" s="70">
        <v>2030</v>
      </c>
      <c r="F35" s="70" t="s">
        <v>1584</v>
      </c>
      <c r="G35" s="1073" t="s">
        <v>1736</v>
      </c>
      <c r="H35" s="70" t="s">
        <v>1737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1657</v>
      </c>
      <c r="AE4" s="1058" t="s">
        <v>1657</v>
      </c>
      <c r="AF4" s="1058" t="s">
        <v>1657</v>
      </c>
      <c r="AG4" s="1058" t="s">
        <v>1657</v>
      </c>
      <c r="AH4" s="1058" t="s">
        <v>1657</v>
      </c>
      <c r="AI4" s="1058" t="s">
        <v>1657</v>
      </c>
      <c r="AJ4" s="1058" t="s">
        <v>1657</v>
      </c>
      <c r="AK4" s="1058" t="s">
        <v>1657</v>
      </c>
      <c r="AL4" s="1058" t="s">
        <v>1657</v>
      </c>
      <c r="AM4" s="1058" t="s">
        <v>1657</v>
      </c>
      <c r="AN4" s="1058" t="s">
        <v>1657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1663</v>
      </c>
      <c r="B10" s="70">
        <v>2</v>
      </c>
      <c r="C10" s="70">
        <v>18</v>
      </c>
      <c r="D10" s="70">
        <v>2</v>
      </c>
      <c r="E10" s="70">
        <v>2024</v>
      </c>
      <c r="F10" s="70" t="s">
        <v>1554</v>
      </c>
      <c r="G10" s="1073" t="s">
        <v>1664</v>
      </c>
      <c r="H10" s="70" t="s">
        <v>1665</v>
      </c>
      <c r="I10" s="1066"/>
      <c r="J10" s="73">
        <v>40390</v>
      </c>
      <c r="K10" s="71">
        <v>44066415</v>
      </c>
      <c r="L10" s="71">
        <v>1315441</v>
      </c>
      <c r="M10" s="71">
        <v>1434012066</v>
      </c>
      <c r="N10" s="71">
        <v>1113700</v>
      </c>
      <c r="O10" s="71">
        <v>2787901006</v>
      </c>
      <c r="P10" s="71">
        <v>10726</v>
      </c>
      <c r="Q10" s="71">
        <v>63620568</v>
      </c>
      <c r="R10" s="71">
        <v>0</v>
      </c>
      <c r="S10" s="71">
        <v>0</v>
      </c>
      <c r="T10" s="71">
        <v>0</v>
      </c>
      <c r="U10" s="71">
        <v>0</v>
      </c>
      <c r="V10" s="71">
        <v>6</v>
      </c>
      <c r="W10" s="71">
        <v>0</v>
      </c>
      <c r="X10" s="71">
        <v>0</v>
      </c>
      <c r="Y10" s="71">
        <v>35075</v>
      </c>
      <c r="Z10" s="71">
        <v>4329635130.000001</v>
      </c>
      <c r="AA10" s="71">
        <v>15501385</v>
      </c>
      <c r="AB10" s="71">
        <v>215130410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1666</v>
      </c>
      <c r="B11" s="70">
        <v>3</v>
      </c>
      <c r="C11" s="70">
        <v>18</v>
      </c>
      <c r="D11" s="70">
        <v>3</v>
      </c>
      <c r="E11" s="70">
        <v>2024</v>
      </c>
      <c r="F11" s="70" t="s">
        <v>1554</v>
      </c>
      <c r="G11" s="1073" t="s">
        <v>1667</v>
      </c>
      <c r="H11" s="70" t="s">
        <v>1668</v>
      </c>
      <c r="I11" s="1066"/>
      <c r="J11" s="73">
        <v>62781</v>
      </c>
      <c r="K11" s="71">
        <v>77112201</v>
      </c>
      <c r="L11" s="71">
        <v>987446</v>
      </c>
      <c r="M11" s="71">
        <v>1205548635</v>
      </c>
      <c r="N11" s="71">
        <v>1331300</v>
      </c>
      <c r="O11" s="71">
        <v>2960047016</v>
      </c>
      <c r="P11" s="71">
        <v>383</v>
      </c>
      <c r="Q11" s="71">
        <v>1894317</v>
      </c>
      <c r="R11" s="71">
        <v>0</v>
      </c>
      <c r="S11" s="71">
        <v>0</v>
      </c>
      <c r="T11" s="71">
        <v>0</v>
      </c>
      <c r="U11" s="71">
        <v>0</v>
      </c>
      <c r="V11" s="71">
        <v>12421</v>
      </c>
      <c r="W11" s="71">
        <v>0</v>
      </c>
      <c r="X11" s="71">
        <v>0</v>
      </c>
      <c r="Y11" s="71">
        <v>76166798</v>
      </c>
      <c r="Z11" s="71">
        <v>4320768967</v>
      </c>
      <c r="AA11" s="71">
        <v>19162300</v>
      </c>
      <c r="AB11" s="71">
        <v>233689739.99999997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1669</v>
      </c>
      <c r="B12" s="70">
        <v>4</v>
      </c>
      <c r="C12" s="70">
        <v>18</v>
      </c>
      <c r="D12" s="70">
        <v>4</v>
      </c>
      <c r="E12" s="70">
        <v>2024</v>
      </c>
      <c r="F12" s="70" t="s">
        <v>1554</v>
      </c>
      <c r="G12" s="1073" t="s">
        <v>1670</v>
      </c>
      <c r="H12" s="70" t="s">
        <v>1671</v>
      </c>
      <c r="I12" s="1066"/>
      <c r="J12" s="73">
        <v>83657</v>
      </c>
      <c r="K12" s="71">
        <v>102549221</v>
      </c>
      <c r="L12" s="71">
        <v>2214880</v>
      </c>
      <c r="M12" s="71">
        <v>2699820909</v>
      </c>
      <c r="N12" s="71">
        <v>704500</v>
      </c>
      <c r="O12" s="71">
        <v>1671111935.0000002</v>
      </c>
      <c r="P12" s="71">
        <v>0</v>
      </c>
      <c r="Q12" s="71">
        <v>0</v>
      </c>
      <c r="R12" s="71">
        <v>0</v>
      </c>
      <c r="S12" s="71">
        <v>0</v>
      </c>
      <c r="T12" s="71">
        <v>0</v>
      </c>
      <c r="U12" s="71">
        <v>298</v>
      </c>
      <c r="V12" s="71">
        <v>13708</v>
      </c>
      <c r="W12" s="71">
        <v>0</v>
      </c>
      <c r="X12" s="71">
        <v>1827581</v>
      </c>
      <c r="Y12" s="71">
        <v>84059909</v>
      </c>
      <c r="Z12" s="71">
        <v>4559369555</v>
      </c>
      <c r="AA12" s="71">
        <v>42052915</v>
      </c>
      <c r="AB12" s="71">
        <v>434429056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1672</v>
      </c>
      <c r="B13" s="70">
        <v>5</v>
      </c>
      <c r="C13" s="70">
        <v>18</v>
      </c>
      <c r="D13" s="70">
        <v>5</v>
      </c>
      <c r="E13" s="70">
        <v>2024</v>
      </c>
      <c r="F13" s="70" t="s">
        <v>1554</v>
      </c>
      <c r="G13" s="1073" t="s">
        <v>1673</v>
      </c>
      <c r="H13" s="70" t="s">
        <v>1674</v>
      </c>
      <c r="I13" s="1066"/>
      <c r="J13" s="73">
        <v>53024</v>
      </c>
      <c r="K13" s="71">
        <v>57270640</v>
      </c>
      <c r="L13" s="71">
        <v>1502824</v>
      </c>
      <c r="M13" s="71">
        <v>1621703242</v>
      </c>
      <c r="N13" s="71">
        <v>2157100</v>
      </c>
      <c r="O13" s="71">
        <v>5740218311</v>
      </c>
      <c r="P13" s="71">
        <v>17597</v>
      </c>
      <c r="Q13" s="71">
        <v>113963607.00000001</v>
      </c>
      <c r="R13" s="71">
        <v>0</v>
      </c>
      <c r="S13" s="71">
        <v>0</v>
      </c>
      <c r="T13" s="71">
        <v>0</v>
      </c>
      <c r="U13" s="71">
        <v>0</v>
      </c>
      <c r="V13" s="71">
        <v>0</v>
      </c>
      <c r="W13" s="71">
        <v>0</v>
      </c>
      <c r="X13" s="71">
        <v>0</v>
      </c>
      <c r="Y13" s="71">
        <v>0</v>
      </c>
      <c r="Z13" s="71">
        <v>7533155800</v>
      </c>
      <c r="AA13" s="71">
        <v>19375751</v>
      </c>
      <c r="AB13" s="71">
        <v>295252647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1675</v>
      </c>
      <c r="B14" s="70">
        <v>6</v>
      </c>
      <c r="C14" s="70">
        <v>18</v>
      </c>
      <c r="D14" s="70">
        <v>6</v>
      </c>
      <c r="E14" s="70">
        <v>2024</v>
      </c>
      <c r="F14" s="70" t="s">
        <v>1554</v>
      </c>
      <c r="G14" s="1073" t="s">
        <v>1676</v>
      </c>
      <c r="H14" s="70" t="s">
        <v>1677</v>
      </c>
      <c r="I14" s="1066"/>
      <c r="J14" s="73">
        <v>104619</v>
      </c>
      <c r="K14" s="71">
        <v>131170646</v>
      </c>
      <c r="L14" s="71">
        <v>1832690</v>
      </c>
      <c r="M14" s="71">
        <v>2281071643.9999995</v>
      </c>
      <c r="N14" s="71">
        <v>468100</v>
      </c>
      <c r="O14" s="71">
        <v>1085143350</v>
      </c>
      <c r="P14" s="71">
        <v>5716</v>
      </c>
      <c r="Q14" s="71">
        <v>31250269</v>
      </c>
      <c r="R14" s="71">
        <v>0</v>
      </c>
      <c r="S14" s="71">
        <v>0</v>
      </c>
      <c r="T14" s="71">
        <v>0</v>
      </c>
      <c r="U14" s="71">
        <v>0</v>
      </c>
      <c r="V14" s="71">
        <v>55</v>
      </c>
      <c r="W14" s="71">
        <v>0</v>
      </c>
      <c r="X14" s="71">
        <v>0</v>
      </c>
      <c r="Y14" s="71">
        <v>339958.00000000006</v>
      </c>
      <c r="Z14" s="71">
        <v>3528975866.9999995</v>
      </c>
      <c r="AA14" s="71">
        <v>54476656.999999993</v>
      </c>
      <c r="AB14" s="71">
        <v>687752552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1678</v>
      </c>
      <c r="B15" s="70">
        <v>7</v>
      </c>
      <c r="C15" s="70">
        <v>18</v>
      </c>
      <c r="D15" s="70">
        <v>7</v>
      </c>
      <c r="E15" s="70">
        <v>2024</v>
      </c>
      <c r="F15" s="70" t="s">
        <v>1554</v>
      </c>
      <c r="G15" s="1073" t="s">
        <v>1679</v>
      </c>
      <c r="H15" s="70" t="s">
        <v>1680</v>
      </c>
      <c r="I15" s="1066"/>
      <c r="J15" s="73">
        <v>49835</v>
      </c>
      <c r="K15" s="71">
        <v>53780839</v>
      </c>
      <c r="L15" s="71">
        <v>339147</v>
      </c>
      <c r="M15" s="71">
        <v>365840949</v>
      </c>
      <c r="N15" s="71">
        <v>356200</v>
      </c>
      <c r="O15" s="71">
        <v>817789320</v>
      </c>
      <c r="P15" s="71">
        <v>363</v>
      </c>
      <c r="Q15" s="71">
        <v>2239943.0000000005</v>
      </c>
      <c r="R15" s="71">
        <v>0</v>
      </c>
      <c r="S15" s="71">
        <v>0</v>
      </c>
      <c r="T15" s="71">
        <v>0</v>
      </c>
      <c r="U15" s="71">
        <v>0</v>
      </c>
      <c r="V15" s="71">
        <v>50</v>
      </c>
      <c r="W15" s="71">
        <v>0</v>
      </c>
      <c r="X15" s="71">
        <v>0</v>
      </c>
      <c r="Y15" s="71">
        <v>308562</v>
      </c>
      <c r="Z15" s="71">
        <v>1239959613</v>
      </c>
      <c r="AA15" s="71">
        <v>68897446</v>
      </c>
      <c r="AB15" s="71">
        <v>426153737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1681</v>
      </c>
      <c r="B16" s="70">
        <v>8</v>
      </c>
      <c r="C16" s="70">
        <v>18</v>
      </c>
      <c r="D16" s="70">
        <v>8</v>
      </c>
      <c r="E16" s="70">
        <v>2024</v>
      </c>
      <c r="F16" s="70" t="s">
        <v>1554</v>
      </c>
      <c r="G16" s="1073" t="s">
        <v>1682</v>
      </c>
      <c r="H16" s="70" t="s">
        <v>1683</v>
      </c>
      <c r="I16" s="1066"/>
      <c r="J16" s="73">
        <v>42280</v>
      </c>
      <c r="K16" s="71">
        <v>54524612.999999993</v>
      </c>
      <c r="L16" s="71">
        <v>667727</v>
      </c>
      <c r="M16" s="71">
        <v>852933545.00000012</v>
      </c>
      <c r="N16" s="71">
        <v>754600</v>
      </c>
      <c r="O16" s="71">
        <v>2443951717.0000005</v>
      </c>
      <c r="P16" s="71">
        <v>6505</v>
      </c>
      <c r="Q16" s="71">
        <v>35630402</v>
      </c>
      <c r="R16" s="71">
        <v>0</v>
      </c>
      <c r="S16" s="71">
        <v>0</v>
      </c>
      <c r="T16" s="71">
        <v>0</v>
      </c>
      <c r="U16" s="71">
        <v>0</v>
      </c>
      <c r="V16" s="71">
        <v>230</v>
      </c>
      <c r="W16" s="71">
        <v>0</v>
      </c>
      <c r="X16" s="71">
        <v>0</v>
      </c>
      <c r="Y16" s="71">
        <v>1413058</v>
      </c>
      <c r="Z16" s="71">
        <v>3388453335</v>
      </c>
      <c r="AA16" s="71">
        <v>17985727</v>
      </c>
      <c r="AB16" s="71">
        <v>253428627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1684</v>
      </c>
      <c r="B17" s="70">
        <v>9</v>
      </c>
      <c r="C17" s="70">
        <v>18</v>
      </c>
      <c r="D17" s="70">
        <v>9</v>
      </c>
      <c r="E17" s="70">
        <v>2024</v>
      </c>
      <c r="F17" s="70" t="s">
        <v>1554</v>
      </c>
      <c r="G17" s="1073" t="s">
        <v>1685</v>
      </c>
      <c r="H17" s="70" t="s">
        <v>1686</v>
      </c>
      <c r="I17" s="1066"/>
      <c r="J17" s="73">
        <v>22651</v>
      </c>
      <c r="K17" s="71">
        <v>26059051</v>
      </c>
      <c r="L17" s="71">
        <v>182872</v>
      </c>
      <c r="M17" s="71">
        <v>210218486.99999997</v>
      </c>
      <c r="N17" s="71">
        <v>794300</v>
      </c>
      <c r="O17" s="71">
        <v>2667447549</v>
      </c>
      <c r="P17" s="71">
        <v>1932</v>
      </c>
      <c r="Q17" s="71">
        <v>12511292</v>
      </c>
      <c r="R17" s="71">
        <v>0</v>
      </c>
      <c r="S17" s="71">
        <v>0</v>
      </c>
      <c r="T17" s="71">
        <v>0</v>
      </c>
      <c r="U17" s="71">
        <v>0</v>
      </c>
      <c r="V17" s="71">
        <v>179</v>
      </c>
      <c r="W17" s="71">
        <v>0</v>
      </c>
      <c r="X17" s="71">
        <v>0</v>
      </c>
      <c r="Y17" s="71">
        <v>1098854</v>
      </c>
      <c r="Z17" s="71">
        <v>2917335233</v>
      </c>
      <c r="AA17" s="71">
        <v>10980961</v>
      </c>
      <c r="AB17" s="71">
        <v>145211627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1687</v>
      </c>
      <c r="B18" s="70">
        <v>10</v>
      </c>
      <c r="C18" s="70">
        <v>18</v>
      </c>
      <c r="D18" s="70">
        <v>10</v>
      </c>
      <c r="E18" s="70">
        <v>2024</v>
      </c>
      <c r="F18" s="70" t="s">
        <v>1554</v>
      </c>
      <c r="G18" s="1073" t="s">
        <v>1688</v>
      </c>
      <c r="H18" s="70" t="s">
        <v>1689</v>
      </c>
      <c r="I18" s="1066"/>
      <c r="J18" s="73">
        <v>54741</v>
      </c>
      <c r="K18" s="71">
        <v>62031672</v>
      </c>
      <c r="L18" s="71">
        <v>871881</v>
      </c>
      <c r="M18" s="71">
        <v>982964777</v>
      </c>
      <c r="N18" s="71">
        <v>1105900</v>
      </c>
      <c r="O18" s="71">
        <v>2854906679</v>
      </c>
      <c r="P18" s="71">
        <v>852</v>
      </c>
      <c r="Q18" s="71">
        <v>5520020.0000000009</v>
      </c>
      <c r="R18" s="71">
        <v>0</v>
      </c>
      <c r="S18" s="71">
        <v>0</v>
      </c>
      <c r="T18" s="71">
        <v>0</v>
      </c>
      <c r="U18" s="71">
        <v>0</v>
      </c>
      <c r="V18" s="71">
        <v>489</v>
      </c>
      <c r="W18" s="71">
        <v>0</v>
      </c>
      <c r="X18" s="71">
        <v>0</v>
      </c>
      <c r="Y18" s="71">
        <v>2999039</v>
      </c>
      <c r="Z18" s="71">
        <v>3908422186.9999995</v>
      </c>
      <c r="AA18" s="71">
        <v>22526168</v>
      </c>
      <c r="AB18" s="71">
        <v>305531474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1690</v>
      </c>
      <c r="B19" s="70">
        <v>11</v>
      </c>
      <c r="C19" s="70">
        <v>18</v>
      </c>
      <c r="D19" s="70">
        <v>11</v>
      </c>
      <c r="E19" s="70">
        <v>2024</v>
      </c>
      <c r="F19" s="70" t="s">
        <v>1554</v>
      </c>
      <c r="G19" s="1073" t="s">
        <v>1691</v>
      </c>
      <c r="H19" s="70" t="s">
        <v>1692</v>
      </c>
      <c r="I19" s="1066"/>
      <c r="J19" s="73">
        <v>23472</v>
      </c>
      <c r="K19" s="71">
        <v>25579759.999999996</v>
      </c>
      <c r="L19" s="71">
        <v>285388</v>
      </c>
      <c r="M19" s="71">
        <v>310564508</v>
      </c>
      <c r="N19" s="71">
        <v>231500</v>
      </c>
      <c r="O19" s="71">
        <v>543010092</v>
      </c>
      <c r="P19" s="71">
        <v>4419</v>
      </c>
      <c r="Q19" s="71">
        <v>27928908</v>
      </c>
      <c r="R19" s="71">
        <v>0</v>
      </c>
      <c r="S19" s="71">
        <v>0</v>
      </c>
      <c r="T19" s="71">
        <v>0</v>
      </c>
      <c r="U19" s="71">
        <v>0</v>
      </c>
      <c r="V19" s="71">
        <v>35</v>
      </c>
      <c r="W19" s="71">
        <v>0</v>
      </c>
      <c r="X19" s="71">
        <v>0</v>
      </c>
      <c r="Y19" s="71">
        <v>216582</v>
      </c>
      <c r="Z19" s="71">
        <v>907299850</v>
      </c>
      <c r="AA19" s="71">
        <v>14583670.000000002</v>
      </c>
      <c r="AB19" s="71">
        <v>212390473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1693</v>
      </c>
      <c r="B20" s="70">
        <v>12</v>
      </c>
      <c r="C20" s="70">
        <v>18</v>
      </c>
      <c r="D20" s="70">
        <v>12</v>
      </c>
      <c r="E20" s="70">
        <v>2024</v>
      </c>
      <c r="F20" s="70" t="s">
        <v>1554</v>
      </c>
      <c r="G20" s="1073" t="s">
        <v>1694</v>
      </c>
      <c r="H20" s="70" t="s">
        <v>1695</v>
      </c>
      <c r="I20" s="1066"/>
      <c r="J20" s="73">
        <v>37271</v>
      </c>
      <c r="K20" s="71">
        <v>41182369</v>
      </c>
      <c r="L20" s="71">
        <v>281307</v>
      </c>
      <c r="M20" s="71">
        <v>310666487</v>
      </c>
      <c r="N20" s="71">
        <v>2274900</v>
      </c>
      <c r="O20" s="71">
        <v>7024251927</v>
      </c>
      <c r="P20" s="71">
        <v>21216</v>
      </c>
      <c r="Q20" s="71">
        <v>130912957</v>
      </c>
      <c r="R20" s="71">
        <v>0</v>
      </c>
      <c r="S20" s="71">
        <v>0</v>
      </c>
      <c r="T20" s="71">
        <v>0</v>
      </c>
      <c r="U20" s="71">
        <v>0</v>
      </c>
      <c r="V20" s="71">
        <v>0</v>
      </c>
      <c r="W20" s="71">
        <v>0</v>
      </c>
      <c r="X20" s="71">
        <v>0</v>
      </c>
      <c r="Y20" s="71">
        <v>0</v>
      </c>
      <c r="Z20" s="71">
        <v>7507013740</v>
      </c>
      <c r="AA20" s="71">
        <v>18589505</v>
      </c>
      <c r="AB20" s="71">
        <v>260157332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1696</v>
      </c>
      <c r="B21" s="70">
        <v>13</v>
      </c>
      <c r="C21" s="70">
        <v>18</v>
      </c>
      <c r="D21" s="70">
        <v>13</v>
      </c>
      <c r="E21" s="70">
        <v>2024</v>
      </c>
      <c r="F21" s="70" t="s">
        <v>1554</v>
      </c>
      <c r="G21" s="1073" t="s">
        <v>1697</v>
      </c>
      <c r="H21" s="70" t="s">
        <v>1698</v>
      </c>
      <c r="I21" s="1066"/>
      <c r="J21" s="73">
        <v>35077</v>
      </c>
      <c r="K21" s="71">
        <v>40894052</v>
      </c>
      <c r="L21" s="71">
        <v>295581</v>
      </c>
      <c r="M21" s="71">
        <v>343289592.99999994</v>
      </c>
      <c r="N21" s="71">
        <v>859900</v>
      </c>
      <c r="O21" s="71">
        <v>2156479253</v>
      </c>
      <c r="P21" s="71">
        <v>2840</v>
      </c>
      <c r="Q21" s="71">
        <v>17526179</v>
      </c>
      <c r="R21" s="71">
        <v>0</v>
      </c>
      <c r="S21" s="71">
        <v>0</v>
      </c>
      <c r="T21" s="71">
        <v>0</v>
      </c>
      <c r="U21" s="71">
        <v>0</v>
      </c>
      <c r="V21" s="71">
        <v>0</v>
      </c>
      <c r="W21" s="71">
        <v>0</v>
      </c>
      <c r="X21" s="71">
        <v>0</v>
      </c>
      <c r="Y21" s="71">
        <v>0</v>
      </c>
      <c r="Z21" s="71">
        <v>2558189077</v>
      </c>
      <c r="AA21" s="71">
        <v>18025911</v>
      </c>
      <c r="AB21" s="71">
        <v>255094389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1699</v>
      </c>
      <c r="B22" s="70">
        <v>14</v>
      </c>
      <c r="C22" s="70">
        <v>18</v>
      </c>
      <c r="D22" s="70">
        <v>14</v>
      </c>
      <c r="E22" s="70">
        <v>2024</v>
      </c>
      <c r="F22" s="70" t="s">
        <v>1554</v>
      </c>
      <c r="G22" s="1073" t="s">
        <v>1700</v>
      </c>
      <c r="H22" s="70" t="s">
        <v>1701</v>
      </c>
      <c r="I22" s="1066"/>
      <c r="J22" s="73">
        <v>36581</v>
      </c>
      <c r="K22" s="71">
        <v>45784785.000000007</v>
      </c>
      <c r="L22" s="71">
        <v>354938</v>
      </c>
      <c r="M22" s="71">
        <v>440465189</v>
      </c>
      <c r="N22" s="71">
        <v>380700</v>
      </c>
      <c r="O22" s="71">
        <v>1014798444</v>
      </c>
      <c r="P22" s="71">
        <v>2426</v>
      </c>
      <c r="Q22" s="71">
        <v>13263278</v>
      </c>
      <c r="R22" s="71">
        <v>0</v>
      </c>
      <c r="S22" s="71">
        <v>0</v>
      </c>
      <c r="T22" s="71">
        <v>0</v>
      </c>
      <c r="U22" s="71">
        <v>0</v>
      </c>
      <c r="V22" s="71">
        <v>30</v>
      </c>
      <c r="W22" s="71">
        <v>0</v>
      </c>
      <c r="X22" s="71">
        <v>0</v>
      </c>
      <c r="Y22" s="71">
        <v>181507</v>
      </c>
      <c r="Z22" s="71">
        <v>1514493203</v>
      </c>
      <c r="AA22" s="71">
        <v>18741035</v>
      </c>
      <c r="AB22" s="71">
        <v>251749514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1702</v>
      </c>
      <c r="B23" s="70">
        <v>15</v>
      </c>
      <c r="C23" s="70">
        <v>18</v>
      </c>
      <c r="D23" s="70">
        <v>15</v>
      </c>
      <c r="E23" s="70">
        <v>2024</v>
      </c>
      <c r="F23" s="70" t="s">
        <v>1554</v>
      </c>
      <c r="G23" s="1073" t="s">
        <v>1703</v>
      </c>
      <c r="H23" s="70" t="s">
        <v>1704</v>
      </c>
      <c r="I23" s="1066"/>
      <c r="J23" s="73">
        <v>33305</v>
      </c>
      <c r="K23" s="71">
        <v>39816794</v>
      </c>
      <c r="L23" s="71">
        <v>72013</v>
      </c>
      <c r="M23" s="71">
        <v>85647421.000000015</v>
      </c>
      <c r="N23" s="71">
        <v>575000</v>
      </c>
      <c r="O23" s="71">
        <v>1829952668.0000002</v>
      </c>
      <c r="P23" s="71">
        <v>8712</v>
      </c>
      <c r="Q23" s="71">
        <v>53754743.000000007</v>
      </c>
      <c r="R23" s="71">
        <v>0</v>
      </c>
      <c r="S23" s="71">
        <v>0</v>
      </c>
      <c r="T23" s="71">
        <v>0</v>
      </c>
      <c r="U23" s="71">
        <v>0</v>
      </c>
      <c r="V23" s="71">
        <v>170</v>
      </c>
      <c r="W23" s="71">
        <v>0</v>
      </c>
      <c r="X23" s="71">
        <v>0</v>
      </c>
      <c r="Y23" s="71">
        <v>1043912</v>
      </c>
      <c r="Z23" s="71">
        <v>2010215538.0000002</v>
      </c>
      <c r="AA23" s="71">
        <v>15246813</v>
      </c>
      <c r="AB23" s="71">
        <v>227873213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1705</v>
      </c>
      <c r="B24" s="70">
        <v>16</v>
      </c>
      <c r="C24" s="70">
        <v>18</v>
      </c>
      <c r="D24" s="70">
        <v>16</v>
      </c>
      <c r="E24" s="70">
        <v>2024</v>
      </c>
      <c r="F24" s="70" t="s">
        <v>1554</v>
      </c>
      <c r="G24" s="1073" t="s">
        <v>1706</v>
      </c>
      <c r="H24" s="70" t="s">
        <v>1707</v>
      </c>
      <c r="I24" s="1066"/>
      <c r="J24" s="73">
        <v>147997</v>
      </c>
      <c r="K24" s="71">
        <v>179956054</v>
      </c>
      <c r="L24" s="71">
        <v>384646</v>
      </c>
      <c r="M24" s="71">
        <v>463757367.00000006</v>
      </c>
      <c r="N24" s="71">
        <v>718800</v>
      </c>
      <c r="O24" s="71">
        <v>1870341914</v>
      </c>
      <c r="P24" s="71">
        <v>4698</v>
      </c>
      <c r="Q24" s="71">
        <v>25648931</v>
      </c>
      <c r="R24" s="71">
        <v>0</v>
      </c>
      <c r="S24" s="71">
        <v>0</v>
      </c>
      <c r="T24" s="71">
        <v>2657</v>
      </c>
      <c r="U24" s="71">
        <v>1159</v>
      </c>
      <c r="V24" s="71">
        <v>2984</v>
      </c>
      <c r="W24" s="71">
        <v>17563819</v>
      </c>
      <c r="X24" s="71">
        <v>7106743.0000000009</v>
      </c>
      <c r="Y24" s="71">
        <v>18298624</v>
      </c>
      <c r="Z24" s="71">
        <v>2582673452</v>
      </c>
      <c r="AA24" s="71">
        <v>259003701</v>
      </c>
      <c r="AB24" s="71">
        <v>1220834805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1708</v>
      </c>
      <c r="B25" s="70">
        <v>17</v>
      </c>
      <c r="C25" s="70">
        <v>18</v>
      </c>
      <c r="D25" s="70">
        <v>17</v>
      </c>
      <c r="E25" s="70">
        <v>2024</v>
      </c>
      <c r="F25" s="70" t="s">
        <v>1554</v>
      </c>
      <c r="G25" s="1073" t="s">
        <v>1709</v>
      </c>
      <c r="H25" s="70" t="s">
        <v>1710</v>
      </c>
      <c r="I25" s="1066"/>
      <c r="J25" s="73">
        <v>35841</v>
      </c>
      <c r="K25" s="71">
        <v>41883102</v>
      </c>
      <c r="L25" s="71">
        <v>496349</v>
      </c>
      <c r="M25" s="71">
        <v>578717554</v>
      </c>
      <c r="N25" s="71">
        <v>829200</v>
      </c>
      <c r="O25" s="71">
        <v>2068898678</v>
      </c>
      <c r="P25" s="71">
        <v>3044</v>
      </c>
      <c r="Q25" s="71">
        <v>18781316.999999996</v>
      </c>
      <c r="R25" s="71">
        <v>0</v>
      </c>
      <c r="S25" s="71">
        <v>0</v>
      </c>
      <c r="T25" s="71">
        <v>0</v>
      </c>
      <c r="U25" s="71">
        <v>0</v>
      </c>
      <c r="V25" s="71">
        <v>0</v>
      </c>
      <c r="W25" s="71">
        <v>0</v>
      </c>
      <c r="X25" s="71">
        <v>0</v>
      </c>
      <c r="Y25" s="71">
        <v>0</v>
      </c>
      <c r="Z25" s="71">
        <v>2708280651</v>
      </c>
      <c r="AA25" s="71">
        <v>17305634</v>
      </c>
      <c r="AB25" s="71">
        <v>242903541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1711</v>
      </c>
      <c r="B26" s="70">
        <v>18</v>
      </c>
      <c r="C26" s="70">
        <v>18</v>
      </c>
      <c r="D26" s="70">
        <v>18</v>
      </c>
      <c r="E26" s="70">
        <v>2024</v>
      </c>
      <c r="F26" s="70" t="s">
        <v>1554</v>
      </c>
      <c r="G26" s="1073" t="s">
        <v>1712</v>
      </c>
      <c r="H26" s="70" t="s">
        <v>1713</v>
      </c>
      <c r="I26" s="1066"/>
      <c r="J26" s="73">
        <v>184106</v>
      </c>
      <c r="K26" s="71">
        <v>232302498</v>
      </c>
      <c r="L26" s="71">
        <v>2730329</v>
      </c>
      <c r="M26" s="71">
        <v>3421810779</v>
      </c>
      <c r="N26" s="71">
        <v>1197200</v>
      </c>
      <c r="O26" s="71">
        <v>2962386612.0000005</v>
      </c>
      <c r="P26" s="71">
        <v>71844</v>
      </c>
      <c r="Q26" s="71">
        <v>432395554</v>
      </c>
      <c r="R26" s="71">
        <v>0</v>
      </c>
      <c r="S26" s="71">
        <v>0</v>
      </c>
      <c r="T26" s="71">
        <v>0</v>
      </c>
      <c r="U26" s="71">
        <v>0</v>
      </c>
      <c r="V26" s="71">
        <v>65</v>
      </c>
      <c r="W26" s="71">
        <v>0</v>
      </c>
      <c r="X26" s="71">
        <v>0</v>
      </c>
      <c r="Y26" s="71">
        <v>396863</v>
      </c>
      <c r="Z26" s="71">
        <v>7049292306</v>
      </c>
      <c r="AA26" s="71">
        <v>146701240</v>
      </c>
      <c r="AB26" s="71">
        <v>1117997377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1714</v>
      </c>
      <c r="B27" s="70">
        <v>19</v>
      </c>
      <c r="C27" s="70">
        <v>18</v>
      </c>
      <c r="D27" s="70">
        <v>19</v>
      </c>
      <c r="E27" s="70">
        <v>2024</v>
      </c>
      <c r="F27" s="70" t="s">
        <v>1554</v>
      </c>
      <c r="G27" s="1073" t="s">
        <v>1715</v>
      </c>
      <c r="H27" s="70" t="s">
        <v>1716</v>
      </c>
      <c r="I27" s="1066"/>
      <c r="J27" s="73">
        <v>83836</v>
      </c>
      <c r="K27" s="71">
        <v>93964274</v>
      </c>
      <c r="L27" s="71">
        <v>1688462</v>
      </c>
      <c r="M27" s="71">
        <v>1892010735</v>
      </c>
      <c r="N27" s="71">
        <v>1728500</v>
      </c>
      <c r="O27" s="71">
        <v>4735357639.999999</v>
      </c>
      <c r="P27" s="71">
        <v>15650</v>
      </c>
      <c r="Q27" s="71">
        <v>101357634</v>
      </c>
      <c r="R27" s="71">
        <v>0</v>
      </c>
      <c r="S27" s="71">
        <v>0</v>
      </c>
      <c r="T27" s="71">
        <v>0</v>
      </c>
      <c r="U27" s="71">
        <v>0</v>
      </c>
      <c r="V27" s="71">
        <v>200</v>
      </c>
      <c r="W27" s="71">
        <v>0</v>
      </c>
      <c r="X27" s="71">
        <v>0</v>
      </c>
      <c r="Y27" s="71">
        <v>1224683</v>
      </c>
      <c r="Z27" s="71">
        <v>6823914965.999999</v>
      </c>
      <c r="AA27" s="71">
        <v>32980632</v>
      </c>
      <c r="AB27" s="71">
        <v>458067738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1717</v>
      </c>
      <c r="B28" s="70">
        <v>20</v>
      </c>
      <c r="C28" s="70">
        <v>18</v>
      </c>
      <c r="D28" s="70">
        <v>20</v>
      </c>
      <c r="E28" s="70">
        <v>2024</v>
      </c>
      <c r="F28" s="70" t="s">
        <v>1554</v>
      </c>
      <c r="G28" s="1073" t="s">
        <v>1718</v>
      </c>
      <c r="H28" s="70" t="s">
        <v>1719</v>
      </c>
      <c r="I28" s="1066"/>
      <c r="J28" s="73">
        <v>24244</v>
      </c>
      <c r="K28" s="71">
        <v>28905348</v>
      </c>
      <c r="L28" s="71">
        <v>372171</v>
      </c>
      <c r="M28" s="71">
        <v>442014783</v>
      </c>
      <c r="N28" s="71">
        <v>431000</v>
      </c>
      <c r="O28" s="71">
        <v>1052519781</v>
      </c>
      <c r="P28" s="71">
        <v>10867</v>
      </c>
      <c r="Q28" s="71">
        <v>63520800</v>
      </c>
      <c r="R28" s="71">
        <v>0</v>
      </c>
      <c r="S28" s="71">
        <v>0</v>
      </c>
      <c r="T28" s="71">
        <v>4278</v>
      </c>
      <c r="U28" s="71">
        <v>2007.0000000000002</v>
      </c>
      <c r="V28" s="71">
        <v>1602</v>
      </c>
      <c r="W28" s="71">
        <v>28208816</v>
      </c>
      <c r="X28" s="71">
        <v>12308396</v>
      </c>
      <c r="Y28" s="71">
        <v>9825916.9999999981</v>
      </c>
      <c r="Z28" s="71">
        <v>1637303841</v>
      </c>
      <c r="AA28" s="71">
        <v>12730970</v>
      </c>
      <c r="AB28" s="71">
        <v>168312327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1720</v>
      </c>
      <c r="B29" s="70">
        <v>21</v>
      </c>
      <c r="C29" s="70">
        <v>18</v>
      </c>
      <c r="D29" s="70">
        <v>21</v>
      </c>
      <c r="E29" s="70">
        <v>2024</v>
      </c>
      <c r="F29" s="70" t="s">
        <v>1554</v>
      </c>
      <c r="G29" s="1073" t="s">
        <v>1721</v>
      </c>
      <c r="H29" s="70" t="s">
        <v>1722</v>
      </c>
      <c r="I29" s="1066"/>
      <c r="J29" s="73">
        <v>178586</v>
      </c>
      <c r="K29" s="71">
        <v>218124789</v>
      </c>
      <c r="L29" s="71">
        <v>1456580</v>
      </c>
      <c r="M29" s="71">
        <v>1768282294</v>
      </c>
      <c r="N29" s="71">
        <v>1222800</v>
      </c>
      <c r="O29" s="71">
        <v>3078201973</v>
      </c>
      <c r="P29" s="71">
        <v>9139</v>
      </c>
      <c r="Q29" s="71">
        <v>54720248</v>
      </c>
      <c r="R29" s="71">
        <v>0</v>
      </c>
      <c r="S29" s="71">
        <v>0</v>
      </c>
      <c r="T29" s="71">
        <v>1006.9999999999999</v>
      </c>
      <c r="U29" s="71">
        <v>1926</v>
      </c>
      <c r="V29" s="71">
        <v>3382</v>
      </c>
      <c r="W29" s="71">
        <v>6280491</v>
      </c>
      <c r="X29" s="71">
        <v>11812685</v>
      </c>
      <c r="Y29" s="71">
        <v>20740632</v>
      </c>
      <c r="Z29" s="71">
        <v>5158163112</v>
      </c>
      <c r="AA29" s="71">
        <v>403867252.00000006</v>
      </c>
      <c r="AB29" s="71">
        <v>1894232295.0000002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1723</v>
      </c>
      <c r="B30" s="70">
        <v>22</v>
      </c>
      <c r="C30" s="70">
        <v>18</v>
      </c>
      <c r="D30" s="70">
        <v>22</v>
      </c>
      <c r="E30" s="70">
        <v>2024</v>
      </c>
      <c r="F30" s="70" t="s">
        <v>1554</v>
      </c>
      <c r="G30" s="1073" t="s">
        <v>1724</v>
      </c>
      <c r="H30" s="70" t="s">
        <v>1725</v>
      </c>
      <c r="I30" s="1066"/>
      <c r="J30" s="73">
        <v>64468.999999999993</v>
      </c>
      <c r="K30" s="71">
        <v>78206248</v>
      </c>
      <c r="L30" s="71">
        <v>825952</v>
      </c>
      <c r="M30" s="71">
        <v>997149935</v>
      </c>
      <c r="N30" s="71">
        <v>145900</v>
      </c>
      <c r="O30" s="71">
        <v>375285265.00000006</v>
      </c>
      <c r="P30" s="71">
        <v>3569</v>
      </c>
      <c r="Q30" s="71">
        <v>21370654</v>
      </c>
      <c r="R30" s="71">
        <v>0</v>
      </c>
      <c r="S30" s="71">
        <v>0</v>
      </c>
      <c r="T30" s="71">
        <v>0</v>
      </c>
      <c r="U30" s="71">
        <v>65</v>
      </c>
      <c r="V30" s="71">
        <v>551</v>
      </c>
      <c r="W30" s="71">
        <v>0</v>
      </c>
      <c r="X30" s="71">
        <v>398580</v>
      </c>
      <c r="Y30" s="71">
        <v>3378487.0000000005</v>
      </c>
      <c r="Z30" s="71">
        <v>1475789169.0000002</v>
      </c>
      <c r="AA30" s="71">
        <v>77087416</v>
      </c>
      <c r="AB30" s="71">
        <v>482593885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1726</v>
      </c>
      <c r="B31" s="70">
        <v>23</v>
      </c>
      <c r="C31" s="70">
        <v>18</v>
      </c>
      <c r="D31" s="70">
        <v>23</v>
      </c>
      <c r="E31" s="70">
        <v>2024</v>
      </c>
      <c r="F31" s="70" t="s">
        <v>1554</v>
      </c>
      <c r="G31" s="1073" t="s">
        <v>1727</v>
      </c>
      <c r="H31" s="70" t="s">
        <v>1728</v>
      </c>
      <c r="I31" s="1066"/>
      <c r="J31" s="73">
        <v>698472</v>
      </c>
      <c r="K31" s="71">
        <v>827983844.00000012</v>
      </c>
      <c r="L31" s="71">
        <v>472291</v>
      </c>
      <c r="M31" s="71">
        <v>554695182.99999988</v>
      </c>
      <c r="N31" s="71">
        <v>2789700</v>
      </c>
      <c r="O31" s="71">
        <v>6418562127</v>
      </c>
      <c r="P31" s="71">
        <v>152</v>
      </c>
      <c r="Q31" s="71">
        <v>827836.99999999988</v>
      </c>
      <c r="R31" s="71">
        <v>0</v>
      </c>
      <c r="S31" s="71">
        <v>0</v>
      </c>
      <c r="T31" s="71">
        <v>191223</v>
      </c>
      <c r="U31" s="71">
        <v>31989</v>
      </c>
      <c r="V31" s="71">
        <v>50249</v>
      </c>
      <c r="W31" s="71">
        <v>1332415767</v>
      </c>
      <c r="X31" s="71">
        <v>196157284</v>
      </c>
      <c r="Y31" s="71">
        <v>308126132</v>
      </c>
      <c r="Z31" s="71">
        <v>9638768174</v>
      </c>
      <c r="AA31" s="71">
        <v>1385092147</v>
      </c>
      <c r="AB31" s="71">
        <v>6132498438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1729</v>
      </c>
      <c r="B32" s="70">
        <v>24</v>
      </c>
      <c r="C32" s="70">
        <v>18</v>
      </c>
      <c r="D32" s="70">
        <v>24</v>
      </c>
      <c r="E32" s="70">
        <v>2024</v>
      </c>
      <c r="F32" s="70" t="s">
        <v>1554</v>
      </c>
      <c r="G32" s="1073" t="s">
        <v>1730</v>
      </c>
      <c r="H32" s="70" t="s">
        <v>1731</v>
      </c>
      <c r="I32" s="1066"/>
      <c r="J32" s="73">
        <v>37329</v>
      </c>
      <c r="K32" s="71">
        <v>44133590</v>
      </c>
      <c r="L32" s="71">
        <v>600416</v>
      </c>
      <c r="M32" s="71">
        <v>706652696</v>
      </c>
      <c r="N32" s="71">
        <v>324500</v>
      </c>
      <c r="O32" s="71">
        <v>782040276</v>
      </c>
      <c r="P32" s="71">
        <v>2105</v>
      </c>
      <c r="Q32" s="71">
        <v>12603627.000000002</v>
      </c>
      <c r="R32" s="71">
        <v>0</v>
      </c>
      <c r="S32" s="71">
        <v>0</v>
      </c>
      <c r="T32" s="71">
        <v>0</v>
      </c>
      <c r="U32" s="71">
        <v>0</v>
      </c>
      <c r="V32" s="71">
        <v>0</v>
      </c>
      <c r="W32" s="71">
        <v>0</v>
      </c>
      <c r="X32" s="71">
        <v>0</v>
      </c>
      <c r="Y32" s="71">
        <v>0</v>
      </c>
      <c r="Z32" s="71">
        <v>1545430189</v>
      </c>
      <c r="AA32" s="71">
        <v>17425721</v>
      </c>
      <c r="AB32" s="71">
        <v>216286883.99999997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1732</v>
      </c>
      <c r="B33" s="70">
        <v>25</v>
      </c>
      <c r="C33" s="70">
        <v>18</v>
      </c>
      <c r="D33" s="70">
        <v>25</v>
      </c>
      <c r="E33" s="70">
        <v>2024</v>
      </c>
      <c r="F33" s="70" t="s">
        <v>1554</v>
      </c>
      <c r="G33" s="1073" t="s">
        <v>1733</v>
      </c>
      <c r="H33" s="70" t="s">
        <v>1734</v>
      </c>
      <c r="I33" s="1066"/>
      <c r="J33" s="73">
        <v>145918</v>
      </c>
      <c r="K33" s="71">
        <v>173107288</v>
      </c>
      <c r="L33" s="71">
        <v>476102</v>
      </c>
      <c r="M33" s="71">
        <v>562311535.99999988</v>
      </c>
      <c r="N33" s="71">
        <v>98000</v>
      </c>
      <c r="O33" s="71">
        <v>268872006</v>
      </c>
      <c r="P33" s="71">
        <v>12723</v>
      </c>
      <c r="Q33" s="71">
        <v>78505610</v>
      </c>
      <c r="R33" s="71">
        <v>0</v>
      </c>
      <c r="S33" s="71">
        <v>0</v>
      </c>
      <c r="T33" s="71">
        <v>0</v>
      </c>
      <c r="U33" s="71">
        <v>0</v>
      </c>
      <c r="V33" s="71">
        <v>20</v>
      </c>
      <c r="W33" s="71">
        <v>0</v>
      </c>
      <c r="X33" s="71">
        <v>0</v>
      </c>
      <c r="Y33" s="71">
        <v>121414.00000000001</v>
      </c>
      <c r="Z33" s="71">
        <v>1082917853.9999998</v>
      </c>
      <c r="AA33" s="71">
        <v>126969373.99999999</v>
      </c>
      <c r="AB33" s="71">
        <v>1128829517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1735</v>
      </c>
      <c r="B34" s="70">
        <v>26</v>
      </c>
      <c r="C34" s="70">
        <v>18</v>
      </c>
      <c r="D34" s="70">
        <v>26</v>
      </c>
      <c r="E34" s="70">
        <v>2024</v>
      </c>
      <c r="F34" s="70" t="s">
        <v>1554</v>
      </c>
      <c r="G34" s="1073" t="s">
        <v>1736</v>
      </c>
      <c r="H34" s="70" t="s">
        <v>1737</v>
      </c>
      <c r="I34" s="1066"/>
      <c r="J34" s="73">
        <v>65942</v>
      </c>
      <c r="K34" s="71">
        <v>84259282.000000015</v>
      </c>
      <c r="L34" s="71">
        <v>2148450</v>
      </c>
      <c r="M34" s="71">
        <v>2730434795</v>
      </c>
      <c r="N34" s="71">
        <v>826700</v>
      </c>
      <c r="O34" s="71">
        <v>1963254027.9999998</v>
      </c>
      <c r="P34" s="71">
        <v>11602</v>
      </c>
      <c r="Q34" s="71">
        <v>70059140</v>
      </c>
      <c r="R34" s="71">
        <v>0</v>
      </c>
      <c r="S34" s="71">
        <v>0</v>
      </c>
      <c r="T34" s="71">
        <v>0</v>
      </c>
      <c r="U34" s="71">
        <v>0</v>
      </c>
      <c r="V34" s="71">
        <v>0</v>
      </c>
      <c r="W34" s="71">
        <v>0</v>
      </c>
      <c r="X34" s="71">
        <v>0</v>
      </c>
      <c r="Y34" s="71">
        <v>0</v>
      </c>
      <c r="Z34" s="71">
        <v>4848007245</v>
      </c>
      <c r="AA34" s="71">
        <v>22256191</v>
      </c>
      <c r="AB34" s="71">
        <v>275864613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1738</v>
      </c>
      <c r="B35" s="70">
        <v>27</v>
      </c>
      <c r="C35" s="70">
        <v>18</v>
      </c>
      <c r="D35" s="70">
        <v>27</v>
      </c>
      <c r="E35" s="70">
        <v>2024</v>
      </c>
      <c r="F35" s="70" t="s">
        <v>1554</v>
      </c>
      <c r="G35" s="1073" t="s">
        <v>1739</v>
      </c>
      <c r="H35" s="70" t="s">
        <v>1740</v>
      </c>
      <c r="I35" s="1066"/>
      <c r="J35" s="73">
        <v>188074</v>
      </c>
      <c r="K35" s="71">
        <v>225167579</v>
      </c>
      <c r="L35" s="71">
        <v>331820</v>
      </c>
      <c r="M35" s="71">
        <v>393233116</v>
      </c>
      <c r="N35" s="71">
        <v>444900</v>
      </c>
      <c r="O35" s="71">
        <v>1216765191.0000002</v>
      </c>
      <c r="P35" s="71">
        <v>1435</v>
      </c>
      <c r="Q35" s="71">
        <v>7833147</v>
      </c>
      <c r="R35" s="71">
        <v>0</v>
      </c>
      <c r="S35" s="71">
        <v>0</v>
      </c>
      <c r="T35" s="71">
        <v>14524</v>
      </c>
      <c r="U35" s="71">
        <v>756</v>
      </c>
      <c r="V35" s="71">
        <v>710</v>
      </c>
      <c r="W35" s="71">
        <v>99910429.000000015</v>
      </c>
      <c r="X35" s="71">
        <v>4638490</v>
      </c>
      <c r="Y35" s="71">
        <v>4354211</v>
      </c>
      <c r="Z35" s="71">
        <v>1951902163.0000005</v>
      </c>
      <c r="AA35" s="71">
        <v>404639745.99999994</v>
      </c>
      <c r="AB35" s="71">
        <v>2339958271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1662</v>
      </c>
      <c r="B36" s="70">
        <v>28</v>
      </c>
      <c r="C36" s="70">
        <v>18</v>
      </c>
      <c r="D36" s="70">
        <v>28</v>
      </c>
      <c r="E36" s="70">
        <v>2024</v>
      </c>
      <c r="F36" s="70" t="s">
        <v>1554</v>
      </c>
      <c r="G36" s="1073" t="s">
        <v>1659</v>
      </c>
      <c r="H36" s="70" t="s">
        <v>1660</v>
      </c>
      <c r="I36" s="1066"/>
      <c r="J36" s="73">
        <v>939704</v>
      </c>
      <c r="K36" s="71">
        <v>1102522383</v>
      </c>
      <c r="L36" s="71">
        <v>712185</v>
      </c>
      <c r="M36" s="71">
        <v>831069069</v>
      </c>
      <c r="N36" s="71">
        <v>1994400</v>
      </c>
      <c r="O36" s="71">
        <v>5994159069</v>
      </c>
      <c r="P36" s="71">
        <v>15466</v>
      </c>
      <c r="Q36" s="71">
        <v>95243208</v>
      </c>
      <c r="R36" s="71">
        <v>0</v>
      </c>
      <c r="S36" s="71">
        <v>0</v>
      </c>
      <c r="T36" s="71">
        <v>305</v>
      </c>
      <c r="U36" s="71">
        <v>329</v>
      </c>
      <c r="V36" s="71">
        <v>437</v>
      </c>
      <c r="W36" s="71">
        <v>1934727</v>
      </c>
      <c r="X36" s="71">
        <v>2017428.0000000002</v>
      </c>
      <c r="Y36" s="71">
        <v>2678947.9999999995</v>
      </c>
      <c r="Z36" s="71">
        <v>8029624831.999999</v>
      </c>
      <c r="AA36" s="71">
        <v>2077034234</v>
      </c>
      <c r="AB36" s="71">
        <v>9678444777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1741</v>
      </c>
      <c r="B37" s="70">
        <v>29</v>
      </c>
      <c r="C37" s="70">
        <v>18</v>
      </c>
      <c r="D37" s="70">
        <v>29</v>
      </c>
      <c r="E37" s="70">
        <v>2024</v>
      </c>
      <c r="F37" s="70" t="s">
        <v>1554</v>
      </c>
      <c r="G37" s="1073" t="s">
        <v>1742</v>
      </c>
      <c r="H37" s="70" t="s">
        <v>1743</v>
      </c>
      <c r="I37" s="1066"/>
      <c r="J37" s="73">
        <v>136351</v>
      </c>
      <c r="K37" s="71">
        <v>172508640</v>
      </c>
      <c r="L37" s="71">
        <v>2961404</v>
      </c>
      <c r="M37" s="71">
        <v>3721324910.9999995</v>
      </c>
      <c r="N37" s="71">
        <v>1560500</v>
      </c>
      <c r="O37" s="71">
        <v>3594345910</v>
      </c>
      <c r="P37" s="71">
        <v>19909</v>
      </c>
      <c r="Q37" s="71">
        <v>115557436</v>
      </c>
      <c r="R37" s="71">
        <v>0</v>
      </c>
      <c r="S37" s="71">
        <v>0</v>
      </c>
      <c r="T37" s="71">
        <v>0</v>
      </c>
      <c r="U37" s="71">
        <v>0</v>
      </c>
      <c r="V37" s="71">
        <v>1448</v>
      </c>
      <c r="W37" s="71">
        <v>0</v>
      </c>
      <c r="X37" s="71">
        <v>0</v>
      </c>
      <c r="Y37" s="71">
        <v>8880362</v>
      </c>
      <c r="Z37" s="71">
        <v>7612617259</v>
      </c>
      <c r="AA37" s="71">
        <v>52598055</v>
      </c>
      <c r="AB37" s="71">
        <v>653102527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1744</v>
      </c>
      <c r="B38" s="70">
        <v>30</v>
      </c>
      <c r="C38" s="70">
        <v>18</v>
      </c>
      <c r="D38" s="70">
        <v>30</v>
      </c>
      <c r="E38" s="70">
        <v>2024</v>
      </c>
      <c r="F38" s="70" t="s">
        <v>1554</v>
      </c>
      <c r="G38" s="1073" t="s">
        <v>1745</v>
      </c>
      <c r="H38" s="70" t="s">
        <v>1746</v>
      </c>
      <c r="I38" s="1066"/>
      <c r="J38" s="73">
        <v>58504</v>
      </c>
      <c r="K38" s="71">
        <v>73676111.999999985</v>
      </c>
      <c r="L38" s="71">
        <v>1321164</v>
      </c>
      <c r="M38" s="71">
        <v>1651720488</v>
      </c>
      <c r="N38" s="71">
        <v>1336900</v>
      </c>
      <c r="O38" s="71">
        <v>2980159064</v>
      </c>
      <c r="P38" s="71">
        <v>8972</v>
      </c>
      <c r="Q38" s="71">
        <v>51690088</v>
      </c>
      <c r="R38" s="71">
        <v>0</v>
      </c>
      <c r="S38" s="71">
        <v>0</v>
      </c>
      <c r="T38" s="71">
        <v>0</v>
      </c>
      <c r="U38" s="71">
        <v>0</v>
      </c>
      <c r="V38" s="71">
        <v>2342</v>
      </c>
      <c r="W38" s="71">
        <v>0</v>
      </c>
      <c r="X38" s="71">
        <v>0</v>
      </c>
      <c r="Y38" s="71">
        <v>14362616</v>
      </c>
      <c r="Z38" s="71">
        <v>4771608368</v>
      </c>
      <c r="AA38" s="71">
        <v>21816945</v>
      </c>
      <c r="AB38" s="71">
        <v>266823935.99999997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1747</v>
      </c>
      <c r="B39" s="70">
        <v>31</v>
      </c>
      <c r="C39" s="70">
        <v>18</v>
      </c>
      <c r="D39" s="70">
        <v>31</v>
      </c>
      <c r="E39" s="70">
        <v>2024</v>
      </c>
      <c r="F39" s="70" t="s">
        <v>1554</v>
      </c>
      <c r="G39" s="1073" t="s">
        <v>1748</v>
      </c>
      <c r="H39" s="70" t="s">
        <v>1749</v>
      </c>
      <c r="I39" s="1066"/>
      <c r="J39" s="73">
        <v>30217</v>
      </c>
      <c r="K39" s="71">
        <v>34633052.000000007</v>
      </c>
      <c r="L39" s="71">
        <v>32986</v>
      </c>
      <c r="M39" s="71">
        <v>37750229</v>
      </c>
      <c r="N39" s="71">
        <v>493100</v>
      </c>
      <c r="O39" s="71">
        <v>1295619615</v>
      </c>
      <c r="P39" s="71">
        <v>6813</v>
      </c>
      <c r="Q39" s="71">
        <v>42037611</v>
      </c>
      <c r="R39" s="71">
        <v>0</v>
      </c>
      <c r="S39" s="71">
        <v>0</v>
      </c>
      <c r="T39" s="71">
        <v>0</v>
      </c>
      <c r="U39" s="71">
        <v>0</v>
      </c>
      <c r="V39" s="71">
        <v>0</v>
      </c>
      <c r="W39" s="71">
        <v>0</v>
      </c>
      <c r="X39" s="71">
        <v>0</v>
      </c>
      <c r="Y39" s="71">
        <v>0</v>
      </c>
      <c r="Z39" s="71">
        <v>1410040507</v>
      </c>
      <c r="AA39" s="71">
        <v>17532945</v>
      </c>
      <c r="AB39" s="71">
        <v>245075289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1750</v>
      </c>
      <c r="B40" s="70">
        <v>32</v>
      </c>
      <c r="C40" s="70">
        <v>18</v>
      </c>
      <c r="D40" s="70">
        <v>32</v>
      </c>
      <c r="E40" s="70">
        <v>2024</v>
      </c>
      <c r="F40" s="70" t="s">
        <v>1554</v>
      </c>
      <c r="G40" s="1073" t="s">
        <v>1751</v>
      </c>
      <c r="H40" s="70" t="s">
        <v>1752</v>
      </c>
      <c r="I40" s="1066"/>
      <c r="J40" s="73">
        <v>208259</v>
      </c>
      <c r="K40" s="71">
        <v>241420301</v>
      </c>
      <c r="L40" s="71">
        <v>1113274</v>
      </c>
      <c r="M40" s="71">
        <v>1284537801.9999998</v>
      </c>
      <c r="N40" s="71">
        <v>1406100</v>
      </c>
      <c r="O40" s="71">
        <v>3932191957</v>
      </c>
      <c r="P40" s="71">
        <v>14916</v>
      </c>
      <c r="Q40" s="71">
        <v>88075954</v>
      </c>
      <c r="R40" s="71">
        <v>0</v>
      </c>
      <c r="S40" s="71">
        <v>0</v>
      </c>
      <c r="T40" s="71">
        <v>0</v>
      </c>
      <c r="U40" s="71">
        <v>19</v>
      </c>
      <c r="V40" s="71">
        <v>326</v>
      </c>
      <c r="W40" s="71">
        <v>0</v>
      </c>
      <c r="X40" s="71">
        <v>117733.99999999999</v>
      </c>
      <c r="Y40" s="71">
        <v>1999277</v>
      </c>
      <c r="Z40" s="71">
        <v>5548343025</v>
      </c>
      <c r="AA40" s="71">
        <v>430187646</v>
      </c>
      <c r="AB40" s="71">
        <v>2360366492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1753</v>
      </c>
      <c r="B41" s="70">
        <v>33</v>
      </c>
      <c r="C41" s="70">
        <v>18</v>
      </c>
      <c r="D41" s="70">
        <v>33</v>
      </c>
      <c r="E41" s="70">
        <v>2024</v>
      </c>
      <c r="F41" s="70" t="s">
        <v>1554</v>
      </c>
      <c r="G41" s="1073" t="s">
        <v>1754</v>
      </c>
      <c r="H41" s="70" t="s">
        <v>1755</v>
      </c>
      <c r="I41" s="1066"/>
      <c r="J41" s="73">
        <v>50492</v>
      </c>
      <c r="K41" s="71">
        <v>56795851</v>
      </c>
      <c r="L41" s="71">
        <v>144225</v>
      </c>
      <c r="M41" s="71">
        <v>162064203.00000003</v>
      </c>
      <c r="N41" s="71">
        <v>686000</v>
      </c>
      <c r="O41" s="71">
        <v>1925690554</v>
      </c>
      <c r="P41" s="71">
        <v>20313</v>
      </c>
      <c r="Q41" s="71">
        <v>125342686</v>
      </c>
      <c r="R41" s="71">
        <v>0</v>
      </c>
      <c r="S41" s="71">
        <v>0</v>
      </c>
      <c r="T41" s="71">
        <v>0</v>
      </c>
      <c r="U41" s="71">
        <v>0</v>
      </c>
      <c r="V41" s="71">
        <v>13</v>
      </c>
      <c r="W41" s="71">
        <v>0</v>
      </c>
      <c r="X41" s="71">
        <v>0</v>
      </c>
      <c r="Y41" s="71">
        <v>77263</v>
      </c>
      <c r="Z41" s="71">
        <v>2269970557</v>
      </c>
      <c r="AA41" s="71">
        <v>30130415</v>
      </c>
      <c r="AB41" s="71">
        <v>419926375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1756</v>
      </c>
      <c r="B42" s="70">
        <v>34</v>
      </c>
      <c r="C42" s="70">
        <v>18</v>
      </c>
      <c r="D42" s="70">
        <v>34</v>
      </c>
      <c r="E42" s="70">
        <v>2024</v>
      </c>
      <c r="F42" s="70" t="s">
        <v>1554</v>
      </c>
      <c r="G42" s="1073" t="s">
        <v>1757</v>
      </c>
      <c r="H42" s="70" t="s">
        <v>1758</v>
      </c>
      <c r="I42" s="1066"/>
      <c r="J42" s="73">
        <v>86853</v>
      </c>
      <c r="K42" s="71">
        <v>109594129</v>
      </c>
      <c r="L42" s="71">
        <v>1223190</v>
      </c>
      <c r="M42" s="71">
        <v>1531799345</v>
      </c>
      <c r="N42" s="71">
        <v>2201800</v>
      </c>
      <c r="O42" s="71">
        <v>5162483346</v>
      </c>
      <c r="P42" s="71">
        <v>3356</v>
      </c>
      <c r="Q42" s="71">
        <v>18323545.999999996</v>
      </c>
      <c r="R42" s="71">
        <v>0</v>
      </c>
      <c r="S42" s="71">
        <v>0</v>
      </c>
      <c r="T42" s="71">
        <v>0</v>
      </c>
      <c r="U42" s="71">
        <v>0</v>
      </c>
      <c r="V42" s="71">
        <v>9489</v>
      </c>
      <c r="W42" s="71">
        <v>0</v>
      </c>
      <c r="X42" s="71">
        <v>0</v>
      </c>
      <c r="Y42" s="71">
        <v>58185567.000000007</v>
      </c>
      <c r="Z42" s="71">
        <v>6880385932.999999</v>
      </c>
      <c r="AA42" s="71">
        <v>34567993</v>
      </c>
      <c r="AB42" s="71">
        <v>466046246.99999994</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1759</v>
      </c>
      <c r="B43" s="70">
        <v>35</v>
      </c>
      <c r="C43" s="70">
        <v>18</v>
      </c>
      <c r="D43" s="70">
        <v>35</v>
      </c>
      <c r="E43" s="70">
        <v>2024</v>
      </c>
      <c r="F43" s="70" t="s">
        <v>1554</v>
      </c>
      <c r="G43" s="1073" t="s">
        <v>1760</v>
      </c>
      <c r="H43" s="70" t="s">
        <v>1761</v>
      </c>
      <c r="I43" s="1066"/>
      <c r="J43" s="73">
        <v>393863</v>
      </c>
      <c r="K43" s="71">
        <v>482421211</v>
      </c>
      <c r="L43" s="71">
        <v>70461</v>
      </c>
      <c r="M43" s="71">
        <v>85732482</v>
      </c>
      <c r="N43" s="71">
        <v>77000</v>
      </c>
      <c r="O43" s="71">
        <v>168740068</v>
      </c>
      <c r="P43" s="71">
        <v>429</v>
      </c>
      <c r="Q43" s="71">
        <v>2566648.0000000005</v>
      </c>
      <c r="R43" s="71">
        <v>0</v>
      </c>
      <c r="S43" s="71">
        <v>0</v>
      </c>
      <c r="T43" s="71">
        <v>126</v>
      </c>
      <c r="U43" s="71">
        <v>10</v>
      </c>
      <c r="V43" s="71">
        <v>38</v>
      </c>
      <c r="W43" s="71">
        <v>879644</v>
      </c>
      <c r="X43" s="71">
        <v>61320</v>
      </c>
      <c r="Y43" s="71">
        <v>234488</v>
      </c>
      <c r="Z43" s="71">
        <v>740635861</v>
      </c>
      <c r="AA43" s="71">
        <v>795817169</v>
      </c>
      <c r="AB43" s="71">
        <v>3725170227.0000005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1762</v>
      </c>
      <c r="B44" s="70">
        <v>36</v>
      </c>
      <c r="C44" s="70">
        <v>18</v>
      </c>
      <c r="D44" s="70">
        <v>36</v>
      </c>
      <c r="E44" s="70">
        <v>2024</v>
      </c>
      <c r="F44" s="70" t="s">
        <v>1554</v>
      </c>
      <c r="G44" s="1073" t="s">
        <v>1763</v>
      </c>
      <c r="H44" s="70" t="s">
        <v>1764</v>
      </c>
      <c r="I44" s="1066"/>
      <c r="J44" s="73">
        <v>140408</v>
      </c>
      <c r="K44" s="71">
        <v>164361902</v>
      </c>
      <c r="L44" s="71">
        <v>903931</v>
      </c>
      <c r="M44" s="71">
        <v>1054130699</v>
      </c>
      <c r="N44" s="71">
        <v>1401900</v>
      </c>
      <c r="O44" s="71">
        <v>4259237275.0000005</v>
      </c>
      <c r="P44" s="71">
        <v>11391</v>
      </c>
      <c r="Q44" s="71">
        <v>70904235</v>
      </c>
      <c r="R44" s="71">
        <v>0</v>
      </c>
      <c r="S44" s="71">
        <v>0</v>
      </c>
      <c r="T44" s="71">
        <v>14069</v>
      </c>
      <c r="U44" s="71">
        <v>2162</v>
      </c>
      <c r="V44" s="71">
        <v>2746</v>
      </c>
      <c r="W44" s="71">
        <v>96465316</v>
      </c>
      <c r="X44" s="71">
        <v>13256647.999999998</v>
      </c>
      <c r="Y44" s="71">
        <v>16841415</v>
      </c>
      <c r="Z44" s="71">
        <v>5675197489.999999</v>
      </c>
      <c r="AA44" s="71">
        <v>56943041.000000007</v>
      </c>
      <c r="AB44" s="71">
        <v>855310169.99999988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1765</v>
      </c>
      <c r="B45" s="70">
        <v>37</v>
      </c>
      <c r="C45" s="70">
        <v>18</v>
      </c>
      <c r="D45" s="70">
        <v>37</v>
      </c>
      <c r="E45" s="70">
        <v>2024</v>
      </c>
      <c r="F45" s="70" t="s">
        <v>1554</v>
      </c>
      <c r="G45" s="1073" t="s">
        <v>1766</v>
      </c>
      <c r="H45" s="70" t="s">
        <v>1767</v>
      </c>
      <c r="I45" s="1066"/>
      <c r="J45" s="73">
        <v>124012</v>
      </c>
      <c r="K45" s="71">
        <v>142338730</v>
      </c>
      <c r="L45" s="71">
        <v>2334603</v>
      </c>
      <c r="M45" s="71">
        <v>2668729932</v>
      </c>
      <c r="N45" s="71">
        <v>3766300</v>
      </c>
      <c r="O45" s="71">
        <v>10368648847.999998</v>
      </c>
      <c r="P45" s="71">
        <v>21130</v>
      </c>
      <c r="Q45" s="71">
        <v>135965183</v>
      </c>
      <c r="R45" s="71">
        <v>0</v>
      </c>
      <c r="S45" s="71">
        <v>0</v>
      </c>
      <c r="T45" s="71">
        <v>18137</v>
      </c>
      <c r="U45" s="71">
        <v>11461</v>
      </c>
      <c r="V45" s="71">
        <v>17456</v>
      </c>
      <c r="W45" s="71">
        <v>119274204</v>
      </c>
      <c r="X45" s="71">
        <v>70276890</v>
      </c>
      <c r="Y45" s="71">
        <v>107042400</v>
      </c>
      <c r="Z45" s="71">
        <v>13612276186.999996</v>
      </c>
      <c r="AA45" s="71">
        <v>142778703</v>
      </c>
      <c r="AB45" s="71">
        <v>892642201</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1598</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1598</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1598</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1598</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1598</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1598</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1598</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1598</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1598</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1598</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1598</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1598</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1598</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1598</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1598</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1598</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1598</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1598</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1598</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1598</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1598</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1598</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1598</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1598</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1598</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1598</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1598</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1598</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1598</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1598</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1598</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1598</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1598</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1598</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1598</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1598</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1598</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1598</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1598</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1598</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1598</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1598</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1598</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1598</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1598</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1598</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1598</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1598</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1598</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1598</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1598</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1598</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1598</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1598</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1598</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1598</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1598</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1598</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1598</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1598</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1598</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1598</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1598</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1598</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1598</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1598</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1598</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1598</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1598</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1598</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1598</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1598</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1598</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1598</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1598</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1598</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1598</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1598</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1598</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1598</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1598</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1598</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1598</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1598</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1598</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1598</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1598</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1598</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1598</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1598</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1598</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1598</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1598</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1598</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1598</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1598</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1598</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1598</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1598</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1598</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1598</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1598</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1598</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1598</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1598</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1598</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1598</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1598</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1598</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1598</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1598</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1598</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1598</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1598</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1598</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1598</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1598</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1598</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1598</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1598</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1598</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1598</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1598</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1598</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1598</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1598</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1598</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1598</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1598</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1598</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1598</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1598</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1598</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1598</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1598</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1598</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1598</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1598</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1598</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1598</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1598</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1598</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1598</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1599</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1768</v>
      </c>
      <c r="B190" s="70">
        <v>182</v>
      </c>
      <c r="C190" s="70">
        <v>16</v>
      </c>
      <c r="D190" s="70">
        <v>2</v>
      </c>
      <c r="E190" s="70">
        <v>2022</v>
      </c>
      <c r="F190" s="70" t="s">
        <v>161</v>
      </c>
      <c r="G190" s="1073" t="s">
        <v>1664</v>
      </c>
      <c r="H190" s="70" t="s">
        <v>1665</v>
      </c>
      <c r="I190" s="1066"/>
      <c r="J190" s="73"/>
      <c r="K190" s="71"/>
      <c r="L190" s="71"/>
      <c r="M190" s="71"/>
      <c r="N190" s="71"/>
      <c r="O190" s="71"/>
      <c r="P190" s="71"/>
      <c r="Q190" s="71"/>
      <c r="R190" s="71"/>
      <c r="S190" s="71"/>
      <c r="T190" s="71"/>
      <c r="U190" s="71"/>
      <c r="V190" s="71"/>
      <c r="W190" s="71"/>
      <c r="X190" s="71"/>
      <c r="Y190" s="71"/>
      <c r="Z190" s="71"/>
      <c r="AA190" s="71"/>
      <c r="AB190" s="71"/>
      <c r="AC190" s="72"/>
      <c r="AD190" s="71">
        <v>1336786.3516203905</v>
      </c>
      <c r="AE190" s="71">
        <v>394126.51873555494</v>
      </c>
      <c r="AF190" s="71">
        <v>1340204.8925246703</v>
      </c>
      <c r="AG190" s="71">
        <v>6813881.8311230876</v>
      </c>
      <c r="AH190" s="71">
        <v>7390434.4011041597</v>
      </c>
      <c r="AI190" s="71">
        <v>0</v>
      </c>
      <c r="AJ190" s="71">
        <v>0</v>
      </c>
      <c r="AK190" s="71">
        <v>451945.53042490449</v>
      </c>
      <c r="AL190" s="71">
        <v>0</v>
      </c>
      <c r="AM190" s="71">
        <v>0</v>
      </c>
      <c r="AN190" s="71">
        <v>17727379.525532767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1769</v>
      </c>
      <c r="B191" s="70">
        <v>183</v>
      </c>
      <c r="C191" s="70">
        <v>16</v>
      </c>
      <c r="D191" s="70">
        <v>3</v>
      </c>
      <c r="E191" s="70">
        <v>2022</v>
      </c>
      <c r="F191" s="70" t="s">
        <v>161</v>
      </c>
      <c r="G191" s="1073" t="s">
        <v>1667</v>
      </c>
      <c r="H191" s="70" t="s">
        <v>1668</v>
      </c>
      <c r="I191" s="1066"/>
      <c r="J191" s="73"/>
      <c r="K191" s="71"/>
      <c r="L191" s="71"/>
      <c r="M191" s="71"/>
      <c r="N191" s="71"/>
      <c r="O191" s="71"/>
      <c r="P191" s="71"/>
      <c r="Q191" s="71"/>
      <c r="R191" s="71"/>
      <c r="S191" s="71"/>
      <c r="T191" s="71"/>
      <c r="U191" s="71"/>
      <c r="V191" s="71"/>
      <c r="W191" s="71"/>
      <c r="X191" s="71"/>
      <c r="Y191" s="71"/>
      <c r="Z191" s="71"/>
      <c r="AA191" s="71"/>
      <c r="AB191" s="71"/>
      <c r="AC191" s="72"/>
      <c r="AD191" s="71">
        <v>6342143.5566478865</v>
      </c>
      <c r="AE191" s="71">
        <v>696417.73213466979</v>
      </c>
      <c r="AF191" s="71">
        <v>1801121.9190543189</v>
      </c>
      <c r="AG191" s="71">
        <v>10148867.153426675</v>
      </c>
      <c r="AH191" s="71">
        <v>8668999.9118185993</v>
      </c>
      <c r="AI191" s="71">
        <v>0</v>
      </c>
      <c r="AJ191" s="71">
        <v>0</v>
      </c>
      <c r="AK191" s="71">
        <v>565706.67679757322</v>
      </c>
      <c r="AL191" s="71">
        <v>0</v>
      </c>
      <c r="AM191" s="71">
        <v>0</v>
      </c>
      <c r="AN191" s="71">
        <v>28223256.949879725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1770</v>
      </c>
      <c r="B192" s="70">
        <v>184</v>
      </c>
      <c r="C192" s="70">
        <v>16</v>
      </c>
      <c r="D192" s="70">
        <v>4</v>
      </c>
      <c r="E192" s="70">
        <v>2022</v>
      </c>
      <c r="F192" s="70" t="s">
        <v>161</v>
      </c>
      <c r="G192" s="1073" t="s">
        <v>1670</v>
      </c>
      <c r="H192" s="70" t="s">
        <v>1671</v>
      </c>
      <c r="I192" s="1066"/>
      <c r="J192" s="73"/>
      <c r="K192" s="71"/>
      <c r="L192" s="71"/>
      <c r="M192" s="71"/>
      <c r="N192" s="71"/>
      <c r="O192" s="71"/>
      <c r="P192" s="71"/>
      <c r="Q192" s="71"/>
      <c r="R192" s="71"/>
      <c r="S192" s="71"/>
      <c r="T192" s="71"/>
      <c r="U192" s="71"/>
      <c r="V192" s="71"/>
      <c r="W192" s="71"/>
      <c r="X192" s="71"/>
      <c r="Y192" s="71"/>
      <c r="Z192" s="71"/>
      <c r="AA192" s="71"/>
      <c r="AB192" s="71"/>
      <c r="AC192" s="72"/>
      <c r="AD192" s="71">
        <v>15106255.955214025</v>
      </c>
      <c r="AE192" s="71">
        <v>579710.36493627739</v>
      </c>
      <c r="AF192" s="71">
        <v>1907487.3867150068</v>
      </c>
      <c r="AG192" s="71">
        <v>16124309.897891827</v>
      </c>
      <c r="AH192" s="71">
        <v>16157159.065334054</v>
      </c>
      <c r="AI192" s="71">
        <v>0</v>
      </c>
      <c r="AJ192" s="71">
        <v>0</v>
      </c>
      <c r="AK192" s="71">
        <v>944437.03129364317</v>
      </c>
      <c r="AL192" s="71">
        <v>0</v>
      </c>
      <c r="AM192" s="71">
        <v>0</v>
      </c>
      <c r="AN192" s="71">
        <v>50819359.701384835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1771</v>
      </c>
      <c r="B193" s="70">
        <v>185</v>
      </c>
      <c r="C193" s="70">
        <v>16</v>
      </c>
      <c r="D193" s="70">
        <v>5</v>
      </c>
      <c r="E193" s="70">
        <v>2022</v>
      </c>
      <c r="F193" s="70" t="s">
        <v>161</v>
      </c>
      <c r="G193" s="1073" t="s">
        <v>1673</v>
      </c>
      <c r="H193" s="70" t="s">
        <v>1674</v>
      </c>
      <c r="I193" s="1066"/>
      <c r="J193" s="73"/>
      <c r="K193" s="71"/>
      <c r="L193" s="71"/>
      <c r="M193" s="71"/>
      <c r="N193" s="71"/>
      <c r="O193" s="71"/>
      <c r="P193" s="71"/>
      <c r="Q193" s="71"/>
      <c r="R193" s="71"/>
      <c r="S193" s="71"/>
      <c r="T193" s="71"/>
      <c r="U193" s="71"/>
      <c r="V193" s="71"/>
      <c r="W193" s="71"/>
      <c r="X193" s="71"/>
      <c r="Y193" s="71"/>
      <c r="Z193" s="71"/>
      <c r="AA193" s="71"/>
      <c r="AB193" s="71"/>
      <c r="AC193" s="72"/>
      <c r="AD193" s="71">
        <v>336257.09556275583</v>
      </c>
      <c r="AE193" s="71">
        <v>463002.99773788487</v>
      </c>
      <c r="AF193" s="71">
        <v>666556.93067364558</v>
      </c>
      <c r="AG193" s="71">
        <v>10061269.03989525</v>
      </c>
      <c r="AH193" s="71">
        <v>9870199.993540762</v>
      </c>
      <c r="AI193" s="71">
        <v>0</v>
      </c>
      <c r="AJ193" s="71">
        <v>0</v>
      </c>
      <c r="AK193" s="71">
        <v>616582.83079397678</v>
      </c>
      <c r="AL193" s="71">
        <v>0</v>
      </c>
      <c r="AM193" s="71">
        <v>0</v>
      </c>
      <c r="AN193" s="71">
        <v>22013868.888204277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1772</v>
      </c>
      <c r="B194" s="70">
        <v>186</v>
      </c>
      <c r="C194" s="70">
        <v>16</v>
      </c>
      <c r="D194" s="70">
        <v>6</v>
      </c>
      <c r="E194" s="70">
        <v>2022</v>
      </c>
      <c r="F194" s="70" t="s">
        <v>161</v>
      </c>
      <c r="G194" s="1073" t="s">
        <v>1676</v>
      </c>
      <c r="H194" s="70" t="s">
        <v>1677</v>
      </c>
      <c r="I194" s="1066"/>
      <c r="J194" s="73"/>
      <c r="K194" s="71"/>
      <c r="L194" s="71"/>
      <c r="M194" s="71"/>
      <c r="N194" s="71"/>
      <c r="O194" s="71"/>
      <c r="P194" s="71"/>
      <c r="Q194" s="71"/>
      <c r="R194" s="71"/>
      <c r="S194" s="71"/>
      <c r="T194" s="71"/>
      <c r="U194" s="71"/>
      <c r="V194" s="71"/>
      <c r="W194" s="71"/>
      <c r="X194" s="71"/>
      <c r="Y194" s="71"/>
      <c r="Z194" s="71"/>
      <c r="AA194" s="71"/>
      <c r="AB194" s="71"/>
      <c r="AC194" s="72"/>
      <c r="AD194" s="71">
        <v>2577652.4014441804</v>
      </c>
      <c r="AE194" s="71">
        <v>749988.32691425993</v>
      </c>
      <c r="AF194" s="71">
        <v>6935028.4914768655</v>
      </c>
      <c r="AG194" s="71">
        <v>30252634.208889011</v>
      </c>
      <c r="AH194" s="71">
        <v>27232631.005280782</v>
      </c>
      <c r="AI194" s="71">
        <v>0</v>
      </c>
      <c r="AJ194" s="71">
        <v>0</v>
      </c>
      <c r="AK194" s="71">
        <v>1510014.5807968092</v>
      </c>
      <c r="AL194" s="71">
        <v>0</v>
      </c>
      <c r="AM194" s="71">
        <v>0</v>
      </c>
      <c r="AN194" s="71">
        <v>69257949.014801905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1773</v>
      </c>
      <c r="B195" s="70">
        <v>187</v>
      </c>
      <c r="C195" s="70">
        <v>16</v>
      </c>
      <c r="D195" s="70">
        <v>7</v>
      </c>
      <c r="E195" s="70">
        <v>2022</v>
      </c>
      <c r="F195" s="70" t="s">
        <v>161</v>
      </c>
      <c r="G195" s="1073" t="s">
        <v>1679</v>
      </c>
      <c r="H195" s="70" t="s">
        <v>1680</v>
      </c>
      <c r="I195" s="1066"/>
      <c r="J195" s="73"/>
      <c r="K195" s="71"/>
      <c r="L195" s="71"/>
      <c r="M195" s="71"/>
      <c r="N195" s="71"/>
      <c r="O195" s="71"/>
      <c r="P195" s="71"/>
      <c r="Q195" s="71"/>
      <c r="R195" s="71"/>
      <c r="S195" s="71"/>
      <c r="T195" s="71"/>
      <c r="U195" s="71"/>
      <c r="V195" s="71"/>
      <c r="W195" s="71"/>
      <c r="X195" s="71"/>
      <c r="Y195" s="71"/>
      <c r="Z195" s="71"/>
      <c r="AA195" s="71"/>
      <c r="AB195" s="71"/>
      <c r="AC195" s="72"/>
      <c r="AD195" s="71">
        <v>1034350.9443041334</v>
      </c>
      <c r="AE195" s="71">
        <v>503180.94382257736</v>
      </c>
      <c r="AF195" s="71">
        <v>382915.68357847724</v>
      </c>
      <c r="AG195" s="71">
        <v>19991140.909493357</v>
      </c>
      <c r="AH195" s="71">
        <v>16845304.196896918</v>
      </c>
      <c r="AI195" s="71">
        <v>0</v>
      </c>
      <c r="AJ195" s="71">
        <v>0</v>
      </c>
      <c r="AK195" s="71">
        <v>900146.36931200256</v>
      </c>
      <c r="AL195" s="71">
        <v>0</v>
      </c>
      <c r="AM195" s="71">
        <v>0</v>
      </c>
      <c r="AN195" s="71">
        <v>39657039.047407463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1774</v>
      </c>
      <c r="B196" s="70">
        <v>188</v>
      </c>
      <c r="C196" s="70">
        <v>16</v>
      </c>
      <c r="D196" s="70">
        <v>8</v>
      </c>
      <c r="E196" s="70">
        <v>2022</v>
      </c>
      <c r="F196" s="70" t="s">
        <v>161</v>
      </c>
      <c r="G196" s="1073" t="s">
        <v>1682</v>
      </c>
      <c r="H196" s="70" t="s">
        <v>1683</v>
      </c>
      <c r="I196" s="1066"/>
      <c r="J196" s="73"/>
      <c r="K196" s="71"/>
      <c r="L196" s="71"/>
      <c r="M196" s="71"/>
      <c r="N196" s="71"/>
      <c r="O196" s="71"/>
      <c r="P196" s="71"/>
      <c r="Q196" s="71"/>
      <c r="R196" s="71"/>
      <c r="S196" s="71"/>
      <c r="T196" s="71"/>
      <c r="U196" s="71"/>
      <c r="V196" s="71"/>
      <c r="W196" s="71"/>
      <c r="X196" s="71"/>
      <c r="Y196" s="71"/>
      <c r="Z196" s="71"/>
      <c r="AA196" s="71"/>
      <c r="AB196" s="71"/>
      <c r="AC196" s="72"/>
      <c r="AD196" s="71">
        <v>2049356.6750402614</v>
      </c>
      <c r="AE196" s="71">
        <v>198976.49489561998</v>
      </c>
      <c r="AF196" s="71">
        <v>2588226.3797434112</v>
      </c>
      <c r="AG196" s="71">
        <v>7189302.3176863436</v>
      </c>
      <c r="AH196" s="71">
        <v>8481694.1363636162</v>
      </c>
      <c r="AI196" s="71">
        <v>0</v>
      </c>
      <c r="AJ196" s="71">
        <v>0</v>
      </c>
      <c r="AK196" s="71">
        <v>557829.91183873918</v>
      </c>
      <c r="AL196" s="71">
        <v>0</v>
      </c>
      <c r="AM196" s="71">
        <v>0</v>
      </c>
      <c r="AN196" s="71">
        <v>21065385.915567994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1775</v>
      </c>
      <c r="B197" s="70">
        <v>189</v>
      </c>
      <c r="C197" s="70">
        <v>16</v>
      </c>
      <c r="D197" s="70">
        <v>9</v>
      </c>
      <c r="E197" s="70">
        <v>2022</v>
      </c>
      <c r="F197" s="70" t="s">
        <v>161</v>
      </c>
      <c r="G197" s="1073" t="s">
        <v>1685</v>
      </c>
      <c r="H197" s="70" t="s">
        <v>1686</v>
      </c>
      <c r="I197" s="1066"/>
      <c r="J197" s="73"/>
      <c r="K197" s="71"/>
      <c r="L197" s="71"/>
      <c r="M197" s="71"/>
      <c r="N197" s="71"/>
      <c r="O197" s="71"/>
      <c r="P197" s="71"/>
      <c r="Q197" s="71"/>
      <c r="R197" s="71"/>
      <c r="S197" s="71"/>
      <c r="T197" s="71"/>
      <c r="U197" s="71"/>
      <c r="V197" s="71"/>
      <c r="W197" s="71"/>
      <c r="X197" s="71"/>
      <c r="Y197" s="71"/>
      <c r="Z197" s="71"/>
      <c r="AA197" s="71"/>
      <c r="AB197" s="71"/>
      <c r="AC197" s="72"/>
      <c r="AD197" s="71">
        <v>302230.55154250498</v>
      </c>
      <c r="AE197" s="71">
        <v>296551.50681558746</v>
      </c>
      <c r="AF197" s="71">
        <v>78001.342951171275</v>
      </c>
      <c r="AG197" s="71">
        <v>6626171.5878414605</v>
      </c>
      <c r="AH197" s="71">
        <v>6014144.1379784262</v>
      </c>
      <c r="AI197" s="71">
        <v>0</v>
      </c>
      <c r="AJ197" s="71">
        <v>0</v>
      </c>
      <c r="AK197" s="71">
        <v>302932.63267909311</v>
      </c>
      <c r="AL197" s="71">
        <v>0</v>
      </c>
      <c r="AM197" s="71">
        <v>0</v>
      </c>
      <c r="AN197" s="71">
        <v>13620031.759808244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1776</v>
      </c>
      <c r="B198" s="70">
        <v>190</v>
      </c>
      <c r="C198" s="70">
        <v>16</v>
      </c>
      <c r="D198" s="70">
        <v>10</v>
      </c>
      <c r="E198" s="70">
        <v>2022</v>
      </c>
      <c r="F198" s="70" t="s">
        <v>161</v>
      </c>
      <c r="G198" s="1073" t="s">
        <v>1688</v>
      </c>
      <c r="H198" s="70" t="s">
        <v>1689</v>
      </c>
      <c r="I198" s="1066"/>
      <c r="J198" s="73"/>
      <c r="K198" s="71"/>
      <c r="L198" s="71"/>
      <c r="M198" s="71"/>
      <c r="N198" s="71"/>
      <c r="O198" s="71"/>
      <c r="P198" s="71"/>
      <c r="Q198" s="71"/>
      <c r="R198" s="71"/>
      <c r="S198" s="71"/>
      <c r="T198" s="71"/>
      <c r="U198" s="71"/>
      <c r="V198" s="71"/>
      <c r="W198" s="71"/>
      <c r="X198" s="71"/>
      <c r="Y198" s="71"/>
      <c r="Z198" s="71"/>
      <c r="AA198" s="71"/>
      <c r="AB198" s="71"/>
      <c r="AC198" s="72"/>
      <c r="AD198" s="71">
        <v>4726466.5546411648</v>
      </c>
      <c r="AE198" s="71">
        <v>319510.33314969746</v>
      </c>
      <c r="AF198" s="71">
        <v>1567117.8902008049</v>
      </c>
      <c r="AG198" s="71">
        <v>9823502.7317385208</v>
      </c>
      <c r="AH198" s="71">
        <v>11336071.279710183</v>
      </c>
      <c r="AI198" s="71">
        <v>0</v>
      </c>
      <c r="AJ198" s="71">
        <v>0</v>
      </c>
      <c r="AK198" s="71">
        <v>630141.196706724</v>
      </c>
      <c r="AL198" s="71">
        <v>0</v>
      </c>
      <c r="AM198" s="71">
        <v>0</v>
      </c>
      <c r="AN198" s="71">
        <v>28402809.986147095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1777</v>
      </c>
      <c r="B199" s="70">
        <v>191</v>
      </c>
      <c r="C199" s="70">
        <v>16</v>
      </c>
      <c r="D199" s="70">
        <v>11</v>
      </c>
      <c r="E199" s="70">
        <v>2022</v>
      </c>
      <c r="F199" s="70" t="s">
        <v>161</v>
      </c>
      <c r="G199" s="1073" t="s">
        <v>1691</v>
      </c>
      <c r="H199" s="70" t="s">
        <v>1692</v>
      </c>
      <c r="I199" s="1066"/>
      <c r="J199" s="73"/>
      <c r="K199" s="71"/>
      <c r="L199" s="71"/>
      <c r="M199" s="71"/>
      <c r="N199" s="71"/>
      <c r="O199" s="71"/>
      <c r="P199" s="71"/>
      <c r="Q199" s="71"/>
      <c r="R199" s="71"/>
      <c r="S199" s="71"/>
      <c r="T199" s="71"/>
      <c r="U199" s="71"/>
      <c r="V199" s="71"/>
      <c r="W199" s="71"/>
      <c r="X199" s="71"/>
      <c r="Y199" s="71"/>
      <c r="Z199" s="71"/>
      <c r="AA199" s="71"/>
      <c r="AB199" s="71"/>
      <c r="AC199" s="72"/>
      <c r="AD199" s="71">
        <v>2032920.4134595385</v>
      </c>
      <c r="AE199" s="71">
        <v>382647.10556849989</v>
      </c>
      <c r="AF199" s="71">
        <v>390006.71475585643</v>
      </c>
      <c r="AG199" s="71">
        <v>4786611.2036815081</v>
      </c>
      <c r="AH199" s="71">
        <v>7292709.6486928649</v>
      </c>
      <c r="AI199" s="71">
        <v>0</v>
      </c>
      <c r="AJ199" s="71">
        <v>0</v>
      </c>
      <c r="AK199" s="71">
        <v>430123.01767010189</v>
      </c>
      <c r="AL199" s="71">
        <v>0</v>
      </c>
      <c r="AM199" s="71">
        <v>0</v>
      </c>
      <c r="AN199" s="71">
        <v>15315018.103828371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1778</v>
      </c>
      <c r="B200" s="70">
        <v>192</v>
      </c>
      <c r="C200" s="70">
        <v>16</v>
      </c>
      <c r="D200" s="70">
        <v>12</v>
      </c>
      <c r="E200" s="70">
        <v>2022</v>
      </c>
      <c r="F200" s="70" t="s">
        <v>161</v>
      </c>
      <c r="G200" s="1073" t="s">
        <v>1694</v>
      </c>
      <c r="H200" s="70" t="s">
        <v>1695</v>
      </c>
      <c r="I200" s="1066"/>
      <c r="J200" s="73"/>
      <c r="K200" s="71"/>
      <c r="L200" s="71"/>
      <c r="M200" s="71"/>
      <c r="N200" s="71"/>
      <c r="O200" s="71"/>
      <c r="P200" s="71"/>
      <c r="Q200" s="71"/>
      <c r="R200" s="71"/>
      <c r="S200" s="71"/>
      <c r="T200" s="71"/>
      <c r="U200" s="71"/>
      <c r="V200" s="71"/>
      <c r="W200" s="71"/>
      <c r="X200" s="71"/>
      <c r="Y200" s="71"/>
      <c r="Z200" s="71"/>
      <c r="AA200" s="71"/>
      <c r="AB200" s="71"/>
      <c r="AC200" s="72"/>
      <c r="AD200" s="71">
        <v>1820969.8014096555</v>
      </c>
      <c r="AE200" s="71">
        <v>669632.43474487483</v>
      </c>
      <c r="AF200" s="71">
        <v>957289.2089461931</v>
      </c>
      <c r="AG200" s="71">
        <v>5137003.6578072133</v>
      </c>
      <c r="AH200" s="71">
        <v>9764331.5117618591</v>
      </c>
      <c r="AI200" s="71">
        <v>0</v>
      </c>
      <c r="AJ200" s="71">
        <v>0</v>
      </c>
      <c r="AK200" s="71">
        <v>563253.25820383814</v>
      </c>
      <c r="AL200" s="71">
        <v>0</v>
      </c>
      <c r="AM200" s="71">
        <v>0</v>
      </c>
      <c r="AN200" s="71">
        <v>18912479.872873634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1779</v>
      </c>
      <c r="B201" s="70">
        <v>193</v>
      </c>
      <c r="C201" s="70">
        <v>16</v>
      </c>
      <c r="D201" s="70">
        <v>13</v>
      </c>
      <c r="E201" s="70">
        <v>2022</v>
      </c>
      <c r="F201" s="70" t="s">
        <v>161</v>
      </c>
      <c r="G201" s="1073" t="s">
        <v>1697</v>
      </c>
      <c r="H201" s="70" t="s">
        <v>1698</v>
      </c>
      <c r="I201" s="1066"/>
      <c r="J201" s="73"/>
      <c r="K201" s="71"/>
      <c r="L201" s="71"/>
      <c r="M201" s="71"/>
      <c r="N201" s="71"/>
      <c r="O201" s="71"/>
      <c r="P201" s="71"/>
      <c r="Q201" s="71"/>
      <c r="R201" s="71"/>
      <c r="S201" s="71"/>
      <c r="T201" s="71"/>
      <c r="U201" s="71"/>
      <c r="V201" s="71"/>
      <c r="W201" s="71"/>
      <c r="X201" s="71"/>
      <c r="Y201" s="71"/>
      <c r="Z201" s="71"/>
      <c r="AA201" s="71"/>
      <c r="AB201" s="71"/>
      <c r="AC201" s="72"/>
      <c r="AD201" s="71">
        <v>790306.26103306282</v>
      </c>
      <c r="AE201" s="71">
        <v>428564.75823671994</v>
      </c>
      <c r="AF201" s="71">
        <v>141820.62354758414</v>
      </c>
      <c r="AG201" s="71">
        <v>7326956.4960928708</v>
      </c>
      <c r="AH201" s="71">
        <v>8388041.2486361265</v>
      </c>
      <c r="AI201" s="71">
        <v>0</v>
      </c>
      <c r="AJ201" s="71">
        <v>0</v>
      </c>
      <c r="AK201" s="71">
        <v>481386.55354972684</v>
      </c>
      <c r="AL201" s="71">
        <v>0</v>
      </c>
      <c r="AM201" s="71">
        <v>0</v>
      </c>
      <c r="AN201" s="71">
        <v>17557075.94109609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1780</v>
      </c>
      <c r="B202" s="70">
        <v>194</v>
      </c>
      <c r="C202" s="70">
        <v>16</v>
      </c>
      <c r="D202" s="70">
        <v>14</v>
      </c>
      <c r="E202" s="70">
        <v>2022</v>
      </c>
      <c r="F202" s="70" t="s">
        <v>161</v>
      </c>
      <c r="G202" s="1073" t="s">
        <v>1700</v>
      </c>
      <c r="H202" s="70" t="s">
        <v>1701</v>
      </c>
      <c r="I202" s="1066"/>
      <c r="J202" s="73"/>
      <c r="K202" s="71"/>
      <c r="L202" s="71"/>
      <c r="M202" s="71"/>
      <c r="N202" s="71"/>
      <c r="O202" s="71"/>
      <c r="P202" s="71"/>
      <c r="Q202" s="71"/>
      <c r="R202" s="71"/>
      <c r="S202" s="71"/>
      <c r="T202" s="71"/>
      <c r="U202" s="71"/>
      <c r="V202" s="71"/>
      <c r="W202" s="71"/>
      <c r="X202" s="71"/>
      <c r="Y202" s="71"/>
      <c r="Z202" s="71"/>
      <c r="AA202" s="71"/>
      <c r="AB202" s="71"/>
      <c r="AC202" s="72"/>
      <c r="AD202" s="71">
        <v>3380250.0089023784</v>
      </c>
      <c r="AE202" s="71">
        <v>485961.82407199492</v>
      </c>
      <c r="AF202" s="71">
        <v>1623846.1396198387</v>
      </c>
      <c r="AG202" s="71">
        <v>5981699.7525745388</v>
      </c>
      <c r="AH202" s="71">
        <v>8502053.4597826377</v>
      </c>
      <c r="AI202" s="71">
        <v>0</v>
      </c>
      <c r="AJ202" s="71">
        <v>0</v>
      </c>
      <c r="AK202" s="71">
        <v>514314.01362354122</v>
      </c>
      <c r="AL202" s="71">
        <v>0</v>
      </c>
      <c r="AM202" s="71">
        <v>0</v>
      </c>
      <c r="AN202" s="71">
        <v>20488125.19857493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1781</v>
      </c>
      <c r="B203" s="70">
        <v>195</v>
      </c>
      <c r="C203" s="70">
        <v>16</v>
      </c>
      <c r="D203" s="70">
        <v>15</v>
      </c>
      <c r="E203" s="70">
        <v>2022</v>
      </c>
      <c r="F203" s="70" t="s">
        <v>161</v>
      </c>
      <c r="G203" s="1073" t="s">
        <v>1703</v>
      </c>
      <c r="H203" s="70" t="s">
        <v>1704</v>
      </c>
      <c r="I203" s="1066"/>
      <c r="J203" s="73"/>
      <c r="K203" s="71"/>
      <c r="L203" s="71"/>
      <c r="M203" s="71"/>
      <c r="N203" s="71"/>
      <c r="O203" s="71"/>
      <c r="P203" s="71"/>
      <c r="Q203" s="71"/>
      <c r="R203" s="71"/>
      <c r="S203" s="71"/>
      <c r="T203" s="71"/>
      <c r="U203" s="71"/>
      <c r="V203" s="71"/>
      <c r="W203" s="71"/>
      <c r="X203" s="71"/>
      <c r="Y203" s="71"/>
      <c r="Z203" s="71"/>
      <c r="AA203" s="71"/>
      <c r="AB203" s="71"/>
      <c r="AC203" s="72"/>
      <c r="AD203" s="71">
        <v>8723400.7277957723</v>
      </c>
      <c r="AE203" s="71">
        <v>229588.26334109996</v>
      </c>
      <c r="AF203" s="71">
        <v>163093.71707972177</v>
      </c>
      <c r="AG203" s="71">
        <v>4761583.1712439572</v>
      </c>
      <c r="AH203" s="71">
        <v>7541093.3944049049</v>
      </c>
      <c r="AI203" s="71">
        <v>0</v>
      </c>
      <c r="AJ203" s="71">
        <v>0</v>
      </c>
      <c r="AK203" s="71">
        <v>471185.49729156465</v>
      </c>
      <c r="AL203" s="71">
        <v>0</v>
      </c>
      <c r="AM203" s="71">
        <v>0</v>
      </c>
      <c r="AN203" s="71">
        <v>21889944.771157019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1782</v>
      </c>
      <c r="B204" s="70">
        <v>196</v>
      </c>
      <c r="C204" s="70">
        <v>16</v>
      </c>
      <c r="D204" s="70">
        <v>16</v>
      </c>
      <c r="E204" s="70">
        <v>2022</v>
      </c>
      <c r="F204" s="70" t="s">
        <v>161</v>
      </c>
      <c r="G204" s="1073" t="s">
        <v>1706</v>
      </c>
      <c r="H204" s="70" t="s">
        <v>1707</v>
      </c>
      <c r="I204" s="1066"/>
      <c r="J204" s="73"/>
      <c r="K204" s="71"/>
      <c r="L204" s="71"/>
      <c r="M204" s="71"/>
      <c r="N204" s="71"/>
      <c r="O204" s="71"/>
      <c r="P204" s="71"/>
      <c r="Q204" s="71"/>
      <c r="R204" s="71"/>
      <c r="S204" s="71"/>
      <c r="T204" s="71"/>
      <c r="U204" s="71"/>
      <c r="V204" s="71"/>
      <c r="W204" s="71"/>
      <c r="X204" s="71"/>
      <c r="Y204" s="71"/>
      <c r="Z204" s="71"/>
      <c r="AA204" s="71"/>
      <c r="AB204" s="71"/>
      <c r="AC204" s="72"/>
      <c r="AD204" s="71">
        <v>42971427.982101776</v>
      </c>
      <c r="AE204" s="71">
        <v>1010188.3587008398</v>
      </c>
      <c r="AF204" s="71">
        <v>3552606.619866983</v>
      </c>
      <c r="AG204" s="71">
        <v>30302690.273764111</v>
      </c>
      <c r="AH204" s="71">
        <v>37900916.476847112</v>
      </c>
      <c r="AI204" s="71">
        <v>0</v>
      </c>
      <c r="AJ204" s="71">
        <v>0</v>
      </c>
      <c r="AK204" s="71">
        <v>2030010.1953742637</v>
      </c>
      <c r="AL204" s="71">
        <v>0</v>
      </c>
      <c r="AM204" s="71">
        <v>0</v>
      </c>
      <c r="AN204" s="71">
        <v>117767839.90665509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1783</v>
      </c>
      <c r="B205" s="70">
        <v>197</v>
      </c>
      <c r="C205" s="70">
        <v>16</v>
      </c>
      <c r="D205" s="70">
        <v>17</v>
      </c>
      <c r="E205" s="70">
        <v>2022</v>
      </c>
      <c r="F205" s="70" t="s">
        <v>161</v>
      </c>
      <c r="G205" s="1073" t="s">
        <v>1709</v>
      </c>
      <c r="H205" s="70" t="s">
        <v>1710</v>
      </c>
      <c r="I205" s="1066"/>
      <c r="J205" s="73"/>
      <c r="K205" s="71"/>
      <c r="L205" s="71"/>
      <c r="M205" s="71"/>
      <c r="N205" s="71"/>
      <c r="O205" s="71"/>
      <c r="P205" s="71"/>
      <c r="Q205" s="71"/>
      <c r="R205" s="71"/>
      <c r="S205" s="71"/>
      <c r="T205" s="71"/>
      <c r="U205" s="71"/>
      <c r="V205" s="71"/>
      <c r="W205" s="71"/>
      <c r="X205" s="71"/>
      <c r="Y205" s="71"/>
      <c r="Z205" s="71"/>
      <c r="AA205" s="71"/>
      <c r="AB205" s="71"/>
      <c r="AC205" s="72"/>
      <c r="AD205" s="71">
        <v>4531955.9974633921</v>
      </c>
      <c r="AE205" s="71">
        <v>304204.44892695744</v>
      </c>
      <c r="AF205" s="71">
        <v>751649.3048021961</v>
      </c>
      <c r="AG205" s="71">
        <v>5994213.7687933138</v>
      </c>
      <c r="AH205" s="71">
        <v>8245525.9847029885</v>
      </c>
      <c r="AI205" s="71">
        <v>0</v>
      </c>
      <c r="AJ205" s="71">
        <v>0</v>
      </c>
      <c r="AK205" s="71">
        <v>514314.01362354122</v>
      </c>
      <c r="AL205" s="71">
        <v>0</v>
      </c>
      <c r="AM205" s="71">
        <v>0</v>
      </c>
      <c r="AN205" s="71">
        <v>20341863.518312387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1784</v>
      </c>
      <c r="B206" s="70">
        <v>198</v>
      </c>
      <c r="C206" s="70">
        <v>16</v>
      </c>
      <c r="D206" s="70">
        <v>18</v>
      </c>
      <c r="E206" s="70">
        <v>2022</v>
      </c>
      <c r="F206" s="70" t="s">
        <v>161</v>
      </c>
      <c r="G206" s="1073" t="s">
        <v>1712</v>
      </c>
      <c r="H206" s="70" t="s">
        <v>1713</v>
      </c>
      <c r="I206" s="1066"/>
      <c r="J206" s="73"/>
      <c r="K206" s="71"/>
      <c r="L206" s="71"/>
      <c r="M206" s="71"/>
      <c r="N206" s="71"/>
      <c r="O206" s="71"/>
      <c r="P206" s="71"/>
      <c r="Q206" s="71"/>
      <c r="R206" s="71"/>
      <c r="S206" s="71"/>
      <c r="T206" s="71"/>
      <c r="U206" s="71"/>
      <c r="V206" s="71"/>
      <c r="W206" s="71"/>
      <c r="X206" s="71"/>
      <c r="Y206" s="71"/>
      <c r="Z206" s="71"/>
      <c r="AA206" s="71"/>
      <c r="AB206" s="71"/>
      <c r="AC206" s="72"/>
      <c r="AD206" s="71">
        <v>2296556.1372271171</v>
      </c>
      <c r="AE206" s="71">
        <v>1829053.1646174297</v>
      </c>
      <c r="AF206" s="71">
        <v>6927937.4602994863</v>
      </c>
      <c r="AG206" s="71">
        <v>45776271.328279629</v>
      </c>
      <c r="AH206" s="71">
        <v>46557700.794614308</v>
      </c>
      <c r="AI206" s="71">
        <v>0</v>
      </c>
      <c r="AJ206" s="71">
        <v>0</v>
      </c>
      <c r="AK206" s="71">
        <v>2716838.2743257117</v>
      </c>
      <c r="AL206" s="71">
        <v>0</v>
      </c>
      <c r="AM206" s="71">
        <v>0</v>
      </c>
      <c r="AN206" s="71">
        <v>106104357.15936367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1785</v>
      </c>
      <c r="B207" s="70">
        <v>199</v>
      </c>
      <c r="C207" s="70">
        <v>16</v>
      </c>
      <c r="D207" s="70">
        <v>19</v>
      </c>
      <c r="E207" s="70">
        <v>2022</v>
      </c>
      <c r="F207" s="70" t="s">
        <v>161</v>
      </c>
      <c r="G207" s="1073" t="s">
        <v>1715</v>
      </c>
      <c r="H207" s="70" t="s">
        <v>1716</v>
      </c>
      <c r="I207" s="1066"/>
      <c r="J207" s="73"/>
      <c r="K207" s="71"/>
      <c r="L207" s="71"/>
      <c r="M207" s="71"/>
      <c r="N207" s="71"/>
      <c r="O207" s="71"/>
      <c r="P207" s="71"/>
      <c r="Q207" s="71"/>
      <c r="R207" s="71"/>
      <c r="S207" s="71"/>
      <c r="T207" s="71"/>
      <c r="U207" s="71"/>
      <c r="V207" s="71"/>
      <c r="W207" s="71"/>
      <c r="X207" s="71"/>
      <c r="Y207" s="71"/>
      <c r="Z207" s="71"/>
      <c r="AA207" s="71"/>
      <c r="AB207" s="71"/>
      <c r="AC207" s="72"/>
      <c r="AD207" s="71">
        <v>2344164.619047143</v>
      </c>
      <c r="AE207" s="71">
        <v>904960.40466950228</v>
      </c>
      <c r="AF207" s="71">
        <v>999835.39601046836</v>
      </c>
      <c r="AG207" s="71">
        <v>14297263.529950649</v>
      </c>
      <c r="AH207" s="71">
        <v>16059434.312922757</v>
      </c>
      <c r="AI207" s="71">
        <v>0</v>
      </c>
      <c r="AJ207" s="71">
        <v>0</v>
      </c>
      <c r="AK207" s="71">
        <v>922872.77312765492</v>
      </c>
      <c r="AL207" s="71">
        <v>0</v>
      </c>
      <c r="AM207" s="71">
        <v>0</v>
      </c>
      <c r="AN207" s="71">
        <v>35528531.035728171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1786</v>
      </c>
      <c r="B208" s="70">
        <v>200</v>
      </c>
      <c r="C208" s="70">
        <v>16</v>
      </c>
      <c r="D208" s="70">
        <v>20</v>
      </c>
      <c r="E208" s="70">
        <v>2022</v>
      </c>
      <c r="F208" s="70" t="s">
        <v>161</v>
      </c>
      <c r="G208" s="1073" t="s">
        <v>1718</v>
      </c>
      <c r="H208" s="70" t="s">
        <v>1719</v>
      </c>
      <c r="I208" s="1066"/>
      <c r="J208" s="73"/>
      <c r="K208" s="71"/>
      <c r="L208" s="71"/>
      <c r="M208" s="71"/>
      <c r="N208" s="71"/>
      <c r="O208" s="71"/>
      <c r="P208" s="71"/>
      <c r="Q208" s="71"/>
      <c r="R208" s="71"/>
      <c r="S208" s="71"/>
      <c r="T208" s="71"/>
      <c r="U208" s="71"/>
      <c r="V208" s="71"/>
      <c r="W208" s="71"/>
      <c r="X208" s="71"/>
      <c r="Y208" s="71"/>
      <c r="Z208" s="71"/>
      <c r="AA208" s="71"/>
      <c r="AB208" s="71"/>
      <c r="AC208" s="72"/>
      <c r="AD208" s="71">
        <v>155260.19092683995</v>
      </c>
      <c r="AE208" s="71">
        <v>162625.01986661245</v>
      </c>
      <c r="AF208" s="71">
        <v>765831.36715695448</v>
      </c>
      <c r="AG208" s="71">
        <v>8409418.8990169242</v>
      </c>
      <c r="AH208" s="71">
        <v>5240489.8480556766</v>
      </c>
      <c r="AI208" s="71">
        <v>0</v>
      </c>
      <c r="AJ208" s="71">
        <v>0</v>
      </c>
      <c r="AK208" s="71">
        <v>304998.66938960698</v>
      </c>
      <c r="AL208" s="71">
        <v>0</v>
      </c>
      <c r="AM208" s="71">
        <v>0</v>
      </c>
      <c r="AN208" s="71">
        <v>15038623.994412614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1787</v>
      </c>
      <c r="B209" s="70">
        <v>201</v>
      </c>
      <c r="C209" s="70">
        <v>16</v>
      </c>
      <c r="D209" s="70">
        <v>21</v>
      </c>
      <c r="E209" s="70">
        <v>2022</v>
      </c>
      <c r="F209" s="70" t="s">
        <v>161</v>
      </c>
      <c r="G209" s="1073" t="s">
        <v>1721</v>
      </c>
      <c r="H209" s="70" t="s">
        <v>1722</v>
      </c>
      <c r="I209" s="1066"/>
      <c r="J209" s="73"/>
      <c r="K209" s="71"/>
      <c r="L209" s="71"/>
      <c r="M209" s="71"/>
      <c r="N209" s="71"/>
      <c r="O209" s="71"/>
      <c r="P209" s="71"/>
      <c r="Q209" s="71"/>
      <c r="R209" s="71"/>
      <c r="S209" s="71"/>
      <c r="T209" s="71"/>
      <c r="U209" s="71"/>
      <c r="V209" s="71"/>
      <c r="W209" s="71"/>
      <c r="X209" s="71"/>
      <c r="Y209" s="71"/>
      <c r="Z209" s="71"/>
      <c r="AA209" s="71"/>
      <c r="AB209" s="71"/>
      <c r="AC209" s="72"/>
      <c r="AD209" s="71">
        <v>14052901.223631475</v>
      </c>
      <c r="AE209" s="71">
        <v>1616684.0210269121</v>
      </c>
      <c r="AF209" s="71">
        <v>2673318.7538719615</v>
      </c>
      <c r="AG209" s="71">
        <v>67206524.10293214</v>
      </c>
      <c r="AH209" s="71">
        <v>71795118.104831144</v>
      </c>
      <c r="AI209" s="71">
        <v>0</v>
      </c>
      <c r="AJ209" s="71">
        <v>0</v>
      </c>
      <c r="AK209" s="71">
        <v>4183078.7023185082</v>
      </c>
      <c r="AL209" s="71">
        <v>0</v>
      </c>
      <c r="AM209" s="71">
        <v>0</v>
      </c>
      <c r="AN209" s="71">
        <v>161527624.90861216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1788</v>
      </c>
      <c r="B210" s="70">
        <v>202</v>
      </c>
      <c r="C210" s="70">
        <v>16</v>
      </c>
      <c r="D210" s="70">
        <v>22</v>
      </c>
      <c r="E210" s="70">
        <v>2022</v>
      </c>
      <c r="F210" s="70" t="s">
        <v>161</v>
      </c>
      <c r="G210" s="1073" t="s">
        <v>1724</v>
      </c>
      <c r="H210" s="70" t="s">
        <v>1725</v>
      </c>
      <c r="I210" s="1066"/>
      <c r="J210" s="73"/>
      <c r="K210" s="71"/>
      <c r="L210" s="71"/>
      <c r="M210" s="71"/>
      <c r="N210" s="71"/>
      <c r="O210" s="71"/>
      <c r="P210" s="71"/>
      <c r="Q210" s="71"/>
      <c r="R210" s="71"/>
      <c r="S210" s="71"/>
      <c r="T210" s="71"/>
      <c r="U210" s="71"/>
      <c r="V210" s="71"/>
      <c r="W210" s="71"/>
      <c r="X210" s="71"/>
      <c r="Y210" s="71"/>
      <c r="Z210" s="71"/>
      <c r="AA210" s="71"/>
      <c r="AB210" s="71"/>
      <c r="AC210" s="72"/>
      <c r="AD210" s="71">
        <v>5946321.2306037648</v>
      </c>
      <c r="AE210" s="71">
        <v>470655.93984925491</v>
      </c>
      <c r="AF210" s="71">
        <v>702012.08656054165</v>
      </c>
      <c r="AG210" s="71">
        <v>22412603.047826353</v>
      </c>
      <c r="AH210" s="71">
        <v>19251776.22502505</v>
      </c>
      <c r="AI210" s="71">
        <v>0</v>
      </c>
      <c r="AJ210" s="71">
        <v>0</v>
      </c>
      <c r="AK210" s="71">
        <v>1052000.0675347706</v>
      </c>
      <c r="AL210" s="71">
        <v>0</v>
      </c>
      <c r="AM210" s="71">
        <v>0</v>
      </c>
      <c r="AN210" s="71">
        <v>49835368.597399734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1789</v>
      </c>
      <c r="B211" s="70">
        <v>203</v>
      </c>
      <c r="C211" s="70">
        <v>16</v>
      </c>
      <c r="D211" s="70">
        <v>23</v>
      </c>
      <c r="E211" s="70">
        <v>2022</v>
      </c>
      <c r="F211" s="70" t="s">
        <v>161</v>
      </c>
      <c r="G211" s="1073" t="s">
        <v>1727</v>
      </c>
      <c r="H211" s="70" t="s">
        <v>1728</v>
      </c>
      <c r="I211" s="1066"/>
      <c r="J211" s="73"/>
      <c r="K211" s="71"/>
      <c r="L211" s="71"/>
      <c r="M211" s="71"/>
      <c r="N211" s="71"/>
      <c r="O211" s="71"/>
      <c r="P211" s="71"/>
      <c r="Q211" s="71"/>
      <c r="R211" s="71"/>
      <c r="S211" s="71"/>
      <c r="T211" s="71"/>
      <c r="U211" s="71"/>
      <c r="V211" s="71"/>
      <c r="W211" s="71"/>
      <c r="X211" s="71"/>
      <c r="Y211" s="71"/>
      <c r="Z211" s="71"/>
      <c r="AA211" s="71"/>
      <c r="AB211" s="71"/>
      <c r="AC211" s="72"/>
      <c r="AD211" s="71">
        <v>982629955.51192772</v>
      </c>
      <c r="AE211" s="71">
        <v>14337787.045651693</v>
      </c>
      <c r="AF211" s="71">
        <v>3595152.8069312582</v>
      </c>
      <c r="AG211" s="71">
        <v>395949730.17015624</v>
      </c>
      <c r="AH211" s="71">
        <v>369998128.22321302</v>
      </c>
      <c r="AI211" s="71">
        <v>0</v>
      </c>
      <c r="AJ211" s="71">
        <v>0</v>
      </c>
      <c r="AK211" s="71">
        <v>21731994.521423142</v>
      </c>
      <c r="AL211" s="71">
        <v>0</v>
      </c>
      <c r="AM211" s="71">
        <v>0</v>
      </c>
      <c r="AN211" s="71">
        <v>1788242748.2793031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1790</v>
      </c>
      <c r="B212" s="70">
        <v>204</v>
      </c>
      <c r="C212" s="70">
        <v>16</v>
      </c>
      <c r="D212" s="70">
        <v>24</v>
      </c>
      <c r="E212" s="70">
        <v>2022</v>
      </c>
      <c r="F212" s="70" t="s">
        <v>161</v>
      </c>
      <c r="G212" s="1073" t="s">
        <v>1730</v>
      </c>
      <c r="H212" s="70" t="s">
        <v>1731</v>
      </c>
      <c r="I212" s="1066"/>
      <c r="J212" s="73"/>
      <c r="K212" s="71"/>
      <c r="L212" s="71"/>
      <c r="M212" s="71"/>
      <c r="N212" s="71"/>
      <c r="O212" s="71"/>
      <c r="P212" s="71"/>
      <c r="Q212" s="71"/>
      <c r="R212" s="71"/>
      <c r="S212" s="71"/>
      <c r="T212" s="71"/>
      <c r="U212" s="71"/>
      <c r="V212" s="71"/>
      <c r="W212" s="71"/>
      <c r="X212" s="71"/>
      <c r="Y212" s="71"/>
      <c r="Z212" s="71"/>
      <c r="AA212" s="71"/>
      <c r="AB212" s="71"/>
      <c r="AC212" s="72"/>
      <c r="AD212" s="71">
        <v>168289.01813748386</v>
      </c>
      <c r="AE212" s="71">
        <v>338642.68842812243</v>
      </c>
      <c r="AF212" s="71">
        <v>1290567.6742830158</v>
      </c>
      <c r="AG212" s="71">
        <v>6813881.8311230876</v>
      </c>
      <c r="AH212" s="71">
        <v>8302532.0902762432</v>
      </c>
      <c r="AI212" s="71">
        <v>0</v>
      </c>
      <c r="AJ212" s="71">
        <v>0</v>
      </c>
      <c r="AK212" s="71">
        <v>468344.69681460818</v>
      </c>
      <c r="AL212" s="71">
        <v>0</v>
      </c>
      <c r="AM212" s="71">
        <v>0</v>
      </c>
      <c r="AN212" s="71">
        <v>17382257.99906256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1791</v>
      </c>
      <c r="B213" s="70">
        <v>205</v>
      </c>
      <c r="C213" s="70">
        <v>16</v>
      </c>
      <c r="D213" s="70">
        <v>25</v>
      </c>
      <c r="E213" s="70">
        <v>2022</v>
      </c>
      <c r="F213" s="70" t="s">
        <v>161</v>
      </c>
      <c r="G213" s="1073" t="s">
        <v>1733</v>
      </c>
      <c r="H213" s="70" t="s">
        <v>1734</v>
      </c>
      <c r="I213" s="1066"/>
      <c r="J213" s="73"/>
      <c r="K213" s="71"/>
      <c r="L213" s="71"/>
      <c r="M213" s="71"/>
      <c r="N213" s="71"/>
      <c r="O213" s="71"/>
      <c r="P213" s="71"/>
      <c r="Q213" s="71"/>
      <c r="R213" s="71"/>
      <c r="S213" s="71"/>
      <c r="T213" s="71"/>
      <c r="U213" s="71"/>
      <c r="V213" s="71"/>
      <c r="W213" s="71"/>
      <c r="X213" s="71"/>
      <c r="Y213" s="71"/>
      <c r="Z213" s="71"/>
      <c r="AA213" s="71"/>
      <c r="AB213" s="71"/>
      <c r="AC213" s="72"/>
      <c r="AD213" s="71">
        <v>16001113.774644451</v>
      </c>
      <c r="AE213" s="71">
        <v>1775482.5698378396</v>
      </c>
      <c r="AF213" s="71">
        <v>1212566.3313318447</v>
      </c>
      <c r="AG213" s="71">
        <v>40276361.200127929</v>
      </c>
      <c r="AH213" s="71">
        <v>57576166.628987782</v>
      </c>
      <c r="AI213" s="71">
        <v>0</v>
      </c>
      <c r="AJ213" s="71">
        <v>0</v>
      </c>
      <c r="AK213" s="71">
        <v>3607041.8419683659</v>
      </c>
      <c r="AL213" s="71">
        <v>0</v>
      </c>
      <c r="AM213" s="71">
        <v>0</v>
      </c>
      <c r="AN213" s="71">
        <v>120448732.34689821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1792</v>
      </c>
      <c r="B214" s="70">
        <v>206</v>
      </c>
      <c r="C214" s="70">
        <v>16</v>
      </c>
      <c r="D214" s="70">
        <v>26</v>
      </c>
      <c r="E214" s="70">
        <v>2022</v>
      </c>
      <c r="F214" s="70" t="s">
        <v>161</v>
      </c>
      <c r="G214" s="1073" t="s">
        <v>1736</v>
      </c>
      <c r="H214" s="70" t="s">
        <v>1737</v>
      </c>
      <c r="I214" s="1066"/>
      <c r="J214" s="73"/>
      <c r="K214" s="71"/>
      <c r="L214" s="71"/>
      <c r="M214" s="71"/>
      <c r="N214" s="71"/>
      <c r="O214" s="71"/>
      <c r="P214" s="71"/>
      <c r="Q214" s="71"/>
      <c r="R214" s="71"/>
      <c r="S214" s="71"/>
      <c r="T214" s="71"/>
      <c r="U214" s="71"/>
      <c r="V214" s="71"/>
      <c r="W214" s="71"/>
      <c r="X214" s="71"/>
      <c r="Y214" s="71"/>
      <c r="Z214" s="71"/>
      <c r="AA214" s="71"/>
      <c r="AB214" s="71"/>
      <c r="AC214" s="72"/>
      <c r="AD214" s="71">
        <v>1617288.5340935723</v>
      </c>
      <c r="AE214" s="71">
        <v>531879.47674021486</v>
      </c>
      <c r="AF214" s="71">
        <v>4899902.5435690321</v>
      </c>
      <c r="AG214" s="71">
        <v>7996456.3637973424</v>
      </c>
      <c r="AH214" s="71">
        <v>11303496.36223975</v>
      </c>
      <c r="AI214" s="71">
        <v>0</v>
      </c>
      <c r="AJ214" s="71">
        <v>0</v>
      </c>
      <c r="AK214" s="71">
        <v>669783.27608970844</v>
      </c>
      <c r="AL214" s="71">
        <v>0</v>
      </c>
      <c r="AM214" s="71">
        <v>0</v>
      </c>
      <c r="AN214" s="71">
        <v>27018806.556529623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1793</v>
      </c>
      <c r="B215" s="70">
        <v>207</v>
      </c>
      <c r="C215" s="70">
        <v>16</v>
      </c>
      <c r="D215" s="70">
        <v>27</v>
      </c>
      <c r="E215" s="70">
        <v>2022</v>
      </c>
      <c r="F215" s="70" t="s">
        <v>161</v>
      </c>
      <c r="G215" s="1073" t="s">
        <v>1739</v>
      </c>
      <c r="H215" s="70" t="s">
        <v>1740</v>
      </c>
      <c r="I215" s="1066"/>
      <c r="J215" s="73"/>
      <c r="K215" s="71"/>
      <c r="L215" s="71"/>
      <c r="M215" s="71"/>
      <c r="N215" s="71"/>
      <c r="O215" s="71"/>
      <c r="P215" s="71"/>
      <c r="Q215" s="71"/>
      <c r="R215" s="71"/>
      <c r="S215" s="71"/>
      <c r="T215" s="71"/>
      <c r="U215" s="71"/>
      <c r="V215" s="71"/>
      <c r="W215" s="71"/>
      <c r="X215" s="71"/>
      <c r="Y215" s="71"/>
      <c r="Z215" s="71"/>
      <c r="AA215" s="71"/>
      <c r="AB215" s="71"/>
      <c r="AC215" s="72"/>
      <c r="AD215" s="71">
        <v>15255431.929660423</v>
      </c>
      <c r="AE215" s="71">
        <v>2772278.2798437821</v>
      </c>
      <c r="AF215" s="71">
        <v>439643.93299751088</v>
      </c>
      <c r="AG215" s="71">
        <v>76573265.242685348</v>
      </c>
      <c r="AH215" s="71">
        <v>98262238.549556777</v>
      </c>
      <c r="AI215" s="71">
        <v>0</v>
      </c>
      <c r="AJ215" s="71">
        <v>0</v>
      </c>
      <c r="AK215" s="71">
        <v>5839911.0168562084</v>
      </c>
      <c r="AL215" s="71">
        <v>0</v>
      </c>
      <c r="AM215" s="71">
        <v>0</v>
      </c>
      <c r="AN215" s="71">
        <v>199142768.95160002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1661</v>
      </c>
      <c r="B216" s="70">
        <v>208</v>
      </c>
      <c r="C216" s="70">
        <v>16</v>
      </c>
      <c r="D216" s="70">
        <v>28</v>
      </c>
      <c r="E216" s="70">
        <v>2022</v>
      </c>
      <c r="F216" s="70" t="s">
        <v>161</v>
      </c>
      <c r="G216" s="1073" t="s">
        <v>1659</v>
      </c>
      <c r="H216" s="70" t="s">
        <v>1660</v>
      </c>
      <c r="I216" s="1066"/>
      <c r="J216" s="73"/>
      <c r="K216" s="71"/>
      <c r="L216" s="71"/>
      <c r="M216" s="71"/>
      <c r="N216" s="71"/>
      <c r="O216" s="71"/>
      <c r="P216" s="71"/>
      <c r="Q216" s="71"/>
      <c r="R216" s="71"/>
      <c r="S216" s="71"/>
      <c r="T216" s="71"/>
      <c r="U216" s="71"/>
      <c r="V216" s="71"/>
      <c r="W216" s="71"/>
      <c r="X216" s="71"/>
      <c r="Y216" s="71"/>
      <c r="Z216" s="71"/>
      <c r="AA216" s="71"/>
      <c r="AB216" s="71"/>
      <c r="AC216" s="72"/>
      <c r="AD216" s="71">
        <v>140053623.92774522</v>
      </c>
      <c r="AE216" s="71">
        <v>15965950.47984566</v>
      </c>
      <c r="AF216" s="71">
        <v>3885885.0852038059</v>
      </c>
      <c r="AG216" s="71">
        <v>614475738.39051795</v>
      </c>
      <c r="AH216" s="71">
        <v>570390876.77194035</v>
      </c>
      <c r="AI216" s="71">
        <v>0</v>
      </c>
      <c r="AJ216" s="71">
        <v>0</v>
      </c>
      <c r="AK216" s="71">
        <v>31562713.699225664</v>
      </c>
      <c r="AL216" s="71">
        <v>0</v>
      </c>
      <c r="AM216" s="71">
        <v>0</v>
      </c>
      <c r="AN216" s="71">
        <v>1376334788.3544786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1794</v>
      </c>
      <c r="B217" s="70">
        <v>209</v>
      </c>
      <c r="C217" s="70">
        <v>16</v>
      </c>
      <c r="D217" s="70">
        <v>29</v>
      </c>
      <c r="E217" s="70">
        <v>2022</v>
      </c>
      <c r="F217" s="70" t="s">
        <v>161</v>
      </c>
      <c r="G217" s="1073" t="s">
        <v>1742</v>
      </c>
      <c r="H217" s="70" t="s">
        <v>1743</v>
      </c>
      <c r="I217" s="1066"/>
      <c r="J217" s="73"/>
      <c r="K217" s="71"/>
      <c r="L217" s="71"/>
      <c r="M217" s="71"/>
      <c r="N217" s="71"/>
      <c r="O217" s="71"/>
      <c r="P217" s="71"/>
      <c r="Q217" s="71"/>
      <c r="R217" s="71"/>
      <c r="S217" s="71"/>
      <c r="T217" s="71"/>
      <c r="U217" s="71"/>
      <c r="V217" s="71"/>
      <c r="W217" s="71"/>
      <c r="X217" s="71"/>
      <c r="Y217" s="71"/>
      <c r="Z217" s="71"/>
      <c r="AA217" s="71"/>
      <c r="AB217" s="71"/>
      <c r="AC217" s="72"/>
      <c r="AD217" s="71">
        <v>8948571.3657784685</v>
      </c>
      <c r="AE217" s="71">
        <v>862869.22305696737</v>
      </c>
      <c r="AF217" s="71">
        <v>7729223.9833433367</v>
      </c>
      <c r="AG217" s="71">
        <v>21474051.831418216</v>
      </c>
      <c r="AH217" s="71">
        <v>25599813.267075401</v>
      </c>
      <c r="AI217" s="71">
        <v>0</v>
      </c>
      <c r="AJ217" s="71">
        <v>0</v>
      </c>
      <c r="AK217" s="71">
        <v>1461075.3362165126</v>
      </c>
      <c r="AL217" s="71">
        <v>0</v>
      </c>
      <c r="AM217" s="71">
        <v>0</v>
      </c>
      <c r="AN217" s="71">
        <v>66075605.006888896</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1795</v>
      </c>
      <c r="B218" s="70">
        <v>210</v>
      </c>
      <c r="C218" s="70">
        <v>16</v>
      </c>
      <c r="D218" s="70">
        <v>30</v>
      </c>
      <c r="E218" s="70">
        <v>2022</v>
      </c>
      <c r="F218" s="70" t="s">
        <v>161</v>
      </c>
      <c r="G218" s="1073" t="s">
        <v>1745</v>
      </c>
      <c r="H218" s="70" t="s">
        <v>1746</v>
      </c>
      <c r="I218" s="1066"/>
      <c r="J218" s="73"/>
      <c r="K218" s="71"/>
      <c r="L218" s="71"/>
      <c r="M218" s="71"/>
      <c r="N218" s="71"/>
      <c r="O218" s="71"/>
      <c r="P218" s="71"/>
      <c r="Q218" s="71"/>
      <c r="R218" s="71"/>
      <c r="S218" s="71"/>
      <c r="T218" s="71"/>
      <c r="U218" s="71"/>
      <c r="V218" s="71"/>
      <c r="W218" s="71"/>
      <c r="X218" s="71"/>
      <c r="Y218" s="71"/>
      <c r="Z218" s="71"/>
      <c r="AA218" s="71"/>
      <c r="AB218" s="71"/>
      <c r="AC218" s="72"/>
      <c r="AD218" s="71">
        <v>671544.54046308435</v>
      </c>
      <c r="AE218" s="71">
        <v>520400.06357315992</v>
      </c>
      <c r="AF218" s="71">
        <v>1340204.8925246703</v>
      </c>
      <c r="AG218" s="71">
        <v>9204058.928909149</v>
      </c>
      <c r="AH218" s="71">
        <v>9817265.7526513115</v>
      </c>
      <c r="AI218" s="71">
        <v>0</v>
      </c>
      <c r="AJ218" s="71">
        <v>0</v>
      </c>
      <c r="AK218" s="71">
        <v>593210.79050628887</v>
      </c>
      <c r="AL218" s="71">
        <v>0</v>
      </c>
      <c r="AM218" s="71">
        <v>0</v>
      </c>
      <c r="AN218" s="71">
        <v>22146684.968627661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1796</v>
      </c>
      <c r="B219" s="70">
        <v>211</v>
      </c>
      <c r="C219" s="70">
        <v>16</v>
      </c>
      <c r="D219" s="70">
        <v>31</v>
      </c>
      <c r="E219" s="70">
        <v>2022</v>
      </c>
      <c r="F219" s="70" t="s">
        <v>161</v>
      </c>
      <c r="G219" s="1073" t="s">
        <v>1748</v>
      </c>
      <c r="H219" s="70" t="s">
        <v>1749</v>
      </c>
      <c r="I219" s="1066"/>
      <c r="J219" s="73"/>
      <c r="K219" s="71"/>
      <c r="L219" s="71"/>
      <c r="M219" s="71"/>
      <c r="N219" s="71"/>
      <c r="O219" s="71"/>
      <c r="P219" s="71"/>
      <c r="Q219" s="71"/>
      <c r="R219" s="71"/>
      <c r="S219" s="71"/>
      <c r="T219" s="71"/>
      <c r="U219" s="71"/>
      <c r="V219" s="71"/>
      <c r="W219" s="71"/>
      <c r="X219" s="71"/>
      <c r="Y219" s="71"/>
      <c r="Z219" s="71"/>
      <c r="AA219" s="71"/>
      <c r="AB219" s="71"/>
      <c r="AC219" s="72"/>
      <c r="AD219" s="71">
        <v>1821857.5097625819</v>
      </c>
      <c r="AE219" s="71">
        <v>426651.5227088774</v>
      </c>
      <c r="AF219" s="71">
        <v>163093.71707972177</v>
      </c>
      <c r="AG219" s="71">
        <v>5393540.9902921049</v>
      </c>
      <c r="AH219" s="71">
        <v>7931992.4040500838</v>
      </c>
      <c r="AI219" s="71">
        <v>0</v>
      </c>
      <c r="AJ219" s="71">
        <v>0</v>
      </c>
      <c r="AK219" s="71">
        <v>461113.56832780963</v>
      </c>
      <c r="AL219" s="71">
        <v>0</v>
      </c>
      <c r="AM219" s="71">
        <v>0</v>
      </c>
      <c r="AN219" s="71">
        <v>16198249.712221179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1797</v>
      </c>
      <c r="B220" s="70">
        <v>212</v>
      </c>
      <c r="C220" s="70">
        <v>16</v>
      </c>
      <c r="D220" s="70">
        <v>32</v>
      </c>
      <c r="E220" s="70">
        <v>2022</v>
      </c>
      <c r="F220" s="70" t="s">
        <v>161</v>
      </c>
      <c r="G220" s="1073" t="s">
        <v>1751</v>
      </c>
      <c r="H220" s="70" t="s">
        <v>1752</v>
      </c>
      <c r="I220" s="1066"/>
      <c r="J220" s="73"/>
      <c r="K220" s="71"/>
      <c r="L220" s="71"/>
      <c r="M220" s="71"/>
      <c r="N220" s="71"/>
      <c r="O220" s="71"/>
      <c r="P220" s="71"/>
      <c r="Q220" s="71"/>
      <c r="R220" s="71"/>
      <c r="S220" s="71"/>
      <c r="T220" s="71"/>
      <c r="U220" s="71"/>
      <c r="V220" s="71"/>
      <c r="W220" s="71"/>
      <c r="X220" s="71"/>
      <c r="Y220" s="71"/>
      <c r="Z220" s="71"/>
      <c r="AA220" s="71"/>
      <c r="AB220" s="71"/>
      <c r="AC220" s="72"/>
      <c r="AD220" s="71">
        <v>49941433.999722965</v>
      </c>
      <c r="AE220" s="71">
        <v>3296504.8144726269</v>
      </c>
      <c r="AF220" s="71">
        <v>1538753.7654912882</v>
      </c>
      <c r="AG220" s="71">
        <v>83299548.960277021</v>
      </c>
      <c r="AH220" s="71">
        <v>90586773.620586351</v>
      </c>
      <c r="AI220" s="71">
        <v>0</v>
      </c>
      <c r="AJ220" s="71">
        <v>0</v>
      </c>
      <c r="AK220" s="71">
        <v>5728861.543666089</v>
      </c>
      <c r="AL220" s="71">
        <v>0</v>
      </c>
      <c r="AM220" s="71">
        <v>0</v>
      </c>
      <c r="AN220" s="71">
        <v>234391876.70421633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1798</v>
      </c>
      <c r="B221" s="70">
        <v>213</v>
      </c>
      <c r="C221" s="70">
        <v>16</v>
      </c>
      <c r="D221" s="70">
        <v>33</v>
      </c>
      <c r="E221" s="70">
        <v>2022</v>
      </c>
      <c r="F221" s="70" t="s">
        <v>161</v>
      </c>
      <c r="G221" s="1073" t="s">
        <v>1754</v>
      </c>
      <c r="H221" s="70" t="s">
        <v>1755</v>
      </c>
      <c r="I221" s="1066"/>
      <c r="J221" s="73"/>
      <c r="K221" s="71"/>
      <c r="L221" s="71"/>
      <c r="M221" s="71"/>
      <c r="N221" s="71"/>
      <c r="O221" s="71"/>
      <c r="P221" s="71"/>
      <c r="Q221" s="71"/>
      <c r="R221" s="71"/>
      <c r="S221" s="71"/>
      <c r="T221" s="71"/>
      <c r="U221" s="71"/>
      <c r="V221" s="71"/>
      <c r="W221" s="71"/>
      <c r="X221" s="71"/>
      <c r="Y221" s="71"/>
      <c r="Z221" s="71"/>
      <c r="AA221" s="71"/>
      <c r="AB221" s="71"/>
      <c r="AC221" s="72"/>
      <c r="AD221" s="71">
        <v>3339306.168255093</v>
      </c>
      <c r="AE221" s="71">
        <v>382647.10556849989</v>
      </c>
      <c r="AF221" s="71">
        <v>538918.36948081979</v>
      </c>
      <c r="AG221" s="71">
        <v>10217694.24262994</v>
      </c>
      <c r="AH221" s="71">
        <v>15090330.51817742</v>
      </c>
      <c r="AI221" s="71">
        <v>0</v>
      </c>
      <c r="AJ221" s="71">
        <v>0</v>
      </c>
      <c r="AK221" s="71">
        <v>804592.17145073705</v>
      </c>
      <c r="AL221" s="71">
        <v>0</v>
      </c>
      <c r="AM221" s="71">
        <v>0</v>
      </c>
      <c r="AN221" s="71">
        <v>30373488.575562511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1799</v>
      </c>
      <c r="B222" s="70">
        <v>214</v>
      </c>
      <c r="C222" s="70">
        <v>16</v>
      </c>
      <c r="D222" s="70">
        <v>34</v>
      </c>
      <c r="E222" s="70">
        <v>2022</v>
      </c>
      <c r="F222" s="70" t="s">
        <v>161</v>
      </c>
      <c r="G222" s="1073" t="s">
        <v>1757</v>
      </c>
      <c r="H222" s="70" t="s">
        <v>1758</v>
      </c>
      <c r="I222" s="1066"/>
      <c r="J222" s="73"/>
      <c r="K222" s="71"/>
      <c r="L222" s="71"/>
      <c r="M222" s="71"/>
      <c r="N222" s="71"/>
      <c r="O222" s="71"/>
      <c r="P222" s="71"/>
      <c r="Q222" s="71"/>
      <c r="R222" s="71"/>
      <c r="S222" s="71"/>
      <c r="T222" s="71"/>
      <c r="U222" s="71"/>
      <c r="V222" s="71"/>
      <c r="W222" s="71"/>
      <c r="X222" s="71"/>
      <c r="Y222" s="71"/>
      <c r="Z222" s="71"/>
      <c r="AA222" s="71"/>
      <c r="AB222" s="71"/>
      <c r="AC222" s="72"/>
      <c r="AD222" s="71">
        <v>3470147.5509506636</v>
      </c>
      <c r="AE222" s="71">
        <v>948964.82180987985</v>
      </c>
      <c r="AF222" s="71">
        <v>4190799.4258311121</v>
      </c>
      <c r="AG222" s="71">
        <v>13615249.646027401</v>
      </c>
      <c r="AH222" s="71">
        <v>16385183.487627074</v>
      </c>
      <c r="AI222" s="71">
        <v>0</v>
      </c>
      <c r="AJ222" s="71">
        <v>0</v>
      </c>
      <c r="AK222" s="71">
        <v>966905.18052048131</v>
      </c>
      <c r="AL222" s="71">
        <v>0</v>
      </c>
      <c r="AM222" s="71">
        <v>0</v>
      </c>
      <c r="AN222" s="71">
        <v>39577250.112766616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1800</v>
      </c>
      <c r="B223" s="70">
        <v>215</v>
      </c>
      <c r="C223" s="70">
        <v>16</v>
      </c>
      <c r="D223" s="70">
        <v>35</v>
      </c>
      <c r="E223" s="70">
        <v>2022</v>
      </c>
      <c r="F223" s="70" t="s">
        <v>161</v>
      </c>
      <c r="G223" s="1073" t="s">
        <v>1760</v>
      </c>
      <c r="H223" s="70" t="s">
        <v>1761</v>
      </c>
      <c r="I223" s="1066"/>
      <c r="J223" s="73"/>
      <c r="K223" s="71"/>
      <c r="L223" s="71"/>
      <c r="M223" s="71"/>
      <c r="N223" s="71"/>
      <c r="O223" s="71"/>
      <c r="P223" s="71"/>
      <c r="Q223" s="71"/>
      <c r="R223" s="71"/>
      <c r="S223" s="71"/>
      <c r="T223" s="71"/>
      <c r="U223" s="71"/>
      <c r="V223" s="71"/>
      <c r="W223" s="71"/>
      <c r="X223" s="71"/>
      <c r="Y223" s="71"/>
      <c r="Z223" s="71"/>
      <c r="AA223" s="71"/>
      <c r="AB223" s="71"/>
      <c r="AC223" s="72"/>
      <c r="AD223" s="71">
        <v>336504172.11147845</v>
      </c>
      <c r="AE223" s="71">
        <v>7628070.0495080454</v>
      </c>
      <c r="AF223" s="71">
        <v>255277.12238565148</v>
      </c>
      <c r="AG223" s="71">
        <v>201112754.65193599</v>
      </c>
      <c r="AH223" s="71">
        <v>179760610.19589275</v>
      </c>
      <c r="AI223" s="71">
        <v>0</v>
      </c>
      <c r="AJ223" s="71">
        <v>0</v>
      </c>
      <c r="AK223" s="71">
        <v>10104469.041945606</v>
      </c>
      <c r="AL223" s="71">
        <v>0</v>
      </c>
      <c r="AM223" s="71">
        <v>0</v>
      </c>
      <c r="AN223" s="71">
        <v>735365353.17314661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1801</v>
      </c>
      <c r="B224" s="70">
        <v>216</v>
      </c>
      <c r="C224" s="70">
        <v>16</v>
      </c>
      <c r="D224" s="70">
        <v>36</v>
      </c>
      <c r="E224" s="70">
        <v>2022</v>
      </c>
      <c r="F224" s="70" t="s">
        <v>161</v>
      </c>
      <c r="G224" s="1073" t="s">
        <v>1763</v>
      </c>
      <c r="H224" s="70" t="s">
        <v>1764</v>
      </c>
      <c r="I224" s="1066"/>
      <c r="J224" s="73"/>
      <c r="K224" s="71"/>
      <c r="L224" s="71"/>
      <c r="M224" s="71"/>
      <c r="N224" s="71"/>
      <c r="O224" s="71"/>
      <c r="P224" s="71"/>
      <c r="Q224" s="71"/>
      <c r="R224" s="71"/>
      <c r="S224" s="71"/>
      <c r="T224" s="71"/>
      <c r="U224" s="71"/>
      <c r="V224" s="71"/>
      <c r="W224" s="71"/>
      <c r="X224" s="71"/>
      <c r="Y224" s="71"/>
      <c r="Z224" s="71"/>
      <c r="AA224" s="71"/>
      <c r="AB224" s="71"/>
      <c r="AC224" s="72"/>
      <c r="AD224" s="71">
        <v>42808895.41120673</v>
      </c>
      <c r="AE224" s="71">
        <v>1126895.7258992323</v>
      </c>
      <c r="AF224" s="71">
        <v>1588390.9837329427</v>
      </c>
      <c r="AG224" s="71">
        <v>24946691.332128331</v>
      </c>
      <c r="AH224" s="71">
        <v>30160301.71293582</v>
      </c>
      <c r="AI224" s="71">
        <v>0</v>
      </c>
      <c r="AJ224" s="71">
        <v>0</v>
      </c>
      <c r="AK224" s="71">
        <v>1827796.8523327208</v>
      </c>
      <c r="AL224" s="71">
        <v>0</v>
      </c>
      <c r="AM224" s="71">
        <v>0</v>
      </c>
      <c r="AN224" s="71">
        <v>102458972.01823577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1802</v>
      </c>
      <c r="B225" s="70">
        <v>217</v>
      </c>
      <c r="C225" s="70">
        <v>16</v>
      </c>
      <c r="D225" s="70">
        <v>37</v>
      </c>
      <c r="E225" s="70">
        <v>2022</v>
      </c>
      <c r="F225" s="70" t="s">
        <v>161</v>
      </c>
      <c r="G225" s="1073" t="s">
        <v>1766</v>
      </c>
      <c r="H225" s="70" t="s">
        <v>1767</v>
      </c>
      <c r="I225" s="1066"/>
      <c r="J225" s="73"/>
      <c r="K225" s="71"/>
      <c r="L225" s="71"/>
      <c r="M225" s="71"/>
      <c r="N225" s="71"/>
      <c r="O225" s="71"/>
      <c r="P225" s="71"/>
      <c r="Q225" s="71"/>
      <c r="R225" s="71"/>
      <c r="S225" s="71"/>
      <c r="T225" s="71"/>
      <c r="U225" s="71"/>
      <c r="V225" s="71"/>
      <c r="W225" s="71"/>
      <c r="X225" s="71"/>
      <c r="Y225" s="71"/>
      <c r="Z225" s="71"/>
      <c r="AA225" s="71"/>
      <c r="AB225" s="71"/>
      <c r="AC225" s="72"/>
      <c r="AD225" s="71">
        <v>29415820.977779709</v>
      </c>
      <c r="AE225" s="71">
        <v>1362223.6958238599</v>
      </c>
      <c r="AF225" s="71">
        <v>2637863.5979850655</v>
      </c>
      <c r="AG225" s="71">
        <v>31779344.187579583</v>
      </c>
      <c r="AH225" s="71">
        <v>32729648.328416105</v>
      </c>
      <c r="AI225" s="71">
        <v>0</v>
      </c>
      <c r="AJ225" s="71">
        <v>0</v>
      </c>
      <c r="AK225" s="71">
        <v>1943365.7808270892</v>
      </c>
      <c r="AL225" s="71">
        <v>0</v>
      </c>
      <c r="AM225" s="71">
        <v>0</v>
      </c>
      <c r="AN225" s="71">
        <v>99868266.56841141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1602</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1602</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1602</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1602</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1602</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1602</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1602</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1602</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1602</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1602</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1602</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1602</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1602</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1602</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1602</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1602</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1602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1602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1602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1602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1602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1602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1602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1602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1602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1602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1602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1602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1602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1602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1602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1602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1602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1602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1602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1602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1602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1602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1602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1602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1602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1602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1602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1602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1602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1602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1602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1602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1602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1602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1602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1602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1602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1602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1602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1602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1602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1602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1602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1602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1602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1602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1602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1602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1602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1602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1602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1602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1602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1602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1602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1602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1602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1602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1602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1602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1602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1602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1602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1602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1602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1602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1602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1602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1602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1602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1602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1602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1602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1602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1602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1602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1602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1602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1602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1602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1602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1602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1602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1602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1602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1602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1602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1602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1602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1602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1602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1602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1602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1602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1602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1602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1602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1602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1602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1602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1602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1602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1602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1602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1602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1602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1602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1602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1602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1602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1602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1602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1602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1602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1736</v>
      </c>
      <c r="H6" s="77" t="s">
        <v>1737</v>
      </c>
      <c r="I6" s="77" t="s">
        <v>1556</v>
      </c>
      <c r="J6" s="77" t="s">
        <v>1557</v>
      </c>
      <c r="K6" s="1080">
        <v>50</v>
      </c>
      <c r="L6" s="1081">
        <v>1</v>
      </c>
      <c r="M6" s="1044"/>
      <c r="N6" s="988">
        <v>1</v>
      </c>
      <c r="O6" s="77" t="s">
        <v>1820</v>
      </c>
      <c r="P6" s="77" t="s">
        <v>1821</v>
      </c>
      <c r="Q6" s="77" t="s">
        <v>1501</v>
      </c>
      <c r="R6" s="16"/>
      <c r="S6" s="77">
        <v>1</v>
      </c>
      <c r="T6" s="77" t="s">
        <v>1736</v>
      </c>
      <c r="U6" s="77" t="s">
        <v>1737</v>
      </c>
      <c r="V6" s="77" t="s">
        <v>1501</v>
      </c>
      <c r="W6" s="16"/>
      <c r="X6" s="77">
        <v>1</v>
      </c>
      <c r="Y6" s="692" t="s">
        <v>1820</v>
      </c>
      <c r="Z6" s="77" t="s">
        <v>1821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1843</v>
      </c>
      <c r="P7" s="77" t="s">
        <v>1844</v>
      </c>
      <c r="Q7" s="77" t="s">
        <v>1501</v>
      </c>
      <c r="R7" s="16"/>
      <c r="S7" s="77">
        <v>2</v>
      </c>
      <c r="T7" s="76" t="s">
        <v>795</v>
      </c>
      <c r="U7" s="77" t="s">
        <v>1503</v>
      </c>
      <c r="V7" s="77" t="s">
        <v>1503</v>
      </c>
      <c r="W7" s="16"/>
      <c r="X7" s="77">
        <v>2</v>
      </c>
      <c r="Y7" s="692" t="s">
        <v>1843</v>
      </c>
      <c r="Z7" s="77" t="s">
        <v>1844</v>
      </c>
      <c r="AA7" s="77" t="s">
        <v>1501</v>
      </c>
      <c r="AB7" s="16"/>
      <c r="AC7" s="77">
        <v>2</v>
      </c>
      <c r="AD7" s="77" t="s">
        <v>1664</v>
      </c>
      <c r="AE7" s="77" t="s">
        <v>1665</v>
      </c>
      <c r="AF7" s="77" t="s">
        <v>1501</v>
      </c>
    </row>
    <row r="8" spans="1:32" ht="12">
      <c r="A8" s="16"/>
      <c r="B8" s="16"/>
      <c r="C8" s="16"/>
      <c r="D8" s="16"/>
      <c r="F8" s="16"/>
      <c r="G8" s="16"/>
      <c r="H8" s="16"/>
      <c r="I8" s="16"/>
      <c r="J8" s="16"/>
      <c r="K8" s="1044"/>
      <c r="L8" s="1044"/>
      <c r="M8" s="1044"/>
      <c r="N8" s="988">
        <v>3</v>
      </c>
      <c r="O8" s="77" t="s">
        <v>1593</v>
      </c>
      <c r="P8" s="77" t="s">
        <v>1594</v>
      </c>
      <c r="Q8" s="77" t="s">
        <v>1501</v>
      </c>
      <c r="R8" s="16"/>
      <c r="S8" s="16"/>
      <c r="T8" s="16"/>
      <c r="U8" s="16"/>
      <c r="V8" s="16"/>
      <c r="W8" s="16"/>
      <c r="X8" s="77">
        <v>3</v>
      </c>
      <c r="Y8" s="692" t="s">
        <v>1593</v>
      </c>
      <c r="Z8" s="77" t="s">
        <v>1594</v>
      </c>
      <c r="AA8" s="77" t="s">
        <v>1501</v>
      </c>
      <c r="AB8" s="16"/>
      <c r="AC8" s="77">
        <v>3</v>
      </c>
      <c r="AD8" s="77" t="s">
        <v>1667</v>
      </c>
      <c r="AE8" s="77" t="s">
        <v>1668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1810</v>
      </c>
      <c r="P9" s="77" t="s">
        <v>1811</v>
      </c>
      <c r="Q9" s="77" t="s">
        <v>1501</v>
      </c>
      <c r="R9" s="16"/>
      <c r="S9" s="16"/>
      <c r="T9" s="16"/>
      <c r="U9" s="16"/>
      <c r="V9" s="16"/>
      <c r="W9" s="16"/>
      <c r="X9" s="77">
        <v>4</v>
      </c>
      <c r="Y9" s="692" t="s">
        <v>1810</v>
      </c>
      <c r="Z9" s="77" t="s">
        <v>1811</v>
      </c>
      <c r="AA9" s="77" t="s">
        <v>1501</v>
      </c>
      <c r="AB9" s="16"/>
      <c r="AC9" s="77">
        <v>4</v>
      </c>
      <c r="AD9" s="77" t="s">
        <v>1670</v>
      </c>
      <c r="AE9" s="77" t="s">
        <v>1671</v>
      </c>
      <c r="AF9" s="77" t="s">
        <v>1501</v>
      </c>
    </row>
    <row r="10" spans="1:32" ht="12">
      <c r="A10" s="16"/>
      <c r="B10" s="16"/>
      <c r="C10" s="16"/>
      <c r="D10" s="16"/>
      <c r="F10" s="75" t="s">
        <v>1501</v>
      </c>
      <c r="G10" s="76" t="s">
        <v>1736</v>
      </c>
      <c r="H10" s="77" t="s">
        <v>1737</v>
      </c>
      <c r="I10" s="77" t="s">
        <v>1556</v>
      </c>
      <c r="J10" s="77" t="s">
        <v>1557</v>
      </c>
      <c r="K10" s="1079">
        <v>50</v>
      </c>
      <c r="L10" s="1045">
        <v>1</v>
      </c>
      <c r="M10" s="1044"/>
      <c r="N10" s="988">
        <v>5</v>
      </c>
      <c r="O10" s="77" t="s">
        <v>1813</v>
      </c>
      <c r="P10" s="77" t="s">
        <v>1814</v>
      </c>
      <c r="Q10" s="77" t="s">
        <v>1501</v>
      </c>
      <c r="R10" s="16"/>
      <c r="S10" s="16"/>
      <c r="T10" s="16"/>
      <c r="U10" s="16"/>
      <c r="V10" s="16"/>
      <c r="W10" s="16"/>
      <c r="X10" s="77">
        <v>5</v>
      </c>
      <c r="Y10" s="692" t="s">
        <v>1813</v>
      </c>
      <c r="Z10" s="77" t="s">
        <v>1814</v>
      </c>
      <c r="AA10" s="77" t="s">
        <v>1501</v>
      </c>
      <c r="AB10" s="16"/>
      <c r="AC10" s="77">
        <v>5</v>
      </c>
      <c r="AD10" s="77" t="s">
        <v>1673</v>
      </c>
      <c r="AE10" s="77" t="s">
        <v>1674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1923</v>
      </c>
      <c r="P11" s="77" t="s">
        <v>1924</v>
      </c>
      <c r="Q11" s="77" t="s">
        <v>1501</v>
      </c>
      <c r="R11" s="16"/>
      <c r="S11" s="16"/>
      <c r="T11" s="16"/>
      <c r="U11" s="16"/>
      <c r="V11" s="16"/>
      <c r="W11" s="16"/>
      <c r="X11" s="77">
        <v>6</v>
      </c>
      <c r="Y11" s="692" t="s">
        <v>1923</v>
      </c>
      <c r="Z11" s="77" t="s">
        <v>1924</v>
      </c>
      <c r="AA11" s="77" t="s">
        <v>1501</v>
      </c>
      <c r="AB11" s="16"/>
      <c r="AC11" s="77">
        <v>6</v>
      </c>
      <c r="AD11" s="77" t="s">
        <v>1676</v>
      </c>
      <c r="AE11" s="77" t="s">
        <v>1677</v>
      </c>
      <c r="AF11" s="77" t="s">
        <v>1501</v>
      </c>
    </row>
    <row r="12" spans="1:32" ht="12">
      <c r="A12" s="16"/>
      <c r="B12" s="16"/>
      <c r="C12" s="16"/>
      <c r="D12" s="16"/>
      <c r="F12" s="75" t="s">
        <v>1505</v>
      </c>
      <c r="G12" s="76" t="s">
        <v>1736</v>
      </c>
      <c r="H12" s="77"/>
      <c r="I12" s="77" t="s">
        <v>1736</v>
      </c>
      <c r="J12" s="77"/>
      <c r="K12" s="1079" t="s">
        <v>1544</v>
      </c>
      <c r="L12" s="1045"/>
      <c r="M12" s="1044"/>
      <c r="N12" s="988">
        <v>7</v>
      </c>
      <c r="O12" s="77" t="s">
        <v>1946</v>
      </c>
      <c r="P12" s="77" t="s">
        <v>1947</v>
      </c>
      <c r="Q12" s="77" t="s">
        <v>1501</v>
      </c>
      <c r="R12" s="16"/>
      <c r="S12" s="16"/>
      <c r="T12" s="16"/>
      <c r="U12" s="16"/>
      <c r="V12" s="16"/>
      <c r="W12" s="16"/>
      <c r="X12" s="77">
        <v>7</v>
      </c>
      <c r="Y12" s="692" t="s">
        <v>1946</v>
      </c>
      <c r="Z12" s="77" t="s">
        <v>1947</v>
      </c>
      <c r="AA12" s="77" t="s">
        <v>1501</v>
      </c>
      <c r="AB12" s="16"/>
      <c r="AC12" s="77">
        <v>7</v>
      </c>
      <c r="AD12" s="77" t="s">
        <v>1679</v>
      </c>
      <c r="AE12" s="77" t="s">
        <v>1680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1969</v>
      </c>
      <c r="P13" s="77" t="s">
        <v>1970</v>
      </c>
      <c r="Q13" s="77" t="s">
        <v>1501</v>
      </c>
      <c r="R13" s="16"/>
      <c r="S13" s="16"/>
      <c r="T13" s="16"/>
      <c r="U13" s="16"/>
      <c r="V13" s="16"/>
      <c r="W13" s="16"/>
      <c r="X13" s="77">
        <v>8</v>
      </c>
      <c r="Y13" s="692" t="s">
        <v>1969</v>
      </c>
      <c r="Z13" s="77" t="s">
        <v>1970</v>
      </c>
      <c r="AA13" s="77" t="s">
        <v>1501</v>
      </c>
      <c r="AB13" s="16"/>
      <c r="AC13" s="77">
        <v>8</v>
      </c>
      <c r="AD13" s="77" t="s">
        <v>1682</v>
      </c>
      <c r="AE13" s="77" t="s">
        <v>1683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1992</v>
      </c>
      <c r="P14" s="77" t="s">
        <v>1993</v>
      </c>
      <c r="Q14" s="77" t="s">
        <v>1501</v>
      </c>
      <c r="R14" s="16"/>
      <c r="S14" s="16"/>
      <c r="T14" s="16"/>
      <c r="U14" s="16"/>
      <c r="V14" s="16"/>
      <c r="W14" s="16"/>
      <c r="X14" s="77">
        <v>9</v>
      </c>
      <c r="Y14" s="692" t="s">
        <v>1992</v>
      </c>
      <c r="Z14" s="77" t="s">
        <v>1993</v>
      </c>
      <c r="AA14" s="77" t="s">
        <v>1501</v>
      </c>
      <c r="AB14" s="16"/>
      <c r="AC14" s="77">
        <v>9</v>
      </c>
      <c r="AD14" s="77" t="s">
        <v>1685</v>
      </c>
      <c r="AE14" s="77" t="s">
        <v>1686</v>
      </c>
      <c r="AF14" s="77" t="s">
        <v>1501</v>
      </c>
    </row>
    <row r="15" spans="1:32" ht="12">
      <c r="A15" s="16"/>
      <c r="B15" s="16"/>
      <c r="C15" s="16"/>
      <c r="D15" s="16"/>
      <c r="E15" s="16"/>
      <c r="F15" s="16"/>
      <c r="G15" s="16"/>
      <c r="H15" s="16"/>
      <c r="I15" s="16"/>
      <c r="J15" s="16"/>
      <c r="K15" s="1044"/>
      <c r="L15" s="1044"/>
      <c r="M15" s="1044"/>
      <c r="N15" s="988">
        <v>10</v>
      </c>
      <c r="O15" s="77" t="s">
        <v>2015</v>
      </c>
      <c r="P15" s="77" t="s">
        <v>2016</v>
      </c>
      <c r="Q15" s="77" t="s">
        <v>1501</v>
      </c>
      <c r="R15" s="16"/>
      <c r="S15" s="16"/>
      <c r="T15" s="16"/>
      <c r="U15" s="16"/>
      <c r="V15" s="16"/>
      <c r="W15" s="16"/>
      <c r="X15" s="77">
        <v>10</v>
      </c>
      <c r="Y15" s="692" t="s">
        <v>2015</v>
      </c>
      <c r="Z15" s="77" t="s">
        <v>2016</v>
      </c>
      <c r="AA15" s="77" t="s">
        <v>1501</v>
      </c>
      <c r="AB15" s="16"/>
      <c r="AC15" s="77">
        <v>10</v>
      </c>
      <c r="AD15" s="77" t="s">
        <v>1688</v>
      </c>
      <c r="AE15" s="77" t="s">
        <v>1689</v>
      </c>
      <c r="AF15" s="77" t="s">
        <v>1501</v>
      </c>
    </row>
    <row r="16" spans="1:32" ht="12">
      <c r="A16" s="16"/>
      <c r="B16" s="16"/>
      <c r="C16" s="16"/>
      <c r="D16" s="16"/>
      <c r="E16" s="16"/>
      <c r="F16" s="16"/>
      <c r="G16" s="16"/>
      <c r="H16" s="16"/>
      <c r="I16" s="16"/>
      <c r="J16" s="16"/>
      <c r="K16" s="1044"/>
      <c r="L16" s="1044"/>
      <c r="M16" s="1044"/>
      <c r="N16" s="988">
        <v>11</v>
      </c>
      <c r="O16" s="77" t="s">
        <v>2038</v>
      </c>
      <c r="P16" s="77" t="s">
        <v>2039</v>
      </c>
      <c r="Q16" s="77" t="s">
        <v>1501</v>
      </c>
      <c r="R16" s="16"/>
      <c r="S16" s="16"/>
      <c r="T16" s="16"/>
      <c r="U16" s="16"/>
      <c r="V16" s="16"/>
      <c r="W16" s="16"/>
      <c r="X16" s="77">
        <v>11</v>
      </c>
      <c r="Y16" s="692" t="s">
        <v>2038</v>
      </c>
      <c r="Z16" s="77" t="s">
        <v>2039</v>
      </c>
      <c r="AA16" s="77" t="s">
        <v>1501</v>
      </c>
      <c r="AB16" s="16"/>
      <c r="AC16" s="77">
        <v>11</v>
      </c>
      <c r="AD16" s="77" t="s">
        <v>1691</v>
      </c>
      <c r="AE16" s="77" t="s">
        <v>1692</v>
      </c>
      <c r="AF16" s="77" t="s">
        <v>1501</v>
      </c>
    </row>
    <row r="17" spans="1:32" ht="12">
      <c r="A17" s="16"/>
      <c r="B17" s="16"/>
      <c r="C17" s="16"/>
      <c r="D17" s="16"/>
      <c r="E17" s="16"/>
      <c r="F17" s="16"/>
      <c r="G17" s="16"/>
      <c r="H17" s="16"/>
      <c r="I17" s="16"/>
      <c r="J17" s="16"/>
      <c r="K17" s="1044"/>
      <c r="L17" s="1044"/>
      <c r="M17" s="1044"/>
      <c r="N17" s="988">
        <v>12</v>
      </c>
      <c r="O17" s="77" t="s">
        <v>2061</v>
      </c>
      <c r="P17" s="77" t="s">
        <v>2062</v>
      </c>
      <c r="Q17" s="77" t="s">
        <v>1501</v>
      </c>
      <c r="R17" s="16"/>
      <c r="S17" s="16"/>
      <c r="T17" s="16"/>
      <c r="U17" s="16"/>
      <c r="V17" s="16"/>
      <c r="W17" s="16"/>
      <c r="X17" s="77">
        <v>12</v>
      </c>
      <c r="Y17" s="692" t="s">
        <v>2061</v>
      </c>
      <c r="Z17" s="77" t="s">
        <v>2062</v>
      </c>
      <c r="AA17" s="77" t="s">
        <v>1501</v>
      </c>
      <c r="AB17" s="16"/>
      <c r="AC17" s="77">
        <v>12</v>
      </c>
      <c r="AD17" s="77" t="s">
        <v>1694</v>
      </c>
      <c r="AE17" s="77" t="s">
        <v>1695</v>
      </c>
      <c r="AF17" s="77" t="s">
        <v>1501</v>
      </c>
    </row>
    <row r="18" spans="1:32" ht="12">
      <c r="A18" s="16"/>
      <c r="B18" s="16"/>
      <c r="C18" s="16"/>
      <c r="D18" s="16"/>
      <c r="E18" s="16"/>
      <c r="F18" s="16"/>
      <c r="G18" s="16"/>
      <c r="H18" s="16"/>
      <c r="I18" s="16"/>
      <c r="J18" s="16"/>
      <c r="K18" s="1044"/>
      <c r="L18" s="1044"/>
      <c r="M18" s="1044"/>
      <c r="N18" s="988">
        <v>13</v>
      </c>
      <c r="O18" s="77" t="s">
        <v>2084</v>
      </c>
      <c r="P18" s="77" t="s">
        <v>2085</v>
      </c>
      <c r="Q18" s="77" t="s">
        <v>1501</v>
      </c>
      <c r="R18" s="16"/>
      <c r="S18" s="16"/>
      <c r="T18" s="16"/>
      <c r="U18" s="16"/>
      <c r="V18" s="16"/>
      <c r="W18" s="16"/>
      <c r="X18" s="77">
        <v>13</v>
      </c>
      <c r="Y18" s="692" t="s">
        <v>2084</v>
      </c>
      <c r="Z18" s="77" t="s">
        <v>2085</v>
      </c>
      <c r="AA18" s="77" t="s">
        <v>1501</v>
      </c>
      <c r="AB18" s="16"/>
      <c r="AC18" s="77">
        <v>13</v>
      </c>
      <c r="AD18" s="77" t="s">
        <v>1697</v>
      </c>
      <c r="AE18" s="77" t="s">
        <v>1698</v>
      </c>
      <c r="AF18" s="77" t="s">
        <v>1501</v>
      </c>
    </row>
    <row r="19" spans="1:32" ht="12">
      <c r="A19" s="16"/>
      <c r="B19" s="16"/>
      <c r="C19" s="16"/>
      <c r="D19" s="16"/>
      <c r="E19" s="16"/>
      <c r="F19" s="16"/>
      <c r="G19" s="16"/>
      <c r="H19" s="16"/>
      <c r="I19" s="16"/>
      <c r="J19" s="16"/>
      <c r="K19" s="1044"/>
      <c r="L19" s="1044"/>
      <c r="M19" s="1044"/>
      <c r="N19" s="988">
        <v>14</v>
      </c>
      <c r="O19" s="77" t="s">
        <v>2107</v>
      </c>
      <c r="P19" s="77" t="s">
        <v>2108</v>
      </c>
      <c r="Q19" s="77" t="s">
        <v>1501</v>
      </c>
      <c r="R19" s="16"/>
      <c r="S19" s="16"/>
      <c r="T19" s="16"/>
      <c r="U19" s="16"/>
      <c r="V19" s="16"/>
      <c r="W19" s="16"/>
      <c r="X19" s="77">
        <v>14</v>
      </c>
      <c r="Y19" s="692" t="s">
        <v>2107</v>
      </c>
      <c r="Z19" s="77" t="s">
        <v>2108</v>
      </c>
      <c r="AA19" s="77" t="s">
        <v>1501</v>
      </c>
      <c r="AB19" s="16"/>
      <c r="AC19" s="77">
        <v>14</v>
      </c>
      <c r="AD19" s="77" t="s">
        <v>1700</v>
      </c>
      <c r="AE19" s="77" t="s">
        <v>1701</v>
      </c>
      <c r="AF19" s="77" t="s">
        <v>1501</v>
      </c>
    </row>
    <row r="20" spans="1:32" ht="12">
      <c r="A20" s="16"/>
      <c r="B20" s="16"/>
      <c r="C20" s="16"/>
      <c r="D20" s="16"/>
      <c r="E20" s="16"/>
      <c r="F20" s="16"/>
      <c r="G20" s="16"/>
      <c r="H20" s="16"/>
      <c r="I20" s="16"/>
      <c r="J20" s="16"/>
      <c r="K20" s="1044"/>
      <c r="L20" s="1044"/>
      <c r="M20" s="1044"/>
      <c r="N20" s="988">
        <v>15</v>
      </c>
      <c r="O20" s="77" t="s">
        <v>2130</v>
      </c>
      <c r="P20" s="77" t="s">
        <v>2131</v>
      </c>
      <c r="Q20" s="77" t="s">
        <v>1501</v>
      </c>
      <c r="R20" s="16"/>
      <c r="S20" s="16"/>
      <c r="T20" s="16"/>
      <c r="U20" s="16"/>
      <c r="V20" s="16"/>
      <c r="W20" s="16"/>
      <c r="X20" s="77">
        <v>15</v>
      </c>
      <c r="Y20" s="692" t="s">
        <v>2130</v>
      </c>
      <c r="Z20" s="77" t="s">
        <v>2131</v>
      </c>
      <c r="AA20" s="77" t="s">
        <v>1501</v>
      </c>
      <c r="AB20" s="16"/>
      <c r="AC20" s="77">
        <v>15</v>
      </c>
      <c r="AD20" s="77" t="s">
        <v>1703</v>
      </c>
      <c r="AE20" s="77" t="s">
        <v>1704</v>
      </c>
      <c r="AF20" s="77" t="s">
        <v>1501</v>
      </c>
    </row>
    <row r="21" spans="1:32" ht="12">
      <c r="A21" s="16"/>
      <c r="B21" s="16"/>
      <c r="C21" s="16"/>
      <c r="D21" s="16"/>
      <c r="E21" s="16"/>
      <c r="F21" s="16"/>
      <c r="G21" s="16"/>
      <c r="H21" s="16"/>
      <c r="I21" s="16"/>
      <c r="J21" s="16"/>
      <c r="K21" s="1044"/>
      <c r="L21" s="1044"/>
      <c r="M21" s="1044"/>
      <c r="N21" s="988">
        <v>16</v>
      </c>
      <c r="O21" s="77" t="s">
        <v>2153</v>
      </c>
      <c r="P21" s="77" t="s">
        <v>2154</v>
      </c>
      <c r="Q21" s="77" t="s">
        <v>1501</v>
      </c>
      <c r="R21" s="16"/>
      <c r="S21" s="16"/>
      <c r="T21" s="16"/>
      <c r="U21" s="16"/>
      <c r="V21" s="16"/>
      <c r="W21" s="16"/>
      <c r="X21" s="77">
        <v>16</v>
      </c>
      <c r="Y21" s="692" t="s">
        <v>2153</v>
      </c>
      <c r="Z21" s="77" t="s">
        <v>2154</v>
      </c>
      <c r="AA21" s="77" t="s">
        <v>1501</v>
      </c>
      <c r="AB21" s="16"/>
      <c r="AC21" s="77">
        <v>16</v>
      </c>
      <c r="AD21" s="77" t="s">
        <v>1706</v>
      </c>
      <c r="AE21" s="77" t="s">
        <v>1707</v>
      </c>
      <c r="AF21" s="77" t="s">
        <v>1501</v>
      </c>
    </row>
    <row r="22" spans="1:32" ht="12">
      <c r="A22" s="16"/>
      <c r="B22" s="16"/>
      <c r="C22" s="16"/>
      <c r="D22" s="16"/>
      <c r="E22" s="16"/>
      <c r="F22" s="16"/>
      <c r="G22" s="16"/>
      <c r="H22" s="16"/>
      <c r="I22" s="16"/>
      <c r="J22" s="16"/>
      <c r="K22" s="1044"/>
      <c r="L22" s="1044"/>
      <c r="M22" s="1044"/>
      <c r="N22" s="988">
        <v>17</v>
      </c>
      <c r="O22" s="77" t="s">
        <v>1736</v>
      </c>
      <c r="P22" s="77" t="s">
        <v>1737</v>
      </c>
      <c r="Q22" s="77" t="s">
        <v>1501</v>
      </c>
      <c r="R22" s="16"/>
      <c r="S22" s="16"/>
      <c r="T22" s="16"/>
      <c r="U22" s="16"/>
      <c r="V22" s="16"/>
      <c r="W22" s="16"/>
      <c r="X22" s="77">
        <v>17</v>
      </c>
      <c r="Y22" s="692" t="s">
        <v>1736</v>
      </c>
      <c r="Z22" s="77" t="s">
        <v>1737</v>
      </c>
      <c r="AA22" s="77" t="s">
        <v>1501</v>
      </c>
      <c r="AB22" s="16"/>
      <c r="AC22" s="77">
        <v>17</v>
      </c>
      <c r="AD22" s="77" t="s">
        <v>1709</v>
      </c>
      <c r="AE22" s="77" t="s">
        <v>1710</v>
      </c>
      <c r="AF22" s="77" t="s">
        <v>1501</v>
      </c>
    </row>
    <row r="23" spans="1:32" ht="12">
      <c r="A23" s="16"/>
      <c r="B23" s="16"/>
      <c r="C23" s="16"/>
      <c r="D23" s="16"/>
      <c r="E23" s="16"/>
      <c r="F23" s="16"/>
      <c r="G23" s="16"/>
      <c r="H23" s="16"/>
      <c r="I23" s="16"/>
      <c r="J23" s="16"/>
      <c r="K23" s="1044"/>
      <c r="L23" s="1044"/>
      <c r="M23" s="1044"/>
      <c r="N23" s="988">
        <v>18</v>
      </c>
      <c r="O23" s="77" t="s">
        <v>2195</v>
      </c>
      <c r="P23" s="77" t="s">
        <v>2196</v>
      </c>
      <c r="Q23" s="77" t="s">
        <v>1501</v>
      </c>
      <c r="R23" s="16"/>
      <c r="S23" s="16"/>
      <c r="T23" s="16"/>
      <c r="U23" s="16"/>
      <c r="V23" s="16"/>
      <c r="W23" s="16"/>
      <c r="X23" s="77">
        <v>18</v>
      </c>
      <c r="Y23" s="692" t="s">
        <v>2195</v>
      </c>
      <c r="Z23" s="77" t="s">
        <v>2196</v>
      </c>
      <c r="AA23" s="77" t="s">
        <v>1501</v>
      </c>
      <c r="AB23" s="16"/>
      <c r="AC23" s="77">
        <v>18</v>
      </c>
      <c r="AD23" s="77" t="s">
        <v>1712</v>
      </c>
      <c r="AE23" s="77" t="s">
        <v>1713</v>
      </c>
      <c r="AF23" s="77" t="s">
        <v>1501</v>
      </c>
    </row>
    <row r="24" spans="1:32" ht="12">
      <c r="A24" s="16"/>
      <c r="B24" s="16"/>
      <c r="C24" s="16"/>
      <c r="D24" s="16"/>
      <c r="E24" s="16"/>
      <c r="F24" s="16"/>
      <c r="G24" s="16"/>
      <c r="H24" s="16"/>
      <c r="I24" s="16"/>
      <c r="J24" s="16"/>
      <c r="K24" s="1044"/>
      <c r="L24" s="1044"/>
      <c r="M24" s="1044"/>
      <c r="N24" s="988">
        <v>19</v>
      </c>
      <c r="O24" s="77" t="s">
        <v>2218</v>
      </c>
      <c r="P24" s="77" t="s">
        <v>2219</v>
      </c>
      <c r="Q24" s="77" t="s">
        <v>1501</v>
      </c>
      <c r="R24" s="16"/>
      <c r="S24" s="16"/>
      <c r="T24" s="16"/>
      <c r="U24" s="16"/>
      <c r="V24" s="16"/>
      <c r="W24" s="16"/>
      <c r="X24" s="77">
        <v>19</v>
      </c>
      <c r="Y24" s="692" t="s">
        <v>2218</v>
      </c>
      <c r="Z24" s="77" t="s">
        <v>2219</v>
      </c>
      <c r="AA24" s="77" t="s">
        <v>1501</v>
      </c>
      <c r="AB24" s="16"/>
      <c r="AC24" s="77">
        <v>19</v>
      </c>
      <c r="AD24" s="77" t="s">
        <v>1715</v>
      </c>
      <c r="AE24" s="77" t="s">
        <v>1716</v>
      </c>
      <c r="AF24" s="77" t="s">
        <v>1501</v>
      </c>
    </row>
    <row r="25" spans="1:32" ht="12">
      <c r="A25" s="16"/>
      <c r="B25" s="16"/>
      <c r="C25" s="16"/>
      <c r="D25" s="16"/>
      <c r="E25" s="16"/>
      <c r="F25" s="16"/>
      <c r="G25" s="16"/>
      <c r="H25" s="16"/>
      <c r="I25" s="16"/>
      <c r="J25" s="16"/>
      <c r="K25" s="1044"/>
      <c r="L25" s="1044"/>
      <c r="M25" s="1044"/>
      <c r="N25" s="988">
        <v>20</v>
      </c>
      <c r="O25" s="77" t="s">
        <v>1804</v>
      </c>
      <c r="P25" s="77" t="s">
        <v>1805</v>
      </c>
      <c r="Q25" s="77" t="s">
        <v>1501</v>
      </c>
      <c r="R25" s="16"/>
      <c r="S25" s="16"/>
      <c r="T25" s="16"/>
      <c r="U25" s="16"/>
      <c r="V25" s="16"/>
      <c r="W25" s="16"/>
      <c r="X25" s="77">
        <v>20</v>
      </c>
      <c r="Y25" s="692" t="s">
        <v>1804</v>
      </c>
      <c r="Z25" s="77" t="s">
        <v>1805</v>
      </c>
      <c r="AA25" s="77" t="s">
        <v>1501</v>
      </c>
      <c r="AB25" s="16"/>
      <c r="AC25" s="77">
        <v>20</v>
      </c>
      <c r="AD25" s="77" t="s">
        <v>1718</v>
      </c>
      <c r="AE25" s="77" t="s">
        <v>1719</v>
      </c>
      <c r="AF25" s="77" t="s">
        <v>1501</v>
      </c>
    </row>
    <row r="26" spans="1:32" ht="12">
      <c r="A26" s="16"/>
      <c r="B26" s="16"/>
      <c r="C26" s="16"/>
      <c r="D26" s="16"/>
      <c r="E26" s="16"/>
      <c r="F26" s="16"/>
      <c r="G26" s="16"/>
      <c r="H26" s="16"/>
      <c r="I26" s="16"/>
      <c r="J26" s="16"/>
      <c r="K26" s="1044"/>
      <c r="L26" s="1044"/>
      <c r="M26" s="1044"/>
      <c r="N26" s="988">
        <v>21</v>
      </c>
      <c r="O26" s="77" t="s">
        <v>2260</v>
      </c>
      <c r="P26" s="77" t="s">
        <v>2261</v>
      </c>
      <c r="Q26" s="77" t="s">
        <v>1501</v>
      </c>
      <c r="R26" s="16"/>
      <c r="S26" s="16"/>
      <c r="T26" s="16"/>
      <c r="U26" s="16"/>
      <c r="V26" s="16"/>
      <c r="W26" s="16"/>
      <c r="X26" s="77">
        <v>21</v>
      </c>
      <c r="Y26" s="692" t="s">
        <v>2260</v>
      </c>
      <c r="Z26" s="77" t="s">
        <v>2261</v>
      </c>
      <c r="AA26" s="77" t="s">
        <v>1501</v>
      </c>
      <c r="AB26" s="16"/>
      <c r="AC26" s="77">
        <v>21</v>
      </c>
      <c r="AD26" s="77" t="s">
        <v>1721</v>
      </c>
      <c r="AE26" s="77" t="s">
        <v>1722</v>
      </c>
      <c r="AF26" s="77" t="s">
        <v>1501</v>
      </c>
    </row>
    <row r="27" spans="1:32" ht="12">
      <c r="A27" s="16"/>
      <c r="B27" s="16"/>
      <c r="C27" s="16"/>
      <c r="D27" s="16"/>
      <c r="E27" s="16"/>
      <c r="F27" s="16"/>
      <c r="G27" s="16"/>
      <c r="H27" s="16"/>
      <c r="I27" s="16"/>
      <c r="J27" s="16"/>
      <c r="K27" s="1044"/>
      <c r="L27" s="1044"/>
      <c r="M27" s="1044"/>
      <c r="N27" s="988">
        <v>22</v>
      </c>
      <c r="O27" s="77" t="s">
        <v>2283</v>
      </c>
      <c r="P27" s="77" t="s">
        <v>2284</v>
      </c>
      <c r="Q27" s="77" t="s">
        <v>1501</v>
      </c>
      <c r="R27" s="16"/>
      <c r="S27" s="16"/>
      <c r="T27" s="16"/>
      <c r="U27" s="16"/>
      <c r="V27" s="16"/>
      <c r="W27" s="16"/>
      <c r="X27" s="77">
        <v>22</v>
      </c>
      <c r="Y27" s="692" t="s">
        <v>2283</v>
      </c>
      <c r="Z27" s="77" t="s">
        <v>2284</v>
      </c>
      <c r="AA27" s="77" t="s">
        <v>1501</v>
      </c>
      <c r="AB27" s="16"/>
      <c r="AC27" s="77">
        <v>22</v>
      </c>
      <c r="AD27" s="77" t="s">
        <v>1724</v>
      </c>
      <c r="AE27" s="77" t="s">
        <v>1725</v>
      </c>
      <c r="AF27" s="77" t="s">
        <v>1501</v>
      </c>
    </row>
    <row r="28" spans="1:32" ht="12">
      <c r="A28" s="16"/>
      <c r="B28" s="16"/>
      <c r="C28" s="16"/>
      <c r="D28" s="16"/>
      <c r="E28" s="16"/>
      <c r="F28" s="16"/>
      <c r="G28" s="16"/>
      <c r="H28" s="16"/>
      <c r="I28" s="16"/>
      <c r="J28" s="16"/>
      <c r="K28" s="1044"/>
      <c r="L28" s="1044"/>
      <c r="M28" s="1044"/>
      <c r="N28" s="988">
        <v>23</v>
      </c>
      <c r="O28" s="77" t="s">
        <v>2306</v>
      </c>
      <c r="P28" s="77" t="s">
        <v>2307</v>
      </c>
      <c r="Q28" s="77" t="s">
        <v>1501</v>
      </c>
      <c r="R28" s="16"/>
      <c r="S28" s="16"/>
      <c r="T28" s="16"/>
      <c r="U28" s="16"/>
      <c r="V28" s="16"/>
      <c r="W28" s="16"/>
      <c r="X28" s="77">
        <v>23</v>
      </c>
      <c r="Y28" s="692" t="s">
        <v>2306</v>
      </c>
      <c r="Z28" s="77" t="s">
        <v>2307</v>
      </c>
      <c r="AA28" s="77" t="s">
        <v>1501</v>
      </c>
      <c r="AB28" s="16"/>
      <c r="AC28" s="77">
        <v>23</v>
      </c>
      <c r="AD28" s="77" t="s">
        <v>1727</v>
      </c>
      <c r="AE28" s="77" t="s">
        <v>1728</v>
      </c>
      <c r="AF28" s="77" t="s">
        <v>1501</v>
      </c>
    </row>
    <row r="29" spans="1:32" ht="12">
      <c r="A29" s="16"/>
      <c r="B29" s="16"/>
      <c r="C29" s="16"/>
      <c r="D29" s="16"/>
      <c r="E29" s="16"/>
      <c r="F29" s="16"/>
      <c r="G29" s="16"/>
      <c r="H29" s="16"/>
      <c r="I29" s="16"/>
      <c r="J29" s="16"/>
      <c r="K29" s="1044"/>
      <c r="L29" s="1044"/>
      <c r="M29" s="1044"/>
      <c r="N29" s="988">
        <v>24</v>
      </c>
      <c r="O29" s="77" t="s">
        <v>1807</v>
      </c>
      <c r="P29" s="77" t="s">
        <v>1808</v>
      </c>
      <c r="Q29" s="77" t="s">
        <v>1501</v>
      </c>
      <c r="R29" s="16"/>
      <c r="S29" s="16"/>
      <c r="T29" s="16"/>
      <c r="U29" s="16"/>
      <c r="V29" s="16"/>
      <c r="W29" s="16"/>
      <c r="X29" s="77">
        <v>24</v>
      </c>
      <c r="Y29" s="692" t="s">
        <v>1807</v>
      </c>
      <c r="Z29" s="77" t="s">
        <v>1808</v>
      </c>
      <c r="AA29" s="77" t="s">
        <v>1501</v>
      </c>
      <c r="AB29" s="16"/>
      <c r="AC29" s="77">
        <v>24</v>
      </c>
      <c r="AD29" s="77" t="s">
        <v>1730</v>
      </c>
      <c r="AE29" s="77" t="s">
        <v>1731</v>
      </c>
      <c r="AF29" s="77" t="s">
        <v>1501</v>
      </c>
    </row>
    <row r="30" spans="1:32" ht="12">
      <c r="A30" s="16"/>
      <c r="B30" s="16"/>
      <c r="C30" s="16"/>
      <c r="D30" s="16"/>
      <c r="E30" s="16"/>
      <c r="F30" s="16"/>
      <c r="G30" s="16"/>
      <c r="H30" s="16"/>
      <c r="I30" s="16"/>
      <c r="J30" s="16"/>
      <c r="K30" s="1044"/>
      <c r="L30" s="1044"/>
      <c r="M30" s="1044"/>
      <c r="N30" s="988">
        <v>25</v>
      </c>
      <c r="O30" s="77" t="s">
        <v>2348</v>
      </c>
      <c r="P30" s="77" t="s">
        <v>2349</v>
      </c>
      <c r="Q30" s="77" t="s">
        <v>1501</v>
      </c>
      <c r="R30" s="16"/>
      <c r="S30" s="16"/>
      <c r="T30" s="16"/>
      <c r="U30" s="16"/>
      <c r="V30" s="16"/>
      <c r="W30" s="16"/>
      <c r="X30" s="77">
        <v>25</v>
      </c>
      <c r="Y30" s="692" t="s">
        <v>2348</v>
      </c>
      <c r="Z30" s="77" t="s">
        <v>2349</v>
      </c>
      <c r="AA30" s="77" t="s">
        <v>1501</v>
      </c>
      <c r="AB30" s="16"/>
      <c r="AC30" s="77">
        <v>25</v>
      </c>
      <c r="AD30" s="77" t="s">
        <v>1733</v>
      </c>
      <c r="AE30" s="77" t="s">
        <v>1734</v>
      </c>
      <c r="AF30" s="77" t="s">
        <v>1501</v>
      </c>
    </row>
    <row r="31" spans="1:32" ht="12">
      <c r="A31" s="16"/>
      <c r="B31" s="16"/>
      <c r="C31" s="16"/>
      <c r="D31" s="16"/>
      <c r="E31" s="16"/>
      <c r="F31" s="16"/>
      <c r="G31" s="16"/>
      <c r="H31" s="16"/>
      <c r="I31" s="16"/>
      <c r="J31" s="16"/>
      <c r="K31" s="1044"/>
      <c r="L31" s="1044"/>
      <c r="M31" s="1044"/>
      <c r="N31" s="988">
        <v>26</v>
      </c>
      <c r="O31" s="77" t="s">
        <v>2371</v>
      </c>
      <c r="P31" s="77" t="s">
        <v>2372</v>
      </c>
      <c r="Q31" s="77" t="s">
        <v>1501</v>
      </c>
      <c r="R31" s="16"/>
      <c r="S31" s="16"/>
      <c r="T31" s="16"/>
      <c r="U31" s="16"/>
      <c r="V31" s="16"/>
      <c r="W31" s="16"/>
      <c r="X31" s="77">
        <v>26</v>
      </c>
      <c r="Y31" s="692" t="s">
        <v>2371</v>
      </c>
      <c r="Z31" s="77" t="s">
        <v>2372</v>
      </c>
      <c r="AA31" s="77" t="s">
        <v>1501</v>
      </c>
      <c r="AB31" s="16"/>
      <c r="AC31" s="77">
        <v>26</v>
      </c>
      <c r="AD31" s="77" t="s">
        <v>1736</v>
      </c>
      <c r="AE31" s="77" t="s">
        <v>1737</v>
      </c>
      <c r="AF31" s="77" t="s">
        <v>1501</v>
      </c>
    </row>
    <row r="32" spans="1:32" ht="12">
      <c r="A32" s="16"/>
      <c r="B32" s="16"/>
      <c r="C32" s="16"/>
      <c r="D32" s="16"/>
      <c r="E32" s="16"/>
      <c r="F32" s="16"/>
      <c r="G32" s="16"/>
      <c r="H32" s="16"/>
      <c r="I32" s="16"/>
      <c r="J32" s="16"/>
      <c r="K32" s="1044"/>
      <c r="L32" s="1044"/>
      <c r="M32" s="1044"/>
      <c r="N32" s="988">
        <v>27</v>
      </c>
      <c r="O32" s="77" t="s">
        <v>2394</v>
      </c>
      <c r="P32" s="77" t="s">
        <v>2395</v>
      </c>
      <c r="Q32" s="77" t="s">
        <v>1501</v>
      </c>
      <c r="R32" s="16"/>
      <c r="S32" s="16"/>
      <c r="T32" s="16"/>
      <c r="U32" s="16"/>
      <c r="V32" s="16"/>
      <c r="W32" s="16"/>
      <c r="X32" s="77">
        <v>27</v>
      </c>
      <c r="Y32" s="692" t="s">
        <v>2394</v>
      </c>
      <c r="Z32" s="77" t="s">
        <v>2395</v>
      </c>
      <c r="AA32" s="77" t="s">
        <v>1501</v>
      </c>
      <c r="AB32" s="16"/>
      <c r="AC32" s="77">
        <v>27</v>
      </c>
      <c r="AD32" s="77" t="s">
        <v>1739</v>
      </c>
      <c r="AE32" s="77" t="s">
        <v>1740</v>
      </c>
      <c r="AF32" s="77" t="s">
        <v>1501</v>
      </c>
    </row>
    <row r="33" spans="1:32" ht="12">
      <c r="A33" s="16"/>
      <c r="B33" s="16"/>
      <c r="C33" s="16"/>
      <c r="D33" s="16"/>
      <c r="E33" s="16"/>
      <c r="F33" s="16"/>
      <c r="G33" s="16"/>
      <c r="H33" s="16"/>
      <c r="I33" s="16"/>
      <c r="J33" s="16"/>
      <c r="K33" s="1044"/>
      <c r="L33" s="1044"/>
      <c r="M33" s="1044"/>
      <c r="N33" s="988">
        <v>28</v>
      </c>
      <c r="O33" s="77" t="s">
        <v>2417</v>
      </c>
      <c r="P33" s="77" t="s">
        <v>2418</v>
      </c>
      <c r="Q33" s="77" t="s">
        <v>1501</v>
      </c>
      <c r="R33" s="16"/>
      <c r="S33" s="16"/>
      <c r="T33" s="16"/>
      <c r="U33" s="16"/>
      <c r="V33" s="16"/>
      <c r="W33" s="16"/>
      <c r="X33" s="77">
        <v>28</v>
      </c>
      <c r="Y33" s="692" t="s">
        <v>2417</v>
      </c>
      <c r="Z33" s="77" t="s">
        <v>2418</v>
      </c>
      <c r="AA33" s="77" t="s">
        <v>1501</v>
      </c>
      <c r="AB33" s="16"/>
      <c r="AC33" s="77">
        <v>28</v>
      </c>
      <c r="AD33" s="77" t="s">
        <v>1659</v>
      </c>
      <c r="AE33" s="77" t="s">
        <v>1660</v>
      </c>
      <c r="AF33" s="77" t="s">
        <v>1501</v>
      </c>
    </row>
    <row r="34" spans="1:32" ht="12">
      <c r="A34" s="16"/>
      <c r="B34" s="16"/>
      <c r="C34" s="16"/>
      <c r="D34" s="16"/>
      <c r="E34" s="16"/>
      <c r="F34" s="16"/>
      <c r="G34" s="16"/>
      <c r="H34" s="16"/>
      <c r="I34" s="16"/>
      <c r="J34" s="16"/>
      <c r="K34" s="1044"/>
      <c r="L34" s="1044"/>
      <c r="M34" s="1044"/>
      <c r="N34" s="988">
        <v>29</v>
      </c>
      <c r="O34" s="77" t="s">
        <v>1596</v>
      </c>
      <c r="P34" s="77" t="s">
        <v>1597</v>
      </c>
      <c r="Q34" s="77" t="s">
        <v>1501</v>
      </c>
      <c r="R34" s="16"/>
      <c r="S34" s="16"/>
      <c r="T34" s="16"/>
      <c r="U34" s="16"/>
      <c r="V34" s="16"/>
      <c r="W34" s="16"/>
      <c r="X34" s="77">
        <v>29</v>
      </c>
      <c r="Y34" s="692" t="s">
        <v>1596</v>
      </c>
      <c r="Z34" s="77" t="s">
        <v>1597</v>
      </c>
      <c r="AA34" s="77" t="s">
        <v>1501</v>
      </c>
      <c r="AB34" s="16"/>
      <c r="AC34" s="77">
        <v>29</v>
      </c>
      <c r="AD34" s="77" t="s">
        <v>1742</v>
      </c>
      <c r="AE34" s="77" t="s">
        <v>1743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1745</v>
      </c>
      <c r="AE35" s="77" t="s">
        <v>1746</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1748</v>
      </c>
      <c r="AE36" s="77" t="s">
        <v>1749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1751</v>
      </c>
      <c r="AE37" s="77" t="s">
        <v>1752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1754</v>
      </c>
      <c r="AE38" s="77" t="s">
        <v>1755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1757</v>
      </c>
      <c r="AE39" s="77" t="s">
        <v>1758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1760</v>
      </c>
      <c r="AE40" s="77" t="s">
        <v>1761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1763</v>
      </c>
      <c r="AE41" s="77" t="s">
        <v>1764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1766</v>
      </c>
      <c r="AE42" s="77" t="s">
        <v>1767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新冠町</v>
      </c>
      <c r="K4" s="70" t="str">
        <f>HLOOKUP(K3,比較地域マスタ!$E$5:$L$6,2,0)</f>
        <v>01604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新冠町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74.549737618701272</v>
      </c>
      <c r="BB5" s="29"/>
      <c r="BC5" s="17"/>
      <c r="BD5" s="1005">
        <f>SUM(BC6:BC8)</f>
        <v>29.538715767712539</v>
      </c>
      <c r="BE5" s="29"/>
      <c r="BF5" s="17"/>
      <c r="BG5" s="1005">
        <f>AK35</f>
        <v>32.244062915180777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4.7692474221987204</v>
      </c>
      <c r="BA6" s="17"/>
      <c r="BB6" s="29"/>
      <c r="BC6" s="1005">
        <f>O32</f>
        <v>0</v>
      </c>
      <c r="BD6" s="17"/>
      <c r="BE6" s="29"/>
      <c r="BF6" s="1005">
        <f>AK36</f>
        <v>4.0263819375922143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1.6489812089099101</v>
      </c>
      <c r="BA7" s="17"/>
      <c r="BB7" s="29"/>
      <c r="BC7" s="1005">
        <f>O33</f>
        <v>1.0344427807800469</v>
      </c>
      <c r="BD7" s="17"/>
      <c r="BE7" s="29"/>
      <c r="BF7" s="1005">
        <f t="shared" ref="BF7:BF8" si="0">AK37</f>
        <v>0.74539261768369824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68.131508987592639</v>
      </c>
      <c r="BA8" s="17"/>
      <c r="BB8" s="29"/>
      <c r="BC8" s="1005">
        <f>O34</f>
        <v>28.504272986932492</v>
      </c>
      <c r="BD8" s="17"/>
      <c r="BE8" s="29"/>
      <c r="BF8" s="1005">
        <f t="shared" si="0"/>
        <v>27.472288359904866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109.90698611780678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5.6835984317602088</v>
      </c>
      <c r="BA9" s="1005">
        <f>AZ9</f>
        <v>5.6835984317602088</v>
      </c>
      <c r="BB9" s="29"/>
      <c r="BC9" s="1005">
        <f>O35</f>
        <v>8.0080691021865</v>
      </c>
      <c r="BD9" s="1005">
        <f>BC9</f>
        <v>8.0080691021865</v>
      </c>
      <c r="BE9" s="29"/>
      <c r="BF9" s="1005">
        <f>AK39</f>
        <v>5.9056710599688582</v>
      </c>
      <c r="BG9" s="1005">
        <f>AK39</f>
        <v>5.9056710599688582</v>
      </c>
      <c r="BH9" s="29"/>
    </row>
    <row r="10" spans="1:62" ht="17.100000000000001" customHeight="1" thickBot="1">
      <c r="B10" s="323"/>
      <c r="C10" s="324"/>
      <c r="D10" s="326"/>
      <c r="E10" s="326"/>
      <c r="F10" s="326"/>
      <c r="G10" s="325"/>
      <c r="H10" s="325"/>
      <c r="I10" s="326"/>
      <c r="J10" s="327"/>
      <c r="K10" s="334"/>
      <c r="L10" s="246" t="s">
        <v>114</v>
      </c>
      <c r="M10" s="246"/>
      <c r="N10" s="563"/>
      <c r="O10" s="906">
        <f>SUM(O11:O13)</f>
        <v>74.549737618701272</v>
      </c>
      <c r="P10" s="453">
        <f t="shared" ref="P10:P22" si="1">O10/$O$9</f>
        <v>0.67829844354746582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12.83118022411276</v>
      </c>
      <c r="BA10" s="1005">
        <f>AZ10</f>
        <v>12.83118022411276</v>
      </c>
      <c r="BB10" s="29"/>
      <c r="BC10" s="1005">
        <f>O36</f>
        <v>14.40115767877565</v>
      </c>
      <c r="BD10" s="1005">
        <f>BC10</f>
        <v>14.40115767877565</v>
      </c>
      <c r="BE10" s="29"/>
      <c r="BF10" s="1005">
        <f>AK40</f>
        <v>12.007034951717444</v>
      </c>
      <c r="BG10" s="1005">
        <f>AK40</f>
        <v>12.007034951717444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4.7692474221987204</v>
      </c>
      <c r="P11" s="454">
        <f t="shared" si="1"/>
        <v>4.3393487444798762E-2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16.349600643087527</v>
      </c>
      <c r="BB11" s="29"/>
      <c r="BC11" s="1005"/>
      <c r="BD11" s="1005">
        <f>SUM(BC12:BC14)</f>
        <v>15.016227678323631</v>
      </c>
      <c r="BE11" s="29"/>
      <c r="BF11" s="17"/>
      <c r="BG11" s="1005">
        <f>AK41</f>
        <v>13.801928680595255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1.6489812089099101</v>
      </c>
      <c r="P12" s="454">
        <f t="shared" si="1"/>
        <v>1.5003424870029688E-2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15.988338051608524</v>
      </c>
      <c r="BA12" s="17"/>
      <c r="BB12" s="29"/>
      <c r="BC12" s="1005">
        <f>O38</f>
        <v>14.569425811746374</v>
      </c>
      <c r="BD12" s="17"/>
      <c r="BE12" s="29"/>
      <c r="BF12" s="1005">
        <f>AK42</f>
        <v>13.496570807511009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68.131508987592639</v>
      </c>
      <c r="P13" s="454">
        <f t="shared" si="1"/>
        <v>0.61990153123263736</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0.36126259147900402</v>
      </c>
      <c r="BA13" s="17"/>
      <c r="BB13" s="29"/>
      <c r="BC13" s="1005">
        <f>O41</f>
        <v>0.44680186657725601</v>
      </c>
      <c r="BD13" s="17"/>
      <c r="BE13" s="29"/>
      <c r="BF13" s="1005">
        <f>AK45</f>
        <v>0.30535787308424606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5.6835984317602088</v>
      </c>
      <c r="P14" s="453">
        <f t="shared" si="1"/>
        <v>5.1712804003815463E-2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12.83118022411276</v>
      </c>
      <c r="P15" s="453">
        <f t="shared" si="1"/>
        <v>0.11674581095654203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0.49286920014502289</v>
      </c>
      <c r="BA15" s="1005">
        <f>AZ15</f>
        <v>0.49286920014502289</v>
      </c>
      <c r="BB15" s="29"/>
      <c r="BC15" s="1005">
        <f>O43</f>
        <v>0.76575072612133621</v>
      </c>
      <c r="BD15" s="1005">
        <f>BC15</f>
        <v>0.76575072612133621</v>
      </c>
      <c r="BE15" s="29"/>
      <c r="BF15" s="1005">
        <f>AK47</f>
        <v>0.83360155552749116</v>
      </c>
      <c r="BG15" s="1005">
        <f>AK47</f>
        <v>0.83360155552749116</v>
      </c>
      <c r="BH15" s="29"/>
    </row>
    <row r="16" spans="1:62" ht="17.100000000000001" customHeight="1" thickBot="1">
      <c r="B16" s="323"/>
      <c r="C16" s="324"/>
      <c r="D16" s="326"/>
      <c r="E16" s="326"/>
      <c r="F16" s="326"/>
      <c r="G16" s="325"/>
      <c r="H16" s="325"/>
      <c r="I16" s="326"/>
      <c r="J16" s="327"/>
      <c r="K16" s="335"/>
      <c r="L16" s="246" t="s">
        <v>128</v>
      </c>
      <c r="M16" s="344"/>
      <c r="N16" s="345"/>
      <c r="O16" s="906">
        <f>SUM(O18:O21)</f>
        <v>16.349600643087527</v>
      </c>
      <c r="P16" s="453">
        <f t="shared" si="1"/>
        <v>0.14875852045986199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15.988338051608524</v>
      </c>
      <c r="P17" s="454">
        <f t="shared" si="1"/>
        <v>0.14547153567172691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7.1328616139602623</v>
      </c>
      <c r="P18" s="454">
        <f t="shared" si="1"/>
        <v>6.4899073897947773E-2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8.855476437648262</v>
      </c>
      <c r="P19" s="454">
        <f t="shared" si="1"/>
        <v>8.057246177377915E-2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0.36126259147900402</v>
      </c>
      <c r="P20" s="454">
        <f t="shared" si="1"/>
        <v>3.2869847881350773E-3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0.49286920014502289</v>
      </c>
      <c r="P22" s="612">
        <f t="shared" si="1"/>
        <v>4.4844210323147947E-3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42.132048657207612</v>
      </c>
      <c r="AZ22" s="1005">
        <f t="shared" si="3"/>
        <v>37.752715228124373</v>
      </c>
      <c r="BA22" s="1005">
        <f t="shared" si="3"/>
        <v>33.102321095419377</v>
      </c>
      <c r="BB22" s="1005">
        <f t="shared" si="3"/>
        <v>33.529876665525023</v>
      </c>
      <c r="BC22" s="1005">
        <f t="shared" si="3"/>
        <v>29.538715767712539</v>
      </c>
      <c r="BD22" s="1005">
        <f t="shared" si="3"/>
        <v>34.362910152500504</v>
      </c>
      <c r="BE22" s="1005">
        <f t="shared" si="3"/>
        <v>39.513475661012514</v>
      </c>
      <c r="BF22" s="1005">
        <f t="shared" si="3"/>
        <v>38.301385645652864</v>
      </c>
      <c r="BG22" s="1005">
        <f t="shared" si="3"/>
        <v>34.812257483815877</v>
      </c>
      <c r="BH22" s="1005">
        <f t="shared" si="3"/>
        <v>34.703716181835489</v>
      </c>
      <c r="BI22" s="1005">
        <f t="shared" si="3"/>
        <v>29.509877081785035</v>
      </c>
      <c r="BJ22" s="1005">
        <f t="shared" si="3"/>
        <v>39.376771485513466</v>
      </c>
      <c r="BK22" s="1005">
        <f t="shared" si="3"/>
        <v>36.353570678392991</v>
      </c>
      <c r="BL22" s="1005">
        <f t="shared" si="3"/>
        <v>32.244062915180777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6.130875457540041</v>
      </c>
      <c r="AZ23" s="1005">
        <f t="shared" ref="AZ23:BL23" si="4">Y39</f>
        <v>5.4879885944644524</v>
      </c>
      <c r="BA23" s="1005">
        <f t="shared" si="4"/>
        <v>6.9328725124251784</v>
      </c>
      <c r="BB23" s="1005">
        <f t="shared" si="4"/>
        <v>8.6106056323602278</v>
      </c>
      <c r="BC23" s="1005">
        <f t="shared" si="4"/>
        <v>8.0080691021865</v>
      </c>
      <c r="BD23" s="1005">
        <f t="shared" si="4"/>
        <v>8.1229417974716416</v>
      </c>
      <c r="BE23" s="1005">
        <f t="shared" si="4"/>
        <v>7.8595378770450246</v>
      </c>
      <c r="BF23" s="1005">
        <f t="shared" si="4"/>
        <v>6.7386422298369766</v>
      </c>
      <c r="BG23" s="1005">
        <f t="shared" si="4"/>
        <v>6.7567689785519782</v>
      </c>
      <c r="BH23" s="1005">
        <f t="shared" si="4"/>
        <v>6.7900938792369061</v>
      </c>
      <c r="BI23" s="1005">
        <f t="shared" si="4"/>
        <v>6.0913307702257526</v>
      </c>
      <c r="BJ23" s="1005">
        <f t="shared" si="4"/>
        <v>5.7033489431305053</v>
      </c>
      <c r="BK23" s="1005">
        <f t="shared" si="4"/>
        <v>5.7924152564397415</v>
      </c>
      <c r="BL23" s="1005">
        <f t="shared" si="4"/>
        <v>5.9056710599688582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11.169912378102371</v>
      </c>
      <c r="AZ24" s="1005">
        <f t="shared" ref="AZ24:BL24" si="5">Y40</f>
        <v>10.95773314254166</v>
      </c>
      <c r="BA24" s="1005">
        <f t="shared" si="5"/>
        <v>13.36094961303108</v>
      </c>
      <c r="BB24" s="1005">
        <f t="shared" si="5"/>
        <v>14.89859125617777</v>
      </c>
      <c r="BC24" s="1005">
        <f t="shared" si="5"/>
        <v>14.40115767877565</v>
      </c>
      <c r="BD24" s="1005">
        <f t="shared" si="5"/>
        <v>15.322825628643081</v>
      </c>
      <c r="BE24" s="1005">
        <f t="shared" si="5"/>
        <v>14.286139053709499</v>
      </c>
      <c r="BF24" s="1005">
        <f t="shared" si="5"/>
        <v>14.597190148851153</v>
      </c>
      <c r="BG24" s="1005">
        <f t="shared" si="5"/>
        <v>14.273785789428512</v>
      </c>
      <c r="BH24" s="1005">
        <f t="shared" si="5"/>
        <v>13.237452890557124</v>
      </c>
      <c r="BI24" s="1005">
        <f t="shared" si="5"/>
        <v>13.366985849194741</v>
      </c>
      <c r="BJ24" s="1005">
        <f t="shared" si="5"/>
        <v>12.220479203748406</v>
      </c>
      <c r="BK24" s="1005">
        <f t="shared" si="5"/>
        <v>12.090888420890744</v>
      </c>
      <c r="BL24" s="1005">
        <f t="shared" si="5"/>
        <v>12.007034951717444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15.197205180119401</v>
      </c>
      <c r="AZ25" s="1005">
        <f t="shared" ref="AZ25:BL25" si="6">Y41</f>
        <v>15.450827468335497</v>
      </c>
      <c r="BA25" s="1005">
        <f t="shared" si="6"/>
        <v>14.920877247173328</v>
      </c>
      <c r="BB25" s="1005">
        <f t="shared" si="6"/>
        <v>15.088109256234274</v>
      </c>
      <c r="BC25" s="1005">
        <f t="shared" si="6"/>
        <v>15.016227678323631</v>
      </c>
      <c r="BD25" s="1005">
        <f t="shared" si="6"/>
        <v>14.91308886784355</v>
      </c>
      <c r="BE25" s="1005">
        <f t="shared" si="6"/>
        <v>14.93388127615758</v>
      </c>
      <c r="BF25" s="1005">
        <f t="shared" si="6"/>
        <v>14.974912570979559</v>
      </c>
      <c r="BG25" s="1005">
        <f t="shared" si="6"/>
        <v>14.998508574314684</v>
      </c>
      <c r="BH25" s="1005">
        <f t="shared" si="6"/>
        <v>14.979674654801183</v>
      </c>
      <c r="BI25" s="1005">
        <f t="shared" si="6"/>
        <v>14.621384491642903</v>
      </c>
      <c r="BJ25" s="1005">
        <f t="shared" si="6"/>
        <v>13.507303991391813</v>
      </c>
      <c r="BK25" s="1005">
        <f t="shared" si="6"/>
        <v>13.682515617436362</v>
      </c>
      <c r="BL25" s="1005">
        <f t="shared" si="6"/>
        <v>13.801928680595255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0.26084656260969052</v>
      </c>
      <c r="AZ26" s="1005">
        <f t="shared" si="7"/>
        <v>0.50271734967832482</v>
      </c>
      <c r="BA26" s="1005">
        <f t="shared" si="7"/>
        <v>0.49637776903950592</v>
      </c>
      <c r="BB26" s="1005">
        <f t="shared" si="7"/>
        <v>0.84359144627611993</v>
      </c>
      <c r="BC26" s="1005">
        <f t="shared" si="7"/>
        <v>0.76575072612133621</v>
      </c>
      <c r="BD26" s="1005">
        <f t="shared" si="7"/>
        <v>0.64690581037285233</v>
      </c>
      <c r="BE26" s="1005">
        <f t="shared" si="7"/>
        <v>0.44234170908739728</v>
      </c>
      <c r="BF26" s="1005">
        <f t="shared" si="7"/>
        <v>0.75863194361198005</v>
      </c>
      <c r="BG26" s="1005">
        <f t="shared" si="7"/>
        <v>1.0435774472418455</v>
      </c>
      <c r="BH26" s="1005">
        <f t="shared" si="7"/>
        <v>0.84856156095274948</v>
      </c>
      <c r="BI26" s="1005">
        <f t="shared" si="7"/>
        <v>0.87268130294849777</v>
      </c>
      <c r="BJ26" s="1005">
        <f t="shared" si="7"/>
        <v>1.075629609298181</v>
      </c>
      <c r="BK26" s="1005">
        <f t="shared" si="7"/>
        <v>0.72592463088638448</v>
      </c>
      <c r="BL26" s="1005">
        <f t="shared" si="7"/>
        <v>0.83360155552749116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74.890888235579112</v>
      </c>
      <c r="AZ27" s="1005">
        <f t="shared" si="8"/>
        <v>70.151981783144308</v>
      </c>
      <c r="BA27" s="1005">
        <f t="shared" si="8"/>
        <v>68.813398237088478</v>
      </c>
      <c r="BB27" s="1005">
        <f t="shared" si="8"/>
        <v>72.970774256573421</v>
      </c>
      <c r="BC27" s="1005">
        <f t="shared" si="8"/>
        <v>67.72992095311966</v>
      </c>
      <c r="BD27" s="1005">
        <f t="shared" si="8"/>
        <v>73.36867225683163</v>
      </c>
      <c r="BE27" s="1005">
        <f t="shared" si="8"/>
        <v>77.035375577012019</v>
      </c>
      <c r="BF27" s="1005">
        <f t="shared" si="8"/>
        <v>75.370762538932524</v>
      </c>
      <c r="BG27" s="1005">
        <f t="shared" si="8"/>
        <v>71.884898273352903</v>
      </c>
      <c r="BH27" s="1005">
        <f t="shared" si="8"/>
        <v>70.55949916738345</v>
      </c>
      <c r="BI27" s="1005">
        <f t="shared" si="8"/>
        <v>64.462259495796928</v>
      </c>
      <c r="BJ27" s="1005">
        <f t="shared" si="8"/>
        <v>71.88353323308236</v>
      </c>
      <c r="BK27" s="1005">
        <f t="shared" si="8"/>
        <v>68.64531460404622</v>
      </c>
      <c r="BL27" s="1005">
        <f t="shared" si="8"/>
        <v>64.792299162989821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67.72992095311966</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29.538715767712539</v>
      </c>
      <c r="P31" s="453">
        <f t="shared" ref="P31:P43" si="9">O31/$O$30</f>
        <v>0.43612505894046782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1.0344427807800469</v>
      </c>
      <c r="P33" s="454">
        <f t="shared" si="9"/>
        <v>1.5273054600138289E-2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28.504272986932492</v>
      </c>
      <c r="P34" s="454">
        <f t="shared" si="9"/>
        <v>0.42085200434032954</v>
      </c>
      <c r="Q34" s="328"/>
      <c r="R34" s="13"/>
      <c r="S34" s="323"/>
      <c r="T34" s="563" t="s">
        <v>112</v>
      </c>
      <c r="U34" s="332"/>
      <c r="V34" s="332"/>
      <c r="W34" s="332"/>
      <c r="X34" s="893">
        <f>X35+X39+X40+X41+X47</f>
        <v>74.890888235579112</v>
      </c>
      <c r="Y34" s="894">
        <f t="shared" ref="Y34:AK34" si="10">Y35+Y39+Y40+Y41+Y47</f>
        <v>70.151981783144308</v>
      </c>
      <c r="Z34" s="894">
        <f t="shared" si="10"/>
        <v>68.813398237088478</v>
      </c>
      <c r="AA34" s="894">
        <f t="shared" si="10"/>
        <v>72.970774256573421</v>
      </c>
      <c r="AB34" s="894">
        <f t="shared" si="10"/>
        <v>67.72992095311966</v>
      </c>
      <c r="AC34" s="894">
        <f t="shared" si="10"/>
        <v>73.36867225683163</v>
      </c>
      <c r="AD34" s="894">
        <f t="shared" si="10"/>
        <v>77.035375577012019</v>
      </c>
      <c r="AE34" s="894">
        <f t="shared" si="10"/>
        <v>75.370762538932524</v>
      </c>
      <c r="AF34" s="894">
        <f t="shared" si="10"/>
        <v>71.884898273352903</v>
      </c>
      <c r="AG34" s="894">
        <f t="shared" si="10"/>
        <v>70.55949916738345</v>
      </c>
      <c r="AH34" s="894">
        <f t="shared" si="10"/>
        <v>64.462259495796928</v>
      </c>
      <c r="AI34" s="894">
        <f t="shared" si="10"/>
        <v>71.88353323308236</v>
      </c>
      <c r="AJ34" s="894">
        <f t="shared" si="10"/>
        <v>68.64531460404622</v>
      </c>
      <c r="AK34" s="895">
        <f t="shared" si="10"/>
        <v>64.792299162989821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8.0080691021865</v>
      </c>
      <c r="P35" s="453">
        <f t="shared" si="9"/>
        <v>0.11823532331787914</v>
      </c>
      <c r="Q35" s="328"/>
      <c r="R35" s="13"/>
      <c r="S35" s="323"/>
      <c r="T35" s="334"/>
      <c r="U35" s="246" t="s">
        <v>114</v>
      </c>
      <c r="V35" s="344"/>
      <c r="W35" s="344"/>
      <c r="X35" s="896">
        <f>SUM(X36:X38)</f>
        <v>42.132048657207612</v>
      </c>
      <c r="Y35" s="897">
        <f t="shared" ref="Y35:AK35" si="11">SUM(Y36:Y38)</f>
        <v>37.752715228124373</v>
      </c>
      <c r="Z35" s="897">
        <f t="shared" si="11"/>
        <v>33.102321095419377</v>
      </c>
      <c r="AA35" s="897">
        <f t="shared" si="11"/>
        <v>33.529876665525023</v>
      </c>
      <c r="AB35" s="897">
        <f t="shared" si="11"/>
        <v>29.538715767712539</v>
      </c>
      <c r="AC35" s="897">
        <f t="shared" si="11"/>
        <v>34.362910152500504</v>
      </c>
      <c r="AD35" s="897">
        <f t="shared" si="11"/>
        <v>39.513475661012514</v>
      </c>
      <c r="AE35" s="897">
        <f t="shared" si="11"/>
        <v>38.301385645652864</v>
      </c>
      <c r="AF35" s="897">
        <f t="shared" si="11"/>
        <v>34.812257483815877</v>
      </c>
      <c r="AG35" s="897">
        <f t="shared" si="11"/>
        <v>34.703716181835489</v>
      </c>
      <c r="AH35" s="897">
        <f t="shared" si="11"/>
        <v>29.509877081785035</v>
      </c>
      <c r="AI35" s="897">
        <f t="shared" si="11"/>
        <v>39.376771485513466</v>
      </c>
      <c r="AJ35" s="897">
        <f t="shared" si="11"/>
        <v>36.353570678392991</v>
      </c>
      <c r="AK35" s="898">
        <f t="shared" si="11"/>
        <v>32.244062915180777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14.40115767877565</v>
      </c>
      <c r="P36" s="453">
        <f t="shared" si="9"/>
        <v>0.21262622894161712</v>
      </c>
      <c r="Q36" s="328"/>
      <c r="R36" s="13"/>
      <c r="S36" s="356" t="s">
        <v>184</v>
      </c>
      <c r="T36" s="335"/>
      <c r="U36" s="346"/>
      <c r="V36" s="336" t="s">
        <v>184</v>
      </c>
      <c r="W36" s="357"/>
      <c r="X36" s="899">
        <f>VLOOKUP(年度マスタ!$K$4&amp;"_"&amp;X$33,データシート1!$A:$BT,MATCH("aa_"&amp;$S36,データシート1!$A$1:$BT$1,0),0)</f>
        <v>3.7115136924526508</v>
      </c>
      <c r="Y36" s="900">
        <f>VLOOKUP(年度マスタ!$K$4&amp;"_"&amp;Y$33,データシート1!$A:$BT,MATCH("aa_"&amp;$S36,データシート1!$A$1:$BT$1,0),0)</f>
        <v>2.6738332558885558</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2.8608307787471321</v>
      </c>
      <c r="AD36" s="900">
        <f>VLOOKUP(年度マスタ!$K$4&amp;"_"&amp;AD$33,データシート1!$A:$BT,MATCH("aa_"&amp;$S36,データシート1!$A$1:$BT$1,0),0)</f>
        <v>6.4531734963678122</v>
      </c>
      <c r="AE36" s="900">
        <f>VLOOKUP(年度マスタ!$K$4&amp;"_"&amp;AE$33,データシート1!$A:$BT,MATCH("aa_"&amp;$S36,データシート1!$A$1:$BT$1,0),0)</f>
        <v>2.8837387204170288</v>
      </c>
      <c r="AF36" s="900">
        <f>VLOOKUP(年度マスタ!$K$4&amp;"_"&amp;AF$33,データシート1!$A:$BT,MATCH("aa_"&amp;$S36,データシート1!$A$1:$BT$1,0),0)</f>
        <v>2.7266318779389507</v>
      </c>
      <c r="AG36" s="900">
        <f>VLOOKUP(年度マスタ!$K$4&amp;"_"&amp;AG$33,データシート1!$A:$BT,MATCH("aa_"&amp;$S36,データシート1!$A$1:$BT$1,0),0)</f>
        <v>5.2562540599272491</v>
      </c>
      <c r="AH36" s="900">
        <f>VLOOKUP(年度マスタ!$K$4&amp;"_"&amp;AH$33,データシート1!$A:$BT,MATCH("aa_"&amp;$S36,データシート1!$A$1:$BT$1,0),0)</f>
        <v>0</v>
      </c>
      <c r="AI36" s="900">
        <f>VLOOKUP(年度マスタ!$K$4&amp;"_"&amp;AI$33,データシート1!$A:$BT,MATCH("aa_"&amp;$S36,データシート1!$A$1:$BT$1,0),0)</f>
        <v>4.9936393375593848</v>
      </c>
      <c r="AJ36" s="900">
        <f>VLOOKUP(年度マスタ!$K$4&amp;"_"&amp;AJ$33,データシート1!$A:$BT,MATCH("aa_"&amp;$S36,データシート1!$A$1:$BT$1,0),0)</f>
        <v>4.93489962472517</v>
      </c>
      <c r="AK36" s="901">
        <f>VLOOKUP(年度マスタ!$K$4&amp;"_"&amp;AK$33,データシート1!$A:$BT,MATCH("aa_"&amp;$S36,データシート1!$A$1:$BT$1,0),0)</f>
        <v>4.0263819375922143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15.016227678323631</v>
      </c>
      <c r="P37" s="453">
        <f t="shared" si="9"/>
        <v>0.22170744431722209</v>
      </c>
      <c r="Q37" s="328"/>
      <c r="R37" s="13"/>
      <c r="S37" s="356" t="s">
        <v>187</v>
      </c>
      <c r="T37" s="335"/>
      <c r="U37" s="346"/>
      <c r="V37" s="336" t="s">
        <v>194</v>
      </c>
      <c r="W37" s="357"/>
      <c r="X37" s="899">
        <f>VLOOKUP(年度マスタ!$K$4&amp;"_"&amp;X$33,データシート1!$A:$BT,MATCH("aa_"&amp;$S37,データシート1!$A$1:$BT$1,0),0)</f>
        <v>0.76028192462271371</v>
      </c>
      <c r="Y37" s="900">
        <f>VLOOKUP(年度マスタ!$K$4&amp;"_"&amp;Y$33,データシート1!$A:$BT,MATCH("aa_"&amp;$S37,データシート1!$A$1:$BT$1,0),0)</f>
        <v>0.7929027516507543</v>
      </c>
      <c r="Z37" s="900">
        <f>VLOOKUP(年度マスタ!$K$4&amp;"_"&amp;Z$33,データシート1!$A:$BT,MATCH("aa_"&amp;$S37,データシート1!$A$1:$BT$1,0),0)</f>
        <v>1.111004240185369</v>
      </c>
      <c r="AA37" s="900">
        <f>VLOOKUP(年度マスタ!$K$4&amp;"_"&amp;AA$33,データシート1!$A:$BT,MATCH("aa_"&amp;$S37,データシート1!$A$1:$BT$1,0),0)</f>
        <v>1.2515892457966631</v>
      </c>
      <c r="AB37" s="900">
        <f>VLOOKUP(年度マスタ!$K$4&amp;"_"&amp;AB$33,データシート1!$A:$BT,MATCH("aa_"&amp;$S37,データシート1!$A$1:$BT$1,0),0)</f>
        <v>1.0344427807800469</v>
      </c>
      <c r="AC37" s="900">
        <f>VLOOKUP(年度マスタ!$K$4&amp;"_"&amp;AC$33,データシート1!$A:$BT,MATCH("aa_"&amp;$S37,データシート1!$A$1:$BT$1,0),0)</f>
        <v>1.055646250504684</v>
      </c>
      <c r="AD37" s="900">
        <f>VLOOKUP(年度マスタ!$K$4&amp;"_"&amp;AD$33,データシート1!$A:$BT,MATCH("aa_"&amp;$S37,データシート1!$A$1:$BT$1,0),0)</f>
        <v>1.012255016863123</v>
      </c>
      <c r="AE37" s="900">
        <f>VLOOKUP(年度マスタ!$K$4&amp;"_"&amp;AE$33,データシート1!$A:$BT,MATCH("aa_"&amp;$S37,データシート1!$A$1:$BT$1,0),0)</f>
        <v>0.95483794659113563</v>
      </c>
      <c r="AF37" s="900">
        <f>VLOOKUP(年度マスタ!$K$4&amp;"_"&amp;AF$33,データシート1!$A:$BT,MATCH("aa_"&amp;$S37,データシート1!$A$1:$BT$1,0),0)</f>
        <v>0.97570141542481803</v>
      </c>
      <c r="AG37" s="900">
        <f>VLOOKUP(年度マスタ!$K$4&amp;"_"&amp;AG$33,データシート1!$A:$BT,MATCH("aa_"&amp;$S37,データシート1!$A$1:$BT$1,0),0)</f>
        <v>0.90811374501730802</v>
      </c>
      <c r="AH37" s="900">
        <f>VLOOKUP(年度マスタ!$K$4&amp;"_"&amp;AH$33,データシート1!$A:$BT,MATCH("aa_"&amp;$S37,データシート1!$A$1:$BT$1,0),0)</f>
        <v>0.8426626862244897</v>
      </c>
      <c r="AI37" s="900">
        <f>VLOOKUP(年度マスタ!$K$4&amp;"_"&amp;AI$33,データシート1!$A:$BT,MATCH("aa_"&amp;$S37,データシート1!$A$1:$BT$1,0),0)</f>
        <v>0.8089545208518697</v>
      </c>
      <c r="AJ37" s="900">
        <f>VLOOKUP(年度マスタ!$K$4&amp;"_"&amp;AJ$33,データシート1!$A:$BT,MATCH("aa_"&amp;$S37,データシート1!$A$1:$BT$1,0),0)</f>
        <v>0.77924775554924586</v>
      </c>
      <c r="AK37" s="901">
        <f>VLOOKUP(年度マスタ!$K$4&amp;"_"&amp;AK$33,データシート1!$A:$BT,MATCH("aa_"&amp;$S37,データシート1!$A$1:$BT$1,0),0)</f>
        <v>0.74539261768369824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14.569425811746374</v>
      </c>
      <c r="P38" s="454">
        <f t="shared" si="9"/>
        <v>0.21511062772140002</v>
      </c>
      <c r="Q38" s="328"/>
      <c r="R38" s="13"/>
      <c r="S38" s="356" t="s">
        <v>188</v>
      </c>
      <c r="T38" s="335"/>
      <c r="U38" s="348"/>
      <c r="V38" s="358" t="s">
        <v>197</v>
      </c>
      <c r="W38" s="358"/>
      <c r="X38" s="899">
        <f>VLOOKUP(年度マスタ!$K$4&amp;"_"&amp;X$33,データシート1!$A:$BT,MATCH("aa_"&amp;$S38,データシート1!$A$1:$BT$1,0),0)</f>
        <v>37.660253040132247</v>
      </c>
      <c r="Y38" s="900">
        <f>VLOOKUP(年度マスタ!$K$4&amp;"_"&amp;Y$33,データシート1!$A:$BT,MATCH("aa_"&amp;$S38,データシート1!$A$1:$BT$1,0),0)</f>
        <v>34.285979220585062</v>
      </c>
      <c r="Z38" s="900">
        <f>VLOOKUP(年度マスタ!$K$4&amp;"_"&amp;Z$33,データシート1!$A:$BT,MATCH("aa_"&amp;$S38,データシート1!$A$1:$BT$1,0),0)</f>
        <v>31.991316855234011</v>
      </c>
      <c r="AA38" s="900">
        <f>VLOOKUP(年度マスタ!$K$4&amp;"_"&amp;AA$33,データシート1!$A:$BT,MATCH("aa_"&amp;$S38,データシート1!$A$1:$BT$1,0),0)</f>
        <v>32.278287419728358</v>
      </c>
      <c r="AB38" s="900">
        <f>VLOOKUP(年度マスタ!$K$4&amp;"_"&amp;AB$33,データシート1!$A:$BT,MATCH("aa_"&amp;$S38,データシート1!$A$1:$BT$1,0),0)</f>
        <v>28.504272986932492</v>
      </c>
      <c r="AC38" s="900">
        <f>VLOOKUP(年度マスタ!$K$4&amp;"_"&amp;AC$33,データシート1!$A:$BT,MATCH("aa_"&amp;$S38,データシート1!$A$1:$BT$1,0),0)</f>
        <v>30.446433123248688</v>
      </c>
      <c r="AD38" s="900">
        <f>VLOOKUP(年度マスタ!$K$4&amp;"_"&amp;AD$33,データシート1!$A:$BT,MATCH("aa_"&amp;$S38,データシート1!$A$1:$BT$1,0),0)</f>
        <v>32.048047147781581</v>
      </c>
      <c r="AE38" s="900">
        <f>VLOOKUP(年度マスタ!$K$4&amp;"_"&amp;AE$33,データシート1!$A:$BT,MATCH("aa_"&amp;$S38,データシート1!$A$1:$BT$1,0),0)</f>
        <v>34.462808978644702</v>
      </c>
      <c r="AF38" s="900">
        <f>VLOOKUP(年度マスタ!$K$4&amp;"_"&amp;AF$33,データシート1!$A:$BT,MATCH("aa_"&amp;$S38,データシート1!$A$1:$BT$1,0),0)</f>
        <v>31.109924190452109</v>
      </c>
      <c r="AG38" s="900">
        <f>VLOOKUP(年度マスタ!$K$4&amp;"_"&amp;AG$33,データシート1!$A:$BT,MATCH("aa_"&amp;$S38,データシート1!$A$1:$BT$1,0),0)</f>
        <v>28.539348376890928</v>
      </c>
      <c r="AH38" s="900">
        <f>VLOOKUP(年度マスタ!$K$4&amp;"_"&amp;AH$33,データシート1!$A:$BT,MATCH("aa_"&amp;$S38,データシート1!$A$1:$BT$1,0),0)</f>
        <v>28.667214395560546</v>
      </c>
      <c r="AI38" s="900">
        <f>VLOOKUP(年度マスタ!$K$4&amp;"_"&amp;AI$33,データシート1!$A:$BT,MATCH("aa_"&amp;$S38,データシート1!$A$1:$BT$1,0),0)</f>
        <v>33.574177627102209</v>
      </c>
      <c r="AJ38" s="900">
        <f>VLOOKUP(年度マスタ!$K$4&amp;"_"&amp;AJ$33,データシート1!$A:$BT,MATCH("aa_"&amp;$S38,データシート1!$A$1:$BT$1,0),0)</f>
        <v>30.639423298118572</v>
      </c>
      <c r="AK38" s="901">
        <f>VLOOKUP(年度マスタ!$K$4&amp;"_"&amp;AK$33,データシート1!$A:$BT,MATCH("aa_"&amp;$S38,データシート1!$A$1:$BT$1,0),0)</f>
        <v>27.472288359904866</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6.4369733501697999</v>
      </c>
      <c r="P39" s="454">
        <f t="shared" si="9"/>
        <v>9.5038843388363811E-2</v>
      </c>
      <c r="Q39" s="328"/>
      <c r="R39" s="13"/>
      <c r="S39" s="356" t="s">
        <v>189</v>
      </c>
      <c r="T39" s="335"/>
      <c r="U39" s="343" t="s">
        <v>199</v>
      </c>
      <c r="V39" s="344"/>
      <c r="W39" s="344"/>
      <c r="X39" s="896">
        <f>VLOOKUP(年度マスタ!$K$4&amp;"_"&amp;X$33,データシート1!$A:$BT,MATCH("aa_"&amp;$S39,データシート1!$A$1:$BT$1,0),0)</f>
        <v>6.130875457540041</v>
      </c>
      <c r="Y39" s="897">
        <f>VLOOKUP(年度マスタ!$K$4&amp;"_"&amp;Y$33,データシート1!$A:$BT,MATCH("aa_"&amp;$S39,データシート1!$A$1:$BT$1,0),0)</f>
        <v>5.4879885944644524</v>
      </c>
      <c r="Z39" s="897">
        <f>VLOOKUP(年度マスタ!$K$4&amp;"_"&amp;Z$33,データシート1!$A:$BT,MATCH("aa_"&amp;$S39,データシート1!$A$1:$BT$1,0),0)</f>
        <v>6.9328725124251784</v>
      </c>
      <c r="AA39" s="897">
        <f>VLOOKUP(年度マスタ!$K$4&amp;"_"&amp;AA$33,データシート1!$A:$BT,MATCH("aa_"&amp;$S39,データシート1!$A$1:$BT$1,0),0)</f>
        <v>8.6106056323602278</v>
      </c>
      <c r="AB39" s="897">
        <f>VLOOKUP(年度マスタ!$K$4&amp;"_"&amp;AB$33,データシート1!$A:$BT,MATCH("aa_"&amp;$S39,データシート1!$A$1:$BT$1,0),0)</f>
        <v>8.0080691021865</v>
      </c>
      <c r="AC39" s="897">
        <f>VLOOKUP(年度マスタ!$K$4&amp;"_"&amp;AC$33,データシート1!$A:$BT,MATCH("aa_"&amp;$S39,データシート1!$A$1:$BT$1,0),0)</f>
        <v>8.1229417974716416</v>
      </c>
      <c r="AD39" s="897">
        <f>VLOOKUP(年度マスタ!$K$4&amp;"_"&amp;AD$33,データシート1!$A:$BT,MATCH("aa_"&amp;$S39,データシート1!$A$1:$BT$1,0),0)</f>
        <v>7.8595378770450246</v>
      </c>
      <c r="AE39" s="897">
        <f>VLOOKUP(年度マスタ!$K$4&amp;"_"&amp;AE$33,データシート1!$A:$BT,MATCH("aa_"&amp;$S39,データシート1!$A$1:$BT$1,0),0)</f>
        <v>6.7386422298369766</v>
      </c>
      <c r="AF39" s="897">
        <f>VLOOKUP(年度マスタ!$K$4&amp;"_"&amp;AF$33,データシート1!$A:$BT,MATCH("aa_"&amp;$S39,データシート1!$A$1:$BT$1,0),0)</f>
        <v>6.7567689785519782</v>
      </c>
      <c r="AG39" s="897">
        <f>VLOOKUP(年度マスタ!$K$4&amp;"_"&amp;AG$33,データシート1!$A:$BT,MATCH("aa_"&amp;$S39,データシート1!$A$1:$BT$1,0),0)</f>
        <v>6.7900938792369061</v>
      </c>
      <c r="AH39" s="897">
        <f>VLOOKUP(年度マスタ!$K$4&amp;"_"&amp;AH$33,データシート1!$A:$BT,MATCH("aa_"&amp;$S39,データシート1!$A$1:$BT$1,0),0)</f>
        <v>6.0913307702257526</v>
      </c>
      <c r="AI39" s="897">
        <f>VLOOKUP(年度マスタ!$K$4&amp;"_"&amp;AI$33,データシート1!$A:$BT,MATCH("aa_"&amp;$S39,データシート1!$A$1:$BT$1,0),0)</f>
        <v>5.7033489431305053</v>
      </c>
      <c r="AJ39" s="897">
        <f>VLOOKUP(年度マスタ!$K$4&amp;"_"&amp;AJ$33,データシート1!$A:$BT,MATCH("aa_"&amp;$S39,データシート1!$A$1:$BT$1,0),0)</f>
        <v>5.7924152564397415</v>
      </c>
      <c r="AK39" s="898">
        <f>VLOOKUP(年度マスタ!$K$4&amp;"_"&amp;AK$33,データシート1!$A:$BT,MATCH("aa_"&amp;$S39,データシート1!$A$1:$BT$1,0),0)</f>
        <v>5.9056710599688582</v>
      </c>
      <c r="AL39" s="330"/>
      <c r="AW39" s="17" t="str">
        <f>年度マスタ!K4</f>
        <v>01604</v>
      </c>
      <c r="AX39" s="17" t="s">
        <v>200</v>
      </c>
      <c r="AY39" s="17">
        <f>VLOOKUP($AW39&amp;"_"&amp;$AY$34,データシート1!$A:$BT,MATCH($AY$31&amp;"_"&amp;AY$36,データシート1!$A$1:$BT$1,0),0)</f>
        <v>4.0263819375922143</v>
      </c>
      <c r="AZ39" s="17">
        <f>VLOOKUP($AW39&amp;"_"&amp;$AY$34,データシート1!$A:$BT,MATCH($AY$31&amp;"_"&amp;AZ$36,データシート1!$A$1:$BT$1,0),0)</f>
        <v>0.74539261768369824</v>
      </c>
      <c r="BA39" s="17">
        <f>VLOOKUP($AW39&amp;"_"&amp;$AY$34,データシート1!$A:$BT,MATCH($AY$31&amp;"_"&amp;BA$36,データシート1!$A$1:$BT$1,0),0)</f>
        <v>27.472288359904866</v>
      </c>
      <c r="BB39" s="17">
        <f>VLOOKUP($AW39&amp;"_"&amp;$AY$34,データシート1!$A:$BT,MATCH($AY$31&amp;"_"&amp;BB$36,データシート1!$A$1:$BT$1,0),0)</f>
        <v>5.9056710599688582</v>
      </c>
      <c r="BC39" s="17">
        <f>VLOOKUP($AW39&amp;"_"&amp;$AY$34,データシート1!$A:$BT,MATCH($AY$31&amp;"_"&amp;BC$36,データシート1!$A$1:$BT$1,0),0)</f>
        <v>12.007034951717444</v>
      </c>
      <c r="BD39" s="17">
        <f>VLOOKUP($AW39&amp;"_"&amp;$AY$34,データシート1!$A:$BT,MATCH($AY$31&amp;"_"&amp;BD$36,データシート1!$A$1:$BT$1,0),0)</f>
        <v>5.2857222776867987</v>
      </c>
      <c r="BE39" s="17">
        <f>VLOOKUP($AW39&amp;"_"&amp;$AY$34,データシート1!$A:$BT,MATCH($AY$31&amp;"_"&amp;BE$36,データシート1!$A$1:$BT$1,0),0)</f>
        <v>8.2108485298242098</v>
      </c>
      <c r="BF39" s="17">
        <f>VLOOKUP($AW39&amp;"_"&amp;$AY$34,データシート1!$A:$BT,MATCH($AY$31&amp;"_"&amp;BF$36,データシート1!$A$1:$BT$1,0),0)</f>
        <v>0.30535787308424606</v>
      </c>
      <c r="BG39" s="17">
        <f>VLOOKUP($AW39&amp;"_"&amp;$AY$34,データシート1!$A:$BT,MATCH($AY$31&amp;"_"&amp;BG$36,データシート1!$A$1:$BT$1,0),0)</f>
        <v>0</v>
      </c>
      <c r="BH39" s="17">
        <f>VLOOKUP($AW39&amp;"_"&amp;$AY$34,データシート1!$A:$BT,MATCH($AY$31&amp;"_"&amp;BH$36,データシート1!$A$1:$BT$1,0),0)</f>
        <v>0.83360155552749116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8.132452461576575</v>
      </c>
      <c r="P40" s="454">
        <f t="shared" si="9"/>
        <v>0.12007178433303622</v>
      </c>
      <c r="Q40" s="328"/>
      <c r="R40" s="13"/>
      <c r="S40" s="356" t="s">
        <v>165</v>
      </c>
      <c r="T40" s="335"/>
      <c r="U40" s="343" t="s">
        <v>165</v>
      </c>
      <c r="V40" s="344"/>
      <c r="W40" s="344"/>
      <c r="X40" s="896">
        <f>VLOOKUP(年度マスタ!$K$4&amp;"_"&amp;X$33,データシート1!$A:$BT,MATCH("aa_"&amp;$S40,データシート1!$A$1:$BT$1,0),0)</f>
        <v>11.169912378102371</v>
      </c>
      <c r="Y40" s="897">
        <f>VLOOKUP(年度マスタ!$K$4&amp;"_"&amp;Y$33,データシート1!$A:$BT,MATCH("aa_"&amp;$S40,データシート1!$A$1:$BT$1,0),0)</f>
        <v>10.95773314254166</v>
      </c>
      <c r="Z40" s="897">
        <f>VLOOKUP(年度マスタ!$K$4&amp;"_"&amp;Z$33,データシート1!$A:$BT,MATCH("aa_"&amp;$S40,データシート1!$A$1:$BT$1,0),0)</f>
        <v>13.36094961303108</v>
      </c>
      <c r="AA40" s="897">
        <f>VLOOKUP(年度マスタ!$K$4&amp;"_"&amp;AA$33,データシート1!$A:$BT,MATCH("aa_"&amp;$S40,データシート1!$A$1:$BT$1,0),0)</f>
        <v>14.89859125617777</v>
      </c>
      <c r="AB40" s="897">
        <f>VLOOKUP(年度マスタ!$K$4&amp;"_"&amp;AB$33,データシート1!$A:$BT,MATCH("aa_"&amp;$S40,データシート1!$A$1:$BT$1,0),0)</f>
        <v>14.40115767877565</v>
      </c>
      <c r="AC40" s="897">
        <f>VLOOKUP(年度マスタ!$K$4&amp;"_"&amp;AC$33,データシート1!$A:$BT,MATCH("aa_"&amp;$S40,データシート1!$A$1:$BT$1,0),0)</f>
        <v>15.322825628643081</v>
      </c>
      <c r="AD40" s="897">
        <f>VLOOKUP(年度マスタ!$K$4&amp;"_"&amp;AD$33,データシート1!$A:$BT,MATCH("aa_"&amp;$S40,データシート1!$A$1:$BT$1,0),0)</f>
        <v>14.286139053709499</v>
      </c>
      <c r="AE40" s="897">
        <f>VLOOKUP(年度マスタ!$K$4&amp;"_"&amp;AE$33,データシート1!$A:$BT,MATCH("aa_"&amp;$S40,データシート1!$A$1:$BT$1,0),0)</f>
        <v>14.597190148851153</v>
      </c>
      <c r="AF40" s="897">
        <f>VLOOKUP(年度マスタ!$K$4&amp;"_"&amp;AF$33,データシート1!$A:$BT,MATCH("aa_"&amp;$S40,データシート1!$A$1:$BT$1,0),0)</f>
        <v>14.273785789428512</v>
      </c>
      <c r="AG40" s="897">
        <f>VLOOKUP(年度マスタ!$K$4&amp;"_"&amp;AG$33,データシート1!$A:$BT,MATCH("aa_"&amp;$S40,データシート1!$A$1:$BT$1,0),0)</f>
        <v>13.237452890557124</v>
      </c>
      <c r="AH40" s="897">
        <f>VLOOKUP(年度マスタ!$K$4&amp;"_"&amp;AH$33,データシート1!$A:$BT,MATCH("aa_"&amp;$S40,データシート1!$A$1:$BT$1,0),0)</f>
        <v>13.366985849194741</v>
      </c>
      <c r="AI40" s="897">
        <f>VLOOKUP(年度マスタ!$K$4&amp;"_"&amp;AI$33,データシート1!$A:$BT,MATCH("aa_"&amp;$S40,データシート1!$A$1:$BT$1,0),0)</f>
        <v>12.220479203748406</v>
      </c>
      <c r="AJ40" s="897">
        <f>VLOOKUP(年度マスタ!$K$4&amp;"_"&amp;AJ$33,データシート1!$A:$BT,MATCH("aa_"&amp;$S40,データシート1!$A$1:$BT$1,0),0)</f>
        <v>12.090888420890744</v>
      </c>
      <c r="AK40" s="898">
        <f>VLOOKUP(年度マスタ!$K$4&amp;"_"&amp;AK$33,データシート1!$A:$BT,MATCH("aa_"&amp;$S40,データシート1!$A$1:$BT$1,0),0)</f>
        <v>12.007034951717444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0.44680186657725601</v>
      </c>
      <c r="P41" s="454">
        <f t="shared" si="9"/>
        <v>6.5968165958220594E-3</v>
      </c>
      <c r="Q41" s="328"/>
      <c r="R41" s="13"/>
      <c r="S41" s="356" t="s">
        <v>201</v>
      </c>
      <c r="T41" s="335"/>
      <c r="U41" s="246" t="s">
        <v>128</v>
      </c>
      <c r="V41" s="344"/>
      <c r="W41" s="344"/>
      <c r="X41" s="896">
        <f>X42+X45+X46</f>
        <v>15.197205180119401</v>
      </c>
      <c r="Y41" s="897">
        <f t="shared" ref="Y41:AH41" si="12">Y42+Y45+Y46</f>
        <v>15.450827468335497</v>
      </c>
      <c r="Z41" s="897">
        <f t="shared" si="12"/>
        <v>14.920877247173328</v>
      </c>
      <c r="AA41" s="897">
        <f t="shared" si="12"/>
        <v>15.088109256234274</v>
      </c>
      <c r="AB41" s="897">
        <f t="shared" si="12"/>
        <v>15.016227678323631</v>
      </c>
      <c r="AC41" s="897">
        <f t="shared" si="12"/>
        <v>14.91308886784355</v>
      </c>
      <c r="AD41" s="897">
        <f t="shared" si="12"/>
        <v>14.93388127615758</v>
      </c>
      <c r="AE41" s="897">
        <f t="shared" si="12"/>
        <v>14.974912570979559</v>
      </c>
      <c r="AF41" s="897">
        <f t="shared" si="12"/>
        <v>14.998508574314684</v>
      </c>
      <c r="AG41" s="897">
        <f t="shared" si="12"/>
        <v>14.979674654801183</v>
      </c>
      <c r="AH41" s="897">
        <f t="shared" si="12"/>
        <v>14.621384491642903</v>
      </c>
      <c r="AI41" s="897">
        <f>AI42+AI45+AI46</f>
        <v>13.507303991391813</v>
      </c>
      <c r="AJ41" s="897">
        <f>AJ42+AJ45+AJ46</f>
        <v>13.682515617436362</v>
      </c>
      <c r="AK41" s="898">
        <f>AK42+AK45+AK46</f>
        <v>13.801928680595255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14.855466065433045</v>
      </c>
      <c r="Y42" s="900">
        <f t="shared" ref="Y42:AK42" si="13">SUM(Y43:Y44)</f>
        <v>15.096257973315844</v>
      </c>
      <c r="Z42" s="900">
        <f t="shared" si="13"/>
        <v>14.515183768506455</v>
      </c>
      <c r="AA42" s="900">
        <f t="shared" si="13"/>
        <v>14.645730301603113</v>
      </c>
      <c r="AB42" s="900">
        <f t="shared" si="13"/>
        <v>14.569425811746374</v>
      </c>
      <c r="AC42" s="900">
        <f t="shared" si="13"/>
        <v>14.487452003794832</v>
      </c>
      <c r="AD42" s="900">
        <f t="shared" si="13"/>
        <v>14.517355526178175</v>
      </c>
      <c r="AE42" s="900">
        <f t="shared" si="13"/>
        <v>14.572310012227113</v>
      </c>
      <c r="AF42" s="900">
        <f t="shared" si="13"/>
        <v>14.617789084106818</v>
      </c>
      <c r="AG42" s="900">
        <f t="shared" si="13"/>
        <v>14.627720887040937</v>
      </c>
      <c r="AH42" s="900">
        <f t="shared" si="13"/>
        <v>14.283027357883292</v>
      </c>
      <c r="AI42" s="900">
        <f t="shared" si="13"/>
        <v>13.189387770824837</v>
      </c>
      <c r="AJ42" s="900">
        <f t="shared" si="13"/>
        <v>13.37604169070722</v>
      </c>
      <c r="AK42" s="901">
        <f t="shared" si="13"/>
        <v>13.496570807511009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0.76575072612133621</v>
      </c>
      <c r="P43" s="612">
        <f t="shared" si="9"/>
        <v>1.1305944482813773E-2</v>
      </c>
      <c r="Q43" s="328"/>
      <c r="R43" s="13"/>
      <c r="S43" s="356" t="s">
        <v>190</v>
      </c>
      <c r="T43" s="359"/>
      <c r="U43" s="346"/>
      <c r="V43" s="360"/>
      <c r="W43" s="347" t="s">
        <v>190</v>
      </c>
      <c r="X43" s="899">
        <f>VLOOKUP(年度マスタ!$K$4&amp;"_"&amp;X$33,データシート1!$A:$BT,MATCH("aa_"&amp;$S43,データシート1!$A$1:$BT$1,0),0)</f>
        <v>6.6426068454726037</v>
      </c>
      <c r="Y43" s="900">
        <f>VLOOKUP(年度マスタ!$K$4&amp;"_"&amp;Y$33,データシート1!$A:$BT,MATCH("aa_"&amp;$S43,データシート1!$A$1:$BT$1,0),0)</f>
        <v>6.6985184995796176</v>
      </c>
      <c r="Z43" s="900">
        <f>VLOOKUP(年度マスタ!$K$4&amp;"_"&amp;Z$33,データシート1!$A:$BT,MATCH("aa_"&amp;$S43,データシート1!$A$1:$BT$1,0),0)</f>
        <v>6.5927029296591604</v>
      </c>
      <c r="AA43" s="900">
        <f>VLOOKUP(年度マスタ!$K$4&amp;"_"&amp;AA$33,データシート1!$A:$BT,MATCH("aa_"&amp;$S43,データシート1!$A$1:$BT$1,0),0)</f>
        <v>6.6134785178758522</v>
      </c>
      <c r="AB43" s="900">
        <f>VLOOKUP(年度マスタ!$K$4&amp;"_"&amp;AB$33,データシート1!$A:$BT,MATCH("aa_"&amp;$S43,データシート1!$A$1:$BT$1,0),0)</f>
        <v>6.4369733501697999</v>
      </c>
      <c r="AC43" s="900">
        <f>VLOOKUP(年度マスタ!$K$4&amp;"_"&amp;AC$33,データシート1!$A:$BT,MATCH("aa_"&amp;$S43,データシート1!$A$1:$BT$1,0),0)</f>
        <v>6.1620884246265639</v>
      </c>
      <c r="AD43" s="900">
        <f>VLOOKUP(年度マスタ!$K$4&amp;"_"&amp;AD$33,データシート1!$A:$BT,MATCH("aa_"&amp;$S43,データシート1!$A$1:$BT$1,0),0)</f>
        <v>6.1653132384719695</v>
      </c>
      <c r="AE43" s="900">
        <f>VLOOKUP(年度マスタ!$K$4&amp;"_"&amp;AE$33,データシート1!$A:$BT,MATCH("aa_"&amp;$S43,データシート1!$A$1:$BT$1,0),0)</f>
        <v>6.127851290829585</v>
      </c>
      <c r="AF43" s="900">
        <f>VLOOKUP(年度マスタ!$K$4&amp;"_"&amp;AF$33,データシート1!$A:$BT,MATCH("aa_"&amp;$S43,データシート1!$A$1:$BT$1,0),0)</f>
        <v>6.139920007321388</v>
      </c>
      <c r="AG43" s="900">
        <f>VLOOKUP(年度マスタ!$K$4&amp;"_"&amp;AG$33,データシート1!$A:$BT,MATCH("aa_"&amp;$S43,データシート1!$A$1:$BT$1,0),0)</f>
        <v>6.057386780095646</v>
      </c>
      <c r="AH43" s="900">
        <f>VLOOKUP(年度マスタ!$K$4&amp;"_"&amp;AH$33,データシート1!$A:$BT,MATCH("aa_"&amp;$S43,データシート1!$A$1:$BT$1,0),0)</f>
        <v>5.9466477457399014</v>
      </c>
      <c r="AI43" s="900">
        <f>VLOOKUP(年度マスタ!$K$4&amp;"_"&amp;AI$33,データシート1!$A:$BT,MATCH("aa_"&amp;$S43,データシート1!$A$1:$BT$1,0),0)</f>
        <v>5.1877131871001056</v>
      </c>
      <c r="AJ43" s="900">
        <f>VLOOKUP(年度マスタ!$K$4&amp;"_"&amp;AJ$33,データシート1!$A:$BT,MATCH("aa_"&amp;$S43,データシート1!$A$1:$BT$1,0),0)</f>
        <v>5.0260836974818019</v>
      </c>
      <c r="AK43" s="901">
        <f>VLOOKUP(年度マスタ!$K$4&amp;"_"&amp;AK$33,データシート1!$A:$BT,MATCH("aa_"&amp;$S43,データシート1!$A$1:$BT$1,0),0)</f>
        <v>5.2857222776867987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8.2128592199604409</v>
      </c>
      <c r="Y44" s="900">
        <f>VLOOKUP(年度マスタ!$K$4&amp;"_"&amp;Y$33,データシート1!$A:$BT,MATCH("aa_"&amp;$S44,データシート1!$A$1:$BT$1,0),0)</f>
        <v>8.397739473736225</v>
      </c>
      <c r="Z44" s="900">
        <f>VLOOKUP(年度マスタ!$K$4&amp;"_"&amp;Z$33,データシート1!$A:$BT,MATCH("aa_"&amp;$S44,データシート1!$A$1:$BT$1,0),0)</f>
        <v>7.9224808388472949</v>
      </c>
      <c r="AA44" s="900">
        <f>VLOOKUP(年度マスタ!$K$4&amp;"_"&amp;AA$33,データシート1!$A:$BT,MATCH("aa_"&amp;$S44,データシート1!$A$1:$BT$1,0),0)</f>
        <v>8.0322517837272596</v>
      </c>
      <c r="AB44" s="900">
        <f>VLOOKUP(年度マスタ!$K$4&amp;"_"&amp;AB$33,データシート1!$A:$BT,MATCH("aa_"&amp;$S44,データシート1!$A$1:$BT$1,0),0)</f>
        <v>8.132452461576575</v>
      </c>
      <c r="AC44" s="900">
        <f>VLOOKUP(年度マスタ!$K$4&amp;"_"&amp;AC$33,データシート1!$A:$BT,MATCH("aa_"&amp;$S44,データシート1!$A$1:$BT$1,0),0)</f>
        <v>8.3253635791682683</v>
      </c>
      <c r="AD44" s="900">
        <f>VLOOKUP(年度マスタ!$K$4&amp;"_"&amp;AD$33,データシート1!$A:$BT,MATCH("aa_"&amp;$S44,データシート1!$A$1:$BT$1,0),0)</f>
        <v>8.3520422877062046</v>
      </c>
      <c r="AE44" s="900">
        <f>VLOOKUP(年度マスタ!$K$4&amp;"_"&amp;AE$33,データシート1!$A:$BT,MATCH("aa_"&amp;$S44,データシート1!$A$1:$BT$1,0),0)</f>
        <v>8.4444587213975293</v>
      </c>
      <c r="AF44" s="900">
        <f>VLOOKUP(年度マスタ!$K$4&amp;"_"&amp;AF$33,データシート1!$A:$BT,MATCH("aa_"&amp;$S44,データシート1!$A$1:$BT$1,0),0)</f>
        <v>8.4778690767854297</v>
      </c>
      <c r="AG44" s="900">
        <f>VLOOKUP(年度マスタ!$K$4&amp;"_"&amp;AG$33,データシート1!$A:$BT,MATCH("aa_"&amp;$S44,データシート1!$A$1:$BT$1,0),0)</f>
        <v>8.5703341069452907</v>
      </c>
      <c r="AH44" s="900">
        <f>VLOOKUP(年度マスタ!$K$4&amp;"_"&amp;AH$33,データシート1!$A:$BT,MATCH("aa_"&amp;$S44,データシート1!$A$1:$BT$1,0),0)</f>
        <v>8.3363796121433893</v>
      </c>
      <c r="AI44" s="900">
        <f>VLOOKUP(年度マスタ!$K$4&amp;"_"&amp;AI$33,データシート1!$A:$BT,MATCH("aa_"&amp;$S44,データシート1!$A$1:$BT$1,0),0)</f>
        <v>8.0016745837247321</v>
      </c>
      <c r="AJ44" s="900">
        <f>VLOOKUP(年度マスタ!$K$4&amp;"_"&amp;AJ$33,データシート1!$A:$BT,MATCH("aa_"&amp;$S44,データシート1!$A$1:$BT$1,0),0)</f>
        <v>8.3499579932254182</v>
      </c>
      <c r="AK44" s="901">
        <f>VLOOKUP(年度マスタ!$K$4&amp;"_"&amp;AK$33,データシート1!$A:$BT,MATCH("aa_"&amp;$S44,データシート1!$A$1:$BT$1,0),0)</f>
        <v>8.2108485298242098</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0.34173911468635598</v>
      </c>
      <c r="Y45" s="900">
        <f>VLOOKUP(年度マスタ!$K$4&amp;"_"&amp;Y$33,データシート1!$A:$BT,MATCH("aa_"&amp;$S45,データシート1!$A$1:$BT$1,0),0)</f>
        <v>0.35456949501965401</v>
      </c>
      <c r="Z45" s="900">
        <f>VLOOKUP(年度マスタ!$K$4&amp;"_"&amp;Z$33,データシート1!$A:$BT,MATCH("aa_"&amp;$S45,データシート1!$A$1:$BT$1,0),0)</f>
        <v>0.405693478666873</v>
      </c>
      <c r="AA45" s="900">
        <f>VLOOKUP(年度マスタ!$K$4&amp;"_"&amp;AA$33,データシート1!$A:$BT,MATCH("aa_"&amp;$S45,データシート1!$A$1:$BT$1,0),0)</f>
        <v>0.442378954631161</v>
      </c>
      <c r="AB45" s="900">
        <f>VLOOKUP(年度マスタ!$K$4&amp;"_"&amp;AB$33,データシート1!$A:$BT,MATCH("aa_"&amp;$S45,データシート1!$A$1:$BT$1,0),0)</f>
        <v>0.44680186657725601</v>
      </c>
      <c r="AC45" s="900">
        <f>VLOOKUP(年度マスタ!$K$4&amp;"_"&amp;AC$33,データシート1!$A:$BT,MATCH("aa_"&amp;$S45,データシート1!$A$1:$BT$1,0),0)</f>
        <v>0.42563686404871698</v>
      </c>
      <c r="AD45" s="900">
        <f>VLOOKUP(年度マスタ!$K$4&amp;"_"&amp;AD$33,データシート1!$A:$BT,MATCH("aa_"&amp;$S45,データシート1!$A$1:$BT$1,0),0)</f>
        <v>0.416525749979404</v>
      </c>
      <c r="AE45" s="900">
        <f>VLOOKUP(年度マスタ!$K$4&amp;"_"&amp;AE$33,データシート1!$A:$BT,MATCH("aa_"&amp;$S45,データシート1!$A$1:$BT$1,0),0)</f>
        <v>0.40260255875244461</v>
      </c>
      <c r="AF45" s="900">
        <f>VLOOKUP(年度マスタ!$K$4&amp;"_"&amp;AF$33,データシート1!$A:$BT,MATCH("aa_"&amp;$S45,データシート1!$A$1:$BT$1,0),0)</f>
        <v>0.380719490207867</v>
      </c>
      <c r="AG45" s="900">
        <f>VLOOKUP(年度マスタ!$K$4&amp;"_"&amp;AG$33,データシート1!$A:$BT,MATCH("aa_"&amp;$S45,データシート1!$A$1:$BT$1,0),0)</f>
        <v>0.35195376776024601</v>
      </c>
      <c r="AH45" s="900">
        <f>VLOOKUP(年度マスタ!$K$4&amp;"_"&amp;AH$33,データシート1!$A:$BT,MATCH("aa_"&amp;$S45,データシート1!$A$1:$BT$1,0),0)</f>
        <v>0.33835713375961102</v>
      </c>
      <c r="AI45" s="900">
        <f>VLOOKUP(年度マスタ!$K$4&amp;"_"&amp;AI$33,データシート1!$A:$BT,MATCH("aa_"&amp;$S45,データシート1!$A$1:$BT$1,0),0)</f>
        <v>0.31791622056697599</v>
      </c>
      <c r="AJ45" s="900">
        <f>VLOOKUP(年度マスタ!$K$4&amp;"_"&amp;AJ$33,データシート1!$A:$BT,MATCH("aa_"&amp;$S45,データシート1!$A$1:$BT$1,0),0)</f>
        <v>0.30647392672914198</v>
      </c>
      <c r="AK45" s="901">
        <f>VLOOKUP(年度マスタ!$K$4&amp;"_"&amp;AK$33,データシート1!$A:$BT,MATCH("aa_"&amp;$S45,データシート1!$A$1:$BT$1,0),0)</f>
        <v>0.30535787308424606</v>
      </c>
      <c r="AL45" s="330"/>
      <c r="AW45" s="17" t="str">
        <f>AW48</f>
        <v>新冠町</v>
      </c>
      <c r="AX45" s="1010">
        <f t="shared" ref="AX45:BB45" si="15">AX48/$BC48</f>
        <v>0.49765270459176719</v>
      </c>
      <c r="AY45" s="1010">
        <f t="shared" si="15"/>
        <v>9.1147731077001998E-2</v>
      </c>
      <c r="AZ45" s="1010">
        <f t="shared" si="15"/>
        <v>0.18531577219559472</v>
      </c>
      <c r="BA45" s="1010">
        <f t="shared" si="15"/>
        <v>0.21301804163293361</v>
      </c>
      <c r="BB45" s="1010">
        <f t="shared" si="15"/>
        <v>1.2865750502702564E-2</v>
      </c>
      <c r="BC45" s="1010">
        <f t="shared" ref="BC45" si="16">SUM(AX45:BB45)</f>
        <v>1</v>
      </c>
      <c r="BD45" s="29"/>
      <c r="BE45" s="29"/>
      <c r="BF45" s="29"/>
      <c r="BG45" s="29"/>
      <c r="BH45" s="29"/>
    </row>
    <row r="46" spans="2:64" s="21" customFormat="1" ht="17.100000000000001" customHeight="1" thickBot="1">
      <c r="B46" s="313"/>
      <c r="C46" s="1087" t="s">
        <v>1634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0.26084656260969052</v>
      </c>
      <c r="Y47" s="903">
        <f>VLOOKUP(年度マスタ!$K$4&amp;"_"&amp;Y$33,データシート1!$A:$BT,MATCH("aa_"&amp;$S47,データシート1!$A$1:$BT$1,0),0)</f>
        <v>0.50271734967832482</v>
      </c>
      <c r="Z47" s="903">
        <f>VLOOKUP(年度マスタ!$K$4&amp;"_"&amp;Z$33,データシート1!$A:$BT,MATCH("aa_"&amp;$S47,データシート1!$A$1:$BT$1,0),0)</f>
        <v>0.49637776903950592</v>
      </c>
      <c r="AA47" s="903">
        <f>VLOOKUP(年度マスタ!$K$4&amp;"_"&amp;AA$33,データシート1!$A:$BT,MATCH("aa_"&amp;$S47,データシート1!$A$1:$BT$1,0),0)</f>
        <v>0.84359144627611993</v>
      </c>
      <c r="AB47" s="903">
        <f>VLOOKUP(年度マスタ!$K$4&amp;"_"&amp;AB$33,データシート1!$A:$BT,MATCH("aa_"&amp;$S47,データシート1!$A$1:$BT$1,0),0)</f>
        <v>0.76575072612133621</v>
      </c>
      <c r="AC47" s="903">
        <f>VLOOKUP(年度マスタ!$K$4&amp;"_"&amp;AC$33,データシート1!$A:$BT,MATCH("aa_"&amp;$S47,データシート1!$A$1:$BT$1,0),0)</f>
        <v>0.64690581037285233</v>
      </c>
      <c r="AD47" s="903">
        <f>VLOOKUP(年度マスタ!$K$4&amp;"_"&amp;AD$33,データシート1!$A:$BT,MATCH("aa_"&amp;$S47,データシート1!$A$1:$BT$1,0),0)</f>
        <v>0.44234170908739728</v>
      </c>
      <c r="AE47" s="903">
        <f>VLOOKUP(年度マスタ!$K$4&amp;"_"&amp;AE$33,データシート1!$A:$BT,MATCH("aa_"&amp;$S47,データシート1!$A$1:$BT$1,0),0)</f>
        <v>0.75863194361198005</v>
      </c>
      <c r="AF47" s="903">
        <f>VLOOKUP(年度マスタ!$K$4&amp;"_"&amp;AF$33,データシート1!$A:$BT,MATCH("aa_"&amp;$S47,データシート1!$A$1:$BT$1,0),0)</f>
        <v>1.0435774472418455</v>
      </c>
      <c r="AG47" s="903">
        <f>VLOOKUP(年度マスタ!$K$4&amp;"_"&amp;AG$33,データシート1!$A:$BT,MATCH("aa_"&amp;$S47,データシート1!$A$1:$BT$1,0),0)</f>
        <v>0.84856156095274948</v>
      </c>
      <c r="AH47" s="903">
        <f>VLOOKUP(年度マスタ!$K$4&amp;"_"&amp;AH$33,データシート1!$A:$BT,MATCH("aa_"&amp;$S47,データシート1!$A$1:$BT$1,0),0)</f>
        <v>0.87268130294849777</v>
      </c>
      <c r="AI47" s="903">
        <f>VLOOKUP(年度マスタ!$K$4&amp;"_"&amp;AI$33,データシート1!$A:$BT,MATCH("aa_"&amp;$S47,データシート1!$A$1:$BT$1,0),0)</f>
        <v>1.075629609298181</v>
      </c>
      <c r="AJ47" s="903">
        <f>VLOOKUP(年度マスタ!$K$4&amp;"_"&amp;AJ$33,データシート1!$A:$BT,MATCH("aa_"&amp;$S47,データシート1!$A$1:$BT$1,0),0)</f>
        <v>0.72592463088638448</v>
      </c>
      <c r="AK47" s="904">
        <f>VLOOKUP(年度マスタ!$K$4&amp;"_"&amp;AK$33,データシート1!$A:$BT,MATCH("aa_"&amp;$S47,データシート1!$A$1:$BT$1,0),0)</f>
        <v>0.83360155552749116</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新冠町</v>
      </c>
      <c r="AX48" s="1011">
        <f>SUM(AY39:BA39)</f>
        <v>32.244062915180777</v>
      </c>
      <c r="AY48" s="1011">
        <f>BB39</f>
        <v>5.9056710599688582</v>
      </c>
      <c r="AZ48" s="1011">
        <f>BC39</f>
        <v>12.007034951717444</v>
      </c>
      <c r="BA48" s="1011">
        <f>SUM(BD39:BG39)</f>
        <v>13.801928680595255</v>
      </c>
      <c r="BB48" s="1011">
        <f>BH39</f>
        <v>0.83360155552749116</v>
      </c>
      <c r="BC48" s="1011">
        <f>SUM(AX48:BB48)</f>
        <v>64.792299162989821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64.792299162989821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32.244062915180777</v>
      </c>
      <c r="P52" s="453">
        <f t="shared" ref="P52:P64" si="18">O52/$O$51</f>
        <v>0.49765270459176719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4.0263819375922143</v>
      </c>
      <c r="P53" s="454">
        <f t="shared" si="18"/>
        <v>6.2142908796361009E-2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0.74539261768369824</v>
      </c>
      <c r="P54" s="454">
        <f t="shared" si="18"/>
        <v>1.1504339671734877E-2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27.472288359904866</v>
      </c>
      <c r="P55" s="454">
        <f t="shared" si="18"/>
        <v>0.4240054561236713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5.9056710599688582</v>
      </c>
      <c r="P56" s="453">
        <f t="shared" si="18"/>
        <v>9.1147731077001998E-2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12.007034951717444</v>
      </c>
      <c r="P57" s="453">
        <f t="shared" si="18"/>
        <v>0.18531577219559472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13.801928680595255</v>
      </c>
      <c r="P58" s="453">
        <f t="shared" si="18"/>
        <v>0.21301804163293361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13.496570807511009</v>
      </c>
      <c r="P59" s="454">
        <f t="shared" si="18"/>
        <v>0.20830516869851134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5.2857222776867987</v>
      </c>
      <c r="P60" s="454">
        <f t="shared" si="18"/>
        <v>8.1579483147992224E-2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8.2108485298242098</v>
      </c>
      <c r="P61" s="454">
        <f t="shared" si="18"/>
        <v>0.12672568555051911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0.30535787308424606</v>
      </c>
      <c r="P62" s="454">
        <f t="shared" si="18"/>
        <v>4.7128729344222799E-3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0.83360155552749116</v>
      </c>
      <c r="P64" s="612">
        <f t="shared" si="18"/>
        <v>1.2865750502702564E-2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新冠町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12.9328</v>
      </c>
      <c r="AI7" s="78">
        <f>VLOOKUP(年度マスタ!$K$4&amp;"_"&amp;$AG7,データシート1!$A:$BT,MATCH("ab_"&amp;AI$2,データシート1!$A$1:$BT$1,0),0)</f>
        <v>353</v>
      </c>
      <c r="AJ7" s="78">
        <f>VLOOKUP(年度マスタ!$K$4&amp;"_"&amp;$AG7,データシート1!$A:$BT,MATCH("ab_"&amp;AJ$2,データシート1!$A$1:$BT$1,0),0)</f>
        <v>609</v>
      </c>
      <c r="AK7" s="78">
        <f>VLOOKUP(年度マスタ!$K$4&amp;"_"&amp;$AG7,データシート1!$A:$BT,MATCH("ab_"&amp;AK$2,データシート1!$A$1:$BT$1,0),0)</f>
        <v>1346</v>
      </c>
      <c r="AL7" s="78">
        <f>VLOOKUP(年度マスタ!$K$4&amp;"_"&amp;$AG7,データシート1!$A:$BT,MATCH("ab_"&amp;AL$2,データシート1!$A$1:$BT$1,0),0)</f>
        <v>2623</v>
      </c>
      <c r="AM7" s="78">
        <f>VLOOKUP(年度マスタ!$K$4&amp;"_"&amp;$AG7,データシート1!$A:$BT,MATCH("ab_"&amp;AM$2,データシート1!$A$1:$BT$1,0),0)</f>
        <v>3358</v>
      </c>
      <c r="AN7" s="78">
        <f>VLOOKUP(年度マスタ!$K$4&amp;"_"&amp;$AG7,データシート1!$A:$BT,MATCH("ab_"&amp;AN$2,データシート1!$A$1:$BT$1,0),0)</f>
        <v>1653</v>
      </c>
      <c r="AO7" s="78">
        <f>VLOOKUP(年度マスタ!$K$4&amp;"_"&amp;$AG7,データシート1!$A:$BT,MATCH("ab_"&amp;AO$2,データシート1!$A$1:$BT$1,0),0)</f>
        <v>5862</v>
      </c>
      <c r="AP7" s="78">
        <f>VLOOKUP(年度マスタ!$K$4&amp;"_"&amp;$AG7,データシート1!$A:$BT,MATCH("ab_"&amp;AP$2,データシート1!$A$1:$BT$1,0),0)</f>
        <v>0</v>
      </c>
      <c r="AQ7" s="954">
        <f>VLOOKUP(年度マスタ!$K$4&amp;"_"&amp;$AG7,データシート1!$A:$BT,MATCH("ab_"&amp;AQ$2,データシート1!$A$1:$BT$1,0),0)</f>
        <v>0.26084656260969052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10.429600000000001</v>
      </c>
      <c r="AI8" s="78">
        <f>VLOOKUP(年度マスタ!$K$4&amp;"_"&amp;$AG8,データシート1!$A:$BT,MATCH("ab_"&amp;AI$2,データシート1!$A$1:$BT$1,0),0)</f>
        <v>353</v>
      </c>
      <c r="AJ8" s="78">
        <f>VLOOKUP(年度マスタ!$K$4&amp;"_"&amp;$AG8,データシート1!$A:$BT,MATCH("ab_"&amp;AJ$2,データシート1!$A$1:$BT$1,0),0)</f>
        <v>609</v>
      </c>
      <c r="AK8" s="78">
        <f>VLOOKUP(年度マスタ!$K$4&amp;"_"&amp;$AG8,データシート1!$A:$BT,MATCH("ab_"&amp;AK$2,データシート1!$A$1:$BT$1,0),0)</f>
        <v>1346</v>
      </c>
      <c r="AL8" s="78">
        <f>VLOOKUP(年度マスタ!$K$4&amp;"_"&amp;$AG8,データシート1!$A:$BT,MATCH("ab_"&amp;AL$2,データシート1!$A$1:$BT$1,0),0)</f>
        <v>2617</v>
      </c>
      <c r="AM8" s="78">
        <f>VLOOKUP(年度マスタ!$K$4&amp;"_"&amp;$AG8,データシート1!$A:$BT,MATCH("ab_"&amp;AM$2,データシート1!$A$1:$BT$1,0),0)</f>
        <v>3402</v>
      </c>
      <c r="AN8" s="78">
        <f>VLOOKUP(年度マスタ!$K$4&amp;"_"&amp;$AG8,データシート1!$A:$BT,MATCH("ab_"&amp;AN$2,データシート1!$A$1:$BT$1,0),0)</f>
        <v>1648</v>
      </c>
      <c r="AO8" s="78">
        <f>VLOOKUP(年度マスタ!$K$4&amp;"_"&amp;$AG8,データシート1!$A:$BT,MATCH("ab_"&amp;AO$2,データシート1!$A$1:$BT$1,0),0)</f>
        <v>5828</v>
      </c>
      <c r="AP8" s="78">
        <f>VLOOKUP(年度マスタ!$K$4&amp;"_"&amp;$AG8,データシート1!$A:$BT,MATCH("ab_"&amp;AP$2,データシート1!$A$1:$BT$1,0),0)</f>
        <v>0</v>
      </c>
      <c r="AQ8" s="954">
        <f>VLOOKUP(年度マスタ!$K$4&amp;"_"&amp;$AG8,データシート1!$A:$BT,MATCH("ab_"&amp;AQ$2,データシート1!$A$1:$BT$1,0),0)</f>
        <v>0.50271734967832482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353</v>
      </c>
      <c r="AJ9" s="78">
        <f>VLOOKUP(年度マスタ!$K$4&amp;"_"&amp;$AG9,データシート1!$A:$BT,MATCH("ab_"&amp;AJ$2,データシート1!$A$1:$BT$1,0),0)</f>
        <v>609</v>
      </c>
      <c r="AK9" s="78">
        <f>VLOOKUP(年度マスタ!$K$4&amp;"_"&amp;$AG9,データシート1!$A:$BT,MATCH("ab_"&amp;AK$2,データシート1!$A$1:$BT$1,0),0)</f>
        <v>1346</v>
      </c>
      <c r="AL9" s="78">
        <f>VLOOKUP(年度マスタ!$K$4&amp;"_"&amp;$AG9,データシート1!$A:$BT,MATCH("ab_"&amp;AL$2,データシート1!$A$1:$BT$1,0),0)</f>
        <v>2651</v>
      </c>
      <c r="AM9" s="78">
        <f>VLOOKUP(年度マスタ!$K$4&amp;"_"&amp;$AG9,データシート1!$A:$BT,MATCH("ab_"&amp;AM$2,データシート1!$A$1:$BT$1,0),0)</f>
        <v>3421</v>
      </c>
      <c r="AN9" s="78">
        <f>VLOOKUP(年度マスタ!$K$4&amp;"_"&amp;$AG9,データシート1!$A:$BT,MATCH("ab_"&amp;AN$2,データシート1!$A$1:$BT$1,0),0)</f>
        <v>1601</v>
      </c>
      <c r="AO9" s="78">
        <f>VLOOKUP(年度マスタ!$K$4&amp;"_"&amp;$AG9,データシート1!$A:$BT,MATCH("ab_"&amp;AO$2,データシート1!$A$1:$BT$1,0),0)</f>
        <v>5781</v>
      </c>
      <c r="AP9" s="78">
        <f>VLOOKUP(年度マスタ!$K$4&amp;"_"&amp;$AG9,データシート1!$A:$BT,MATCH("ab_"&amp;AP$2,データシート1!$A$1:$BT$1,0),0)</f>
        <v>0</v>
      </c>
      <c r="AQ9" s="954">
        <f>VLOOKUP(年度マスタ!$K$4&amp;"_"&amp;$AG9,データシート1!$A:$BT,MATCH("ab_"&amp;AQ$2,データシート1!$A$1:$BT$1,0),0)</f>
        <v>0.49637776903950592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353</v>
      </c>
      <c r="AJ10" s="78">
        <f>VLOOKUP(年度マスタ!$K$4&amp;"_"&amp;$AG10,データシート1!$A:$BT,MATCH("ab_"&amp;AJ$2,データシート1!$A$1:$BT$1,0),0)</f>
        <v>609</v>
      </c>
      <c r="AK10" s="78">
        <f>VLOOKUP(年度マスタ!$K$4&amp;"_"&amp;$AG10,データシート1!$A:$BT,MATCH("ab_"&amp;AK$2,データシート1!$A$1:$BT$1,0),0)</f>
        <v>1346</v>
      </c>
      <c r="AL10" s="78">
        <f>VLOOKUP(年度マスタ!$K$4&amp;"_"&amp;$AG10,データシート1!$A:$BT,MATCH("ab_"&amp;AL$2,データシート1!$A$1:$BT$1,0),0)</f>
        <v>2691</v>
      </c>
      <c r="AM10" s="78">
        <f>VLOOKUP(年度マスタ!$K$4&amp;"_"&amp;$AG10,データシート1!$A:$BT,MATCH("ab_"&amp;AM$2,データシート1!$A$1:$BT$1,0),0)</f>
        <v>3459</v>
      </c>
      <c r="AN10" s="78">
        <f>VLOOKUP(年度マスタ!$K$4&amp;"_"&amp;$AG10,データシート1!$A:$BT,MATCH("ab_"&amp;AN$2,データシート1!$A$1:$BT$1,0),0)</f>
        <v>1614</v>
      </c>
      <c r="AO10" s="78">
        <f>VLOOKUP(年度マスタ!$K$4&amp;"_"&amp;$AG10,データシート1!$A:$BT,MATCH("ab_"&amp;AO$2,データシート1!$A$1:$BT$1,0),0)</f>
        <v>5802</v>
      </c>
      <c r="AP10" s="78">
        <f>VLOOKUP(年度マスタ!$K$4&amp;"_"&amp;$AG10,データシート1!$A:$BT,MATCH("ab_"&amp;AP$2,データシート1!$A$1:$BT$1,0),0)</f>
        <v>0</v>
      </c>
      <c r="AQ10" s="954">
        <f>VLOOKUP(年度マスタ!$K$4&amp;"_"&amp;$AG10,データシート1!$A:$BT,MATCH("ab_"&amp;AQ$2,データシート1!$A$1:$BT$1,0),0)</f>
        <v>0.84359144627611993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353</v>
      </c>
      <c r="AJ11" s="78">
        <f>VLOOKUP(年度マスタ!$K$4&amp;"_"&amp;$AG11,データシート1!$A:$BT,MATCH("ab_"&amp;AJ$2,データシート1!$A$1:$BT$1,0),0)</f>
        <v>609</v>
      </c>
      <c r="AK11" s="78">
        <f>VLOOKUP(年度マスタ!$K$4&amp;"_"&amp;$AG11,データシート1!$A:$BT,MATCH("ab_"&amp;AK$2,データシート1!$A$1:$BT$1,0),0)</f>
        <v>1346</v>
      </c>
      <c r="AL11" s="78">
        <f>VLOOKUP(年度マスタ!$K$4&amp;"_"&amp;$AG11,データシート1!$A:$BT,MATCH("ab_"&amp;AL$2,データシート1!$A$1:$BT$1,0),0)</f>
        <v>2684</v>
      </c>
      <c r="AM11" s="78">
        <f>VLOOKUP(年度マスタ!$K$4&amp;"_"&amp;$AG11,データシート1!$A:$BT,MATCH("ab_"&amp;AM$2,データシート1!$A$1:$BT$1,0),0)</f>
        <v>3517</v>
      </c>
      <c r="AN11" s="78">
        <f>VLOOKUP(年度マスタ!$K$4&amp;"_"&amp;$AG11,データシート1!$A:$BT,MATCH("ab_"&amp;AN$2,データシート1!$A$1:$BT$1,0),0)</f>
        <v>1628</v>
      </c>
      <c r="AO11" s="78">
        <f>VLOOKUP(年度マスタ!$K$4&amp;"_"&amp;$AG11,データシート1!$A:$BT,MATCH("ab_"&amp;AO$2,データシート1!$A$1:$BT$1,0),0)</f>
        <v>5776</v>
      </c>
      <c r="AP11" s="78">
        <f>VLOOKUP(年度マスタ!$K$4&amp;"_"&amp;$AG11,データシート1!$A:$BT,MATCH("ab_"&amp;AP$2,データシート1!$A$1:$BT$1,0),0)</f>
        <v>0</v>
      </c>
      <c r="AQ11" s="954">
        <f>VLOOKUP(年度マスタ!$K$4&amp;"_"&amp;$AG11,データシート1!$A:$BT,MATCH("ab_"&amp;AQ$2,データシート1!$A$1:$BT$1,0),0)</f>
        <v>0.76575072612133621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11.387</v>
      </c>
      <c r="AI12" s="78">
        <f>VLOOKUP(年度マスタ!$K$4&amp;"_"&amp;$AG12,データシート1!$A:$BT,MATCH("ab_"&amp;AI$2,データシート1!$A$1:$BT$1,0),0)</f>
        <v>313</v>
      </c>
      <c r="AJ12" s="78">
        <f>VLOOKUP(年度マスタ!$K$4&amp;"_"&amp;$AG12,データシート1!$A:$BT,MATCH("ab_"&amp;AJ$2,データシート1!$A$1:$BT$1,0),0)</f>
        <v>664</v>
      </c>
      <c r="AK12" s="78">
        <f>VLOOKUP(年度マスタ!$K$4&amp;"_"&amp;$AG12,データシート1!$A:$BT,MATCH("ab_"&amp;AK$2,データシート1!$A$1:$BT$1,0),0)</f>
        <v>1298</v>
      </c>
      <c r="AL12" s="78">
        <f>VLOOKUP(年度マスタ!$K$4&amp;"_"&amp;$AG12,データシート1!$A:$BT,MATCH("ab_"&amp;AL$2,データシート1!$A$1:$BT$1,0),0)</f>
        <v>2697</v>
      </c>
      <c r="AM12" s="78">
        <f>VLOOKUP(年度マスタ!$K$4&amp;"_"&amp;$AG12,データシート1!$A:$BT,MATCH("ab_"&amp;AM$2,データシート1!$A$1:$BT$1,0),0)</f>
        <v>3546</v>
      </c>
      <c r="AN12" s="78">
        <f>VLOOKUP(年度マスタ!$K$4&amp;"_"&amp;$AG12,データシート1!$A:$BT,MATCH("ab_"&amp;AN$2,データシート1!$A$1:$BT$1,0),0)</f>
        <v>1658</v>
      </c>
      <c r="AO12" s="78">
        <f>VLOOKUP(年度マスタ!$K$4&amp;"_"&amp;$AG12,データシート1!$A:$BT,MATCH("ab_"&amp;AO$2,データシート1!$A$1:$BT$1,0),0)</f>
        <v>5735</v>
      </c>
      <c r="AP12" s="78">
        <f>VLOOKUP(年度マスタ!$K$4&amp;"_"&amp;$AG12,データシート1!$A:$BT,MATCH("ab_"&amp;AP$2,データシート1!$A$1:$BT$1,0),0)</f>
        <v>0</v>
      </c>
      <c r="AQ12" s="954">
        <f>VLOOKUP(年度マスタ!$K$4&amp;"_"&amp;$AG12,データシート1!$A:$BT,MATCH("ab_"&amp;AQ$2,データシート1!$A$1:$BT$1,0),0)</f>
        <v>0.64690581037285233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25.752700000000001</v>
      </c>
      <c r="AI13" s="78">
        <f>VLOOKUP(年度マスタ!$K$4&amp;"_"&amp;$AG13,データシート1!$A:$BT,MATCH("ab_"&amp;AI$2,データシート1!$A$1:$BT$1,0),0)</f>
        <v>313</v>
      </c>
      <c r="AJ13" s="78">
        <f>VLOOKUP(年度マスタ!$K$4&amp;"_"&amp;$AG13,データシート1!$A:$BT,MATCH("ab_"&amp;AJ$2,データシート1!$A$1:$BT$1,0),0)</f>
        <v>664</v>
      </c>
      <c r="AK13" s="78">
        <f>VLOOKUP(年度マスタ!$K$4&amp;"_"&amp;$AG13,データシート1!$A:$BT,MATCH("ab_"&amp;AK$2,データシート1!$A$1:$BT$1,0),0)</f>
        <v>1298</v>
      </c>
      <c r="AL13" s="78">
        <f>VLOOKUP(年度マスタ!$K$4&amp;"_"&amp;$AG13,データシート1!$A:$BT,MATCH("ab_"&amp;AL$2,データシート1!$A$1:$BT$1,0),0)</f>
        <v>2732</v>
      </c>
      <c r="AM13" s="78">
        <f>VLOOKUP(年度マスタ!$K$4&amp;"_"&amp;$AG13,データシート1!$A:$BT,MATCH("ab_"&amp;AM$2,データシート1!$A$1:$BT$1,0),0)</f>
        <v>3582</v>
      </c>
      <c r="AN13" s="78">
        <f>VLOOKUP(年度マスタ!$K$4&amp;"_"&amp;$AG13,データシート1!$A:$BT,MATCH("ab_"&amp;AN$2,データシート1!$A$1:$BT$1,0),0)</f>
        <v>1662</v>
      </c>
      <c r="AO13" s="78">
        <f>VLOOKUP(年度マスタ!$K$4&amp;"_"&amp;$AG13,データシート1!$A:$BT,MATCH("ab_"&amp;AO$2,データシート1!$A$1:$BT$1,0),0)</f>
        <v>5733</v>
      </c>
      <c r="AP13" s="78">
        <f>VLOOKUP(年度マスタ!$K$4&amp;"_"&amp;$AG13,データシート1!$A:$BT,MATCH("ab_"&amp;AP$2,データシート1!$A$1:$BT$1,0),0)</f>
        <v>0</v>
      </c>
      <c r="AQ13" s="954">
        <f>VLOOKUP(年度マスタ!$K$4&amp;"_"&amp;$AG13,データシート1!$A:$BT,MATCH("ab_"&amp;AQ$2,データシート1!$A$1:$BT$1,0),0)</f>
        <v>0.44234170908739728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10.9542</v>
      </c>
      <c r="AI14" s="78">
        <f>VLOOKUP(年度マスタ!$K$4&amp;"_"&amp;$AG14,データシート1!$A:$BT,MATCH("ab_"&amp;AI$2,データシート1!$A$1:$BT$1,0),0)</f>
        <v>313</v>
      </c>
      <c r="AJ14" s="78">
        <f>VLOOKUP(年度マスタ!$K$4&amp;"_"&amp;$AG14,データシート1!$A:$BT,MATCH("ab_"&amp;AJ$2,データシート1!$A$1:$BT$1,0),0)</f>
        <v>664</v>
      </c>
      <c r="AK14" s="78">
        <f>VLOOKUP(年度マスタ!$K$4&amp;"_"&amp;$AG14,データシート1!$A:$BT,MATCH("ab_"&amp;AK$2,データシート1!$A$1:$BT$1,0),0)</f>
        <v>1298</v>
      </c>
      <c r="AL14" s="78">
        <f>VLOOKUP(年度マスタ!$K$4&amp;"_"&amp;$AG14,データシート1!$A:$BT,MATCH("ab_"&amp;AL$2,データシート1!$A$1:$BT$1,0),0)</f>
        <v>2745</v>
      </c>
      <c r="AM14" s="78">
        <f>VLOOKUP(年度マスタ!$K$4&amp;"_"&amp;$AG14,データシート1!$A:$BT,MATCH("ab_"&amp;AM$2,データシート1!$A$1:$BT$1,0),0)</f>
        <v>3604</v>
      </c>
      <c r="AN14" s="78">
        <f>VLOOKUP(年度マスタ!$K$4&amp;"_"&amp;$AG14,データシート1!$A:$BT,MATCH("ab_"&amp;AN$2,データシート1!$A$1:$BT$1,0),0)</f>
        <v>1738</v>
      </c>
      <c r="AO14" s="78">
        <f>VLOOKUP(年度マスタ!$K$4&amp;"_"&amp;$AG14,データシート1!$A:$BT,MATCH("ab_"&amp;AO$2,データシート1!$A$1:$BT$1,0),0)</f>
        <v>5700</v>
      </c>
      <c r="AP14" s="78">
        <f>VLOOKUP(年度マスタ!$K$4&amp;"_"&amp;$AG14,データシート1!$A:$BT,MATCH("ab_"&amp;AP$2,データシート1!$A$1:$BT$1,0),0)</f>
        <v>0</v>
      </c>
      <c r="AQ14" s="954">
        <f>VLOOKUP(年度マスタ!$K$4&amp;"_"&amp;$AG14,データシート1!$A:$BT,MATCH("ab_"&amp;AQ$2,データシート1!$A$1:$BT$1,0),0)</f>
        <v>0.75863194361198005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10.1915</v>
      </c>
      <c r="AI15" s="78">
        <f>VLOOKUP(年度マスタ!$K$4&amp;"_"&amp;$AG15,データシート1!$A:$BT,MATCH("ab_"&amp;AI$2,データシート1!$A$1:$BT$1,0),0)</f>
        <v>313</v>
      </c>
      <c r="AJ15" s="78">
        <f>VLOOKUP(年度マスタ!$K$4&amp;"_"&amp;$AG15,データシート1!$A:$BT,MATCH("ab_"&amp;AJ$2,データシート1!$A$1:$BT$1,0),0)</f>
        <v>664</v>
      </c>
      <c r="AK15" s="78">
        <f>VLOOKUP(年度マスタ!$K$4&amp;"_"&amp;$AG15,データシート1!$A:$BT,MATCH("ab_"&amp;AK$2,データシート1!$A$1:$BT$1,0),0)</f>
        <v>1298</v>
      </c>
      <c r="AL15" s="78">
        <f>VLOOKUP(年度マスタ!$K$4&amp;"_"&amp;$AG15,データシート1!$A:$BT,MATCH("ab_"&amp;AL$2,データシート1!$A$1:$BT$1,0),0)</f>
        <v>2743</v>
      </c>
      <c r="AM15" s="78">
        <f>VLOOKUP(年度マスタ!$K$4&amp;"_"&amp;$AG15,データシート1!$A:$BT,MATCH("ab_"&amp;AM$2,データシート1!$A$1:$BT$1,0),0)</f>
        <v>3671</v>
      </c>
      <c r="AN15" s="78">
        <f>VLOOKUP(年度マスタ!$K$4&amp;"_"&amp;$AG15,データシート1!$A:$BT,MATCH("ab_"&amp;AN$2,データシート1!$A$1:$BT$1,0),0)</f>
        <v>1756</v>
      </c>
      <c r="AO15" s="78">
        <f>VLOOKUP(年度マスタ!$K$4&amp;"_"&amp;$AG15,データシート1!$A:$BT,MATCH("ab_"&amp;AO$2,データシート1!$A$1:$BT$1,0),0)</f>
        <v>5574</v>
      </c>
      <c r="AP15" s="78">
        <f>VLOOKUP(年度マスタ!$K$4&amp;"_"&amp;$AG15,データシート1!$A:$BT,MATCH("ab_"&amp;AP$2,データシート1!$A$1:$BT$1,0),0)</f>
        <v>0</v>
      </c>
      <c r="AQ15" s="954">
        <f>VLOOKUP(年度マスタ!$K$4&amp;"_"&amp;$AG15,データシート1!$A:$BT,MATCH("ab_"&amp;AQ$2,データシート1!$A$1:$BT$1,0),0)</f>
        <v>1.043577447241846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20.528400000000001</v>
      </c>
      <c r="AI16" s="78">
        <f>VLOOKUP(年度マスタ!$K$4&amp;"_"&amp;$AG16,データシート1!$A:$BT,MATCH("ab_"&amp;AI$2,データシート1!$A$1:$BT$1,0),0)</f>
        <v>313</v>
      </c>
      <c r="AJ16" s="78">
        <f>VLOOKUP(年度マスタ!$K$4&amp;"_"&amp;$AG16,データシート1!$A:$BT,MATCH("ab_"&amp;AJ$2,データシート1!$A$1:$BT$1,0),0)</f>
        <v>664</v>
      </c>
      <c r="AK16" s="78">
        <f>VLOOKUP(年度マスタ!$K$4&amp;"_"&amp;$AG16,データシート1!$A:$BT,MATCH("ab_"&amp;AK$2,データシート1!$A$1:$BT$1,0),0)</f>
        <v>1298</v>
      </c>
      <c r="AL16" s="78">
        <f>VLOOKUP(年度マスタ!$K$4&amp;"_"&amp;$AG16,データシート1!$A:$BT,MATCH("ab_"&amp;AL$2,データシート1!$A$1:$BT$1,0),0)</f>
        <v>2763</v>
      </c>
      <c r="AM16" s="78">
        <f>VLOOKUP(年度マスタ!$K$4&amp;"_"&amp;$AG16,データシート1!$A:$BT,MATCH("ab_"&amp;AM$2,データシート1!$A$1:$BT$1,0),0)</f>
        <v>3691</v>
      </c>
      <c r="AN16" s="78">
        <f>VLOOKUP(年度マスタ!$K$4&amp;"_"&amp;$AG16,データシート1!$A:$BT,MATCH("ab_"&amp;AN$2,データシート1!$A$1:$BT$1,0),0)</f>
        <v>1793</v>
      </c>
      <c r="AO16" s="78">
        <f>VLOOKUP(年度マスタ!$K$4&amp;"_"&amp;$AG16,データシート1!$A:$BT,MATCH("ab_"&amp;AO$2,データシート1!$A$1:$BT$1,0),0)</f>
        <v>5553</v>
      </c>
      <c r="AP16" s="78">
        <f>VLOOKUP(年度マスタ!$K$4&amp;"_"&amp;$AG16,データシート1!$A:$BT,MATCH("ab_"&amp;AP$2,データシート1!$A$1:$BT$1,0),0)</f>
        <v>0</v>
      </c>
      <c r="AQ16" s="954">
        <f>VLOOKUP(年度マスタ!$K$4&amp;"_"&amp;$AG16,データシート1!$A:$BT,MATCH("ab_"&amp;AQ$2,データシート1!$A$1:$BT$1,0),0)</f>
        <v>0.84856156095274948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313</v>
      </c>
      <c r="AJ17" s="151">
        <f>VLOOKUP(年度マスタ!$K$4&amp;"_"&amp;$AG17,データシート1!$A:$BT,MATCH("ab_"&amp;AJ$2,データシート1!$A$1:$BT$1,0),0)</f>
        <v>664</v>
      </c>
      <c r="AK17" s="151">
        <f>VLOOKUP(年度マスタ!$K$4&amp;"_"&amp;$AG17,データシート1!$A:$BT,MATCH("ab_"&amp;AK$2,データシート1!$A$1:$BT$1,0),0)</f>
        <v>1298</v>
      </c>
      <c r="AL17" s="151">
        <f>VLOOKUP(年度マスタ!$K$4&amp;"_"&amp;$AG17,データシート1!$A:$BT,MATCH("ab_"&amp;AL$2,データシート1!$A$1:$BT$1,0),0)</f>
        <v>2756</v>
      </c>
      <c r="AM17" s="151">
        <f>VLOOKUP(年度マスタ!$K$4&amp;"_"&amp;$AG17,データシート1!$A:$BT,MATCH("ab_"&amp;AM$2,データシート1!$A$1:$BT$1,0),0)</f>
        <v>3723</v>
      </c>
      <c r="AN17" s="151">
        <f>VLOOKUP(年度マスタ!$K$4&amp;"_"&amp;$AG17,データシート1!$A:$BT,MATCH("ab_"&amp;AN$2,データシート1!$A$1:$BT$1,0),0)</f>
        <v>1731</v>
      </c>
      <c r="AO17" s="151">
        <f>VLOOKUP(年度マスタ!$K$4&amp;"_"&amp;$AG17,データシート1!$A:$BT,MATCH("ab_"&amp;AO$2,データシート1!$A$1:$BT$1,0),0)</f>
        <v>5483</v>
      </c>
      <c r="AP17" s="151">
        <f>VLOOKUP(年度マスタ!$K$4&amp;"_"&amp;$AG17,データシート1!$A:$BT,MATCH("ab_"&amp;AP$2,データシート1!$A$1:$BT$1,0),0)</f>
        <v>0</v>
      </c>
      <c r="AQ17" s="955">
        <f>VLOOKUP(年度マスタ!$K$4&amp;"_"&amp;$AG17,データシート1!$A:$BT,MATCH("ab_"&amp;AQ$2,データシート1!$A$1:$BT$1,0),0)</f>
        <v>0.87268130294849777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23.256599999999999</v>
      </c>
      <c r="AI18" s="78">
        <f>VLOOKUP(年度マスタ!$K$4&amp;"_"&amp;$AG18,データシート1!$A:$BT,MATCH("ab_"&amp;AI$2,データシート1!$A$1:$BT$1,0),0)</f>
        <v>278</v>
      </c>
      <c r="AJ18" s="78">
        <f>VLOOKUP(年度マスタ!$K$4&amp;"_"&amp;$AG18,データシート1!$A:$BT,MATCH("ab_"&amp;AJ$2,データシート1!$A$1:$BT$1,0),0)</f>
        <v>691</v>
      </c>
      <c r="AK18" s="78">
        <f>VLOOKUP(年度マスタ!$K$4&amp;"_"&amp;$AG18,データシート1!$A:$BT,MATCH("ab_"&amp;AK$2,データシート1!$A$1:$BT$1,0),0)</f>
        <v>1278</v>
      </c>
      <c r="AL18" s="78">
        <f>VLOOKUP(年度マスタ!$K$4&amp;"_"&amp;$AG18,データシート1!$A:$BT,MATCH("ab_"&amp;AL$2,データシート1!$A$1:$BT$1,0),0)</f>
        <v>2749</v>
      </c>
      <c r="AM18" s="78">
        <f>VLOOKUP(年度マスタ!$K$4&amp;"_"&amp;$AG18,データシート1!$A:$BT,MATCH("ab_"&amp;AM$2,データシート1!$A$1:$BT$1,0),0)</f>
        <v>3707</v>
      </c>
      <c r="AN18" s="78">
        <f>VLOOKUP(年度マスタ!$K$4&amp;"_"&amp;$AG18,データシート1!$A:$BT,MATCH("ab_"&amp;AN$2,データシート1!$A$1:$BT$1,0),0)</f>
        <v>1766</v>
      </c>
      <c r="AO18" s="78">
        <f>VLOOKUP(年度マスタ!$K$4&amp;"_"&amp;$AG18,データシート1!$A:$BT,MATCH("ab_"&amp;AO$2,データシート1!$A$1:$BT$1,0),0)</f>
        <v>5392</v>
      </c>
      <c r="AP18" s="78">
        <f>VLOOKUP(年度マスタ!$K$4&amp;"_"&amp;$AG18,データシート1!$A:$BT,MATCH("ab_"&amp;AP$2,データシート1!$A$1:$BT$1,0),0)</f>
        <v>0</v>
      </c>
      <c r="AQ18" s="954">
        <f>VLOOKUP(年度マスタ!$K$4&amp;"_"&amp;$AG18,データシート1!$A:$BT,MATCH("ab_"&amp;AQ$2,データシート1!$A$1:$BT$1,0),0)</f>
        <v>1.075629609298181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23.602</v>
      </c>
      <c r="AI19" s="78">
        <f>VLOOKUP(年度マスタ!$K$4&amp;"_"&amp;$AG19,データシート1!$A:$BT,MATCH("ab_"&amp;AI$2,データシート1!$A$1:$BT$1,0),0)</f>
        <v>278</v>
      </c>
      <c r="AJ19" s="78">
        <f>VLOOKUP(年度マスタ!$K$4&amp;"_"&amp;$AG19,データシート1!$A:$BT,MATCH("ab_"&amp;AJ$2,データシート1!$A$1:$BT$1,0),0)</f>
        <v>691</v>
      </c>
      <c r="AK19" s="78">
        <f>VLOOKUP(年度マスタ!$K$4&amp;"_"&amp;$AG19,データシート1!$A:$BT,MATCH("ab_"&amp;AK$2,データシート1!$A$1:$BT$1,0),0)</f>
        <v>1278</v>
      </c>
      <c r="AL19" s="78">
        <f>VLOOKUP(年度マスタ!$K$4&amp;"_"&amp;$AG19,データシート1!$A:$BT,MATCH("ab_"&amp;AL$2,データシート1!$A$1:$BT$1,0),0)</f>
        <v>2753</v>
      </c>
      <c r="AM19" s="78">
        <f>VLOOKUP(年度マスタ!$K$4&amp;"_"&amp;$AG19,データシート1!$A:$BT,MATCH("ab_"&amp;AM$2,データシート1!$A$1:$BT$1,0),0)</f>
        <v>3698</v>
      </c>
      <c r="AN19" s="78">
        <f>VLOOKUP(年度マスタ!$K$4&amp;"_"&amp;$AG19,データシート1!$A:$BT,MATCH("ab_"&amp;AN$2,データシート1!$A$1:$BT$1,0),0)</f>
        <v>1797</v>
      </c>
      <c r="AO19" s="78">
        <f>VLOOKUP(年度マスタ!$K$4&amp;"_"&amp;$AG19,データシート1!$A:$BT,MATCH("ab_"&amp;AO$2,データシート1!$A$1:$BT$1,0),0)</f>
        <v>5249</v>
      </c>
      <c r="AP19" s="78">
        <f>VLOOKUP(年度マスタ!$K$4&amp;"_"&amp;$AG19,データシート1!$A:$BT,MATCH("ab_"&amp;AP$2,データシート1!$A$1:$BT$1,0),0)</f>
        <v>0</v>
      </c>
      <c r="AQ19" s="954">
        <f>VLOOKUP(年度マスタ!$K$4&amp;"_"&amp;$AG19,データシート1!$A:$BT,MATCH("ab_"&amp;AQ$2,データシート1!$A$1:$BT$1,0),0)</f>
        <v>0.72592463088638448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23.6843</v>
      </c>
      <c r="AI20" s="78">
        <f>VLOOKUP(年度マスタ!$K$4&amp;"_"&amp;$AG20,データシート1!$A:$BT,MATCH("ab_"&amp;AI$2,データシート1!$A$1:$BT$1,0),0)</f>
        <v>278</v>
      </c>
      <c r="AJ20" s="78">
        <f>VLOOKUP(年度マスタ!$K$4&amp;"_"&amp;$AG20,データシート1!$A:$BT,MATCH("ab_"&amp;AJ$2,データシート1!$A$1:$BT$1,0),0)</f>
        <v>691</v>
      </c>
      <c r="AK20" s="78">
        <f>VLOOKUP(年度マスタ!$K$4&amp;"_"&amp;$AG20,データシート1!$A:$BT,MATCH("ab_"&amp;AK$2,データシート1!$A$1:$BT$1,0),0)</f>
        <v>1278</v>
      </c>
      <c r="AL20" s="78">
        <f>VLOOKUP(年度マスタ!$K$4&amp;"_"&amp;$AG20,データシート1!$A:$BT,MATCH("ab_"&amp;AL$2,データシート1!$A$1:$BT$1,0),0)</f>
        <v>2776</v>
      </c>
      <c r="AM20" s="78">
        <f>VLOOKUP(年度マスタ!$K$4&amp;"_"&amp;$AG20,データシート1!$A:$BT,MATCH("ab_"&amp;AM$2,データシート1!$A$1:$BT$1,0),0)</f>
        <v>3695</v>
      </c>
      <c r="AN20" s="78">
        <f>VLOOKUP(年度マスタ!$K$4&amp;"_"&amp;$AG20,データシート1!$A:$BT,MATCH("ab_"&amp;AN$2,データシート1!$A$1:$BT$1,0),0)</f>
        <v>1794</v>
      </c>
      <c r="AO20" s="78">
        <f>VLOOKUP(年度マスタ!$K$4&amp;"_"&amp;$AG20,データシート1!$A:$BT,MATCH("ab_"&amp;AO$2,データシート1!$A$1:$BT$1,0),0)</f>
        <v>5187</v>
      </c>
      <c r="AP20" s="78">
        <f>VLOOKUP(年度マスタ!$K$4&amp;"_"&amp;$AG20,データシート1!$A:$BT,MATCH("ab_"&amp;AP$2,データシート1!$A$1:$BT$1,0),0)</f>
        <v>0</v>
      </c>
      <c r="AQ20" s="954">
        <f>VLOOKUP(年度マスタ!$K$4&amp;"_"&amp;$AG20,データシート1!$A:$BT,MATCH("ab_"&amp;AQ$2,データシート1!$A$1:$BT$1,0),0)</f>
        <v>0.83360155552749116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新冠町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01604</v>
      </c>
      <c r="BF13" s="70" t="str">
        <f>年度マスタ!K4</f>
        <v>01604</v>
      </c>
      <c r="BG13" s="70" t="str">
        <f>年度マスタ!K4</f>
        <v>01604</v>
      </c>
      <c r="BH13" s="278" t="s">
        <v>195</v>
      </c>
      <c r="BI13" s="278" t="s">
        <v>195</v>
      </c>
      <c r="BJ13" s="278" t="s">
        <v>195</v>
      </c>
      <c r="BK13" s="278" t="str">
        <f>年度マスタ!K4</f>
        <v>01604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新冠町</v>
      </c>
      <c r="BF14" s="70" t="str">
        <f>AP2</f>
        <v>新冠町</v>
      </c>
      <c r="BG14" s="70" t="str">
        <f>AP2</f>
        <v>新冠町</v>
      </c>
      <c r="BH14" s="70" t="s">
        <v>205</v>
      </c>
      <c r="BI14" s="70" t="s">
        <v>205</v>
      </c>
      <c r="BJ14" s="70" t="s">
        <v>205</v>
      </c>
      <c r="BK14" s="70" t="str">
        <f>AP2</f>
        <v>新冠町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40.035193607844555</v>
      </c>
      <c r="AG24" s="877">
        <f t="shared" ref="AG24:AP24" si="11">AG25+AG29</f>
        <v>42.140482297885249</v>
      </c>
      <c r="AH24" s="877">
        <f t="shared" si="11"/>
        <v>37.546784869899042</v>
      </c>
      <c r="AI24" s="877">
        <f t="shared" si="11"/>
        <v>42.485851949972144</v>
      </c>
      <c r="AJ24" s="877">
        <f t="shared" si="11"/>
        <v>47.373013538057535</v>
      </c>
      <c r="AK24" s="877">
        <f t="shared" si="11"/>
        <v>45.040027875489841</v>
      </c>
      <c r="AL24" s="877">
        <f t="shared" si="11"/>
        <v>41.569026462367859</v>
      </c>
      <c r="AM24" s="877">
        <f t="shared" si="11"/>
        <v>41.493810061072395</v>
      </c>
      <c r="AN24" s="877">
        <f t="shared" si="11"/>
        <v>35.601207852010788</v>
      </c>
      <c r="AO24" s="877">
        <f t="shared" si="11"/>
        <v>45.080120428643973</v>
      </c>
      <c r="AP24" s="878">
        <f t="shared" si="11"/>
        <v>42.14598593483273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33.102321095419377</v>
      </c>
      <c r="AG25" s="879">
        <f>①CO2排出量の現状把握!AA35</f>
        <v>33.529876665525023</v>
      </c>
      <c r="AH25" s="879">
        <f>①CO2排出量の現状把握!AB35</f>
        <v>29.538715767712539</v>
      </c>
      <c r="AI25" s="879">
        <f>①CO2排出量の現状把握!AC35</f>
        <v>34.362910152500504</v>
      </c>
      <c r="AJ25" s="879">
        <f>①CO2排出量の現状把握!AD35</f>
        <v>39.513475661012514</v>
      </c>
      <c r="AK25" s="879">
        <f>①CO2排出量の現状把握!AE35</f>
        <v>38.301385645652864</v>
      </c>
      <c r="AL25" s="879">
        <f>①CO2排出量の現状把握!AF35</f>
        <v>34.812257483815877</v>
      </c>
      <c r="AM25" s="879">
        <f>①CO2排出量の現状把握!AG35</f>
        <v>34.703716181835489</v>
      </c>
      <c r="AN25" s="879">
        <f>①CO2排出量の現状把握!AH35</f>
        <v>29.509877081785035</v>
      </c>
      <c r="AO25" s="879">
        <f>①CO2排出量の現状把握!AI35</f>
        <v>39.376771485513466</v>
      </c>
      <c r="AP25" s="880">
        <f>①CO2排出量の現状把握!AJ35</f>
        <v>36.353570678392991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2.8608307787471321</v>
      </c>
      <c r="AJ26" s="881">
        <f>①CO2排出量の現状把握!AD36</f>
        <v>6.4531734963678122</v>
      </c>
      <c r="AK26" s="881">
        <f>①CO2排出量の現状把握!AE36</f>
        <v>2.8837387204170288</v>
      </c>
      <c r="AL26" s="881">
        <f>①CO2排出量の現状把握!AF36</f>
        <v>2.7266318779389507</v>
      </c>
      <c r="AM26" s="881">
        <f>①CO2排出量の現状把握!AG36</f>
        <v>5.2562540599272491</v>
      </c>
      <c r="AN26" s="881">
        <f>①CO2排出量の現状把握!AH36</f>
        <v>0</v>
      </c>
      <c r="AO26" s="881">
        <f>①CO2排出量の現状把握!AI36</f>
        <v>4.9936393375593848</v>
      </c>
      <c r="AP26" s="882">
        <f>①CO2排出量の現状把握!AJ36</f>
        <v>4.93489962472517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1.111004240185369</v>
      </c>
      <c r="AG27" s="881">
        <f>①CO2排出量の現状把握!AA37</f>
        <v>1.2515892457966631</v>
      </c>
      <c r="AH27" s="881">
        <f>①CO2排出量の現状把握!AB37</f>
        <v>1.0344427807800469</v>
      </c>
      <c r="AI27" s="881">
        <f>①CO2排出量の現状把握!AC37</f>
        <v>1.055646250504684</v>
      </c>
      <c r="AJ27" s="881">
        <f>①CO2排出量の現状把握!AD37</f>
        <v>1.012255016863123</v>
      </c>
      <c r="AK27" s="881">
        <f>①CO2排出量の現状把握!AE37</f>
        <v>0.95483794659113563</v>
      </c>
      <c r="AL27" s="881">
        <f>①CO2排出量の現状把握!AF37</f>
        <v>0.97570141542481803</v>
      </c>
      <c r="AM27" s="881">
        <f>①CO2排出量の現状把握!AG37</f>
        <v>0.90811374501730802</v>
      </c>
      <c r="AN27" s="881">
        <f>①CO2排出量の現状把握!AH37</f>
        <v>0.8426626862244897</v>
      </c>
      <c r="AO27" s="881">
        <f>①CO2排出量の現状把握!AI37</f>
        <v>0.8089545208518697</v>
      </c>
      <c r="AP27" s="882">
        <f>①CO2排出量の現状把握!AJ37</f>
        <v>0.77924775554924586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31.991316855234011</v>
      </c>
      <c r="AG28" s="881">
        <f>①CO2排出量の現状把握!AA38</f>
        <v>32.278287419728358</v>
      </c>
      <c r="AH28" s="881">
        <f>①CO2排出量の現状把握!AB38</f>
        <v>28.504272986932492</v>
      </c>
      <c r="AI28" s="881">
        <f>①CO2排出量の現状把握!AC38</f>
        <v>30.446433123248688</v>
      </c>
      <c r="AJ28" s="881">
        <f>①CO2排出量の現状把握!AD38</f>
        <v>32.048047147781581</v>
      </c>
      <c r="AK28" s="881">
        <f>①CO2排出量の現状把握!AE38</f>
        <v>34.462808978644702</v>
      </c>
      <c r="AL28" s="881">
        <f>①CO2排出量の現状把握!AF38</f>
        <v>31.109924190452109</v>
      </c>
      <c r="AM28" s="881">
        <f>①CO2排出量の現状把握!AG38</f>
        <v>28.539348376890928</v>
      </c>
      <c r="AN28" s="881">
        <f>①CO2排出量の現状把握!AH38</f>
        <v>28.667214395560546</v>
      </c>
      <c r="AO28" s="881">
        <f>①CO2排出量の現状把握!AI38</f>
        <v>33.574177627102209</v>
      </c>
      <c r="AP28" s="882">
        <f>①CO2排出量の現状把握!AJ38</f>
        <v>30.639423298118572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6.9328725124251784</v>
      </c>
      <c r="AG29" s="883">
        <f>①CO2排出量の現状把握!AA39</f>
        <v>8.6106056323602278</v>
      </c>
      <c r="AH29" s="883">
        <f>①CO2排出量の現状把握!AB39</f>
        <v>8.0080691021865</v>
      </c>
      <c r="AI29" s="883">
        <f>①CO2排出量の現状把握!AC39</f>
        <v>8.1229417974716416</v>
      </c>
      <c r="AJ29" s="883">
        <f>①CO2排出量の現状把握!AD39</f>
        <v>7.8595378770450246</v>
      </c>
      <c r="AK29" s="883">
        <f>①CO2排出量の現状把握!AE39</f>
        <v>6.7386422298369766</v>
      </c>
      <c r="AL29" s="883">
        <f>①CO2排出量の現状把握!AF39</f>
        <v>6.7567689785519782</v>
      </c>
      <c r="AM29" s="883">
        <f>①CO2排出量の現状把握!AG39</f>
        <v>6.7900938792369061</v>
      </c>
      <c r="AN29" s="883">
        <f>①CO2排出量の現状把握!AH39</f>
        <v>6.0913307702257526</v>
      </c>
      <c r="AO29" s="883">
        <f>①CO2排出量の現状把握!AI39</f>
        <v>5.7033489431305053</v>
      </c>
      <c r="AP29" s="884">
        <f>①CO2排出量の現状把握!AJ39</f>
        <v>5.7924152564397415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新冠町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1636</v>
      </c>
      <c r="AE4" s="1118" t="s">
        <v>1637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173.929</v>
      </c>
      <c r="K6" s="619">
        <f>VLOOKUP(年度マスタ!$K$4&amp;"_"&amp;K$5,データシート1!$A:$BT,MATCH("cb_"&amp;$G6,データシート1!$A$1:$BT$1,0),0)</f>
        <v>181.72900000000001</v>
      </c>
      <c r="L6" s="619">
        <f>VLOOKUP(年度マスタ!$K$4&amp;"_"&amp;L$5,データシート1!$A:$BT,MATCH("cb_"&amp;$G6,データシート1!$A$1:$BT$1,0),0)</f>
        <v>196.22900000000001</v>
      </c>
      <c r="M6" s="619">
        <f>VLOOKUP(年度マスタ!$K$4&amp;"_"&amp;M$5,データシート1!$A:$BT,MATCH("cb_"&amp;$G6,データシート1!$A$1:$BT$1,0),0)</f>
        <v>218.62899999999999</v>
      </c>
      <c r="N6" s="619">
        <f>VLOOKUP(年度マスタ!$K$4&amp;"_"&amp;N$5,データシート1!$A:$BT,MATCH("cb_"&amp;$G6,データシート1!$A$1:$BT$1,0),0)</f>
        <v>221.32900000000001</v>
      </c>
      <c r="O6" s="619">
        <f>VLOOKUP(年度マスタ!$K$4&amp;"_"&amp;O$5,データシート1!$A:$BT,MATCH("cb_"&amp;$G6,データシート1!$A$1:$BT$1,0),0)</f>
        <v>230.929</v>
      </c>
      <c r="P6" s="619">
        <f>VLOOKUP(年度マスタ!$K$4&amp;"_"&amp;P$5,データシート1!$A:$BT,MATCH("cb_"&amp;$G6,データシート1!$A$1:$BT$1,0),0)</f>
        <v>236.429</v>
      </c>
      <c r="Q6" s="619">
        <f>VLOOKUP(年度マスタ!$K$4&amp;"_"&amp;Q$5,データシート1!$A:$BT,MATCH("cb_"&amp;$G6,データシート1!$A$1:$BT$1,0),0)</f>
        <v>241.22900000000004</v>
      </c>
      <c r="R6" s="633">
        <f>VLOOKUP(年度マスタ!$K$4&amp;"_"&amp;R$5,データシート1!$A:$BT,MATCH("cb_"&amp;$G6,データシート1!$A$1:$BT$1,0),0)</f>
        <v>264.82900000000006</v>
      </c>
      <c r="S6" s="568"/>
      <c r="T6" s="190"/>
      <c r="U6" s="581"/>
      <c r="V6" s="195"/>
      <c r="W6" s="195"/>
      <c r="X6" s="195"/>
      <c r="Y6" s="196" t="s">
        <v>372</v>
      </c>
      <c r="Z6" s="663" t="s">
        <v>373</v>
      </c>
      <c r="AA6" s="663"/>
      <c r="AB6" s="663"/>
      <c r="AC6" s="664">
        <f>SUM(AC7:AC8)</f>
        <v>2214392</v>
      </c>
      <c r="AD6" s="664">
        <f>SUM(AD7:AD8)</f>
        <v>2814694.077</v>
      </c>
      <c r="AE6" s="665">
        <f>$AD6*3600/100000000</f>
        <v>101.32898677200001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543.1</v>
      </c>
      <c r="K7" s="617">
        <f>VLOOKUP(年度マスタ!$K$4&amp;"_"&amp;K$5,データシート1!$A:$BT,MATCH("cb_"&amp;$G7,データシート1!$A$1:$BT$1,0),0)</f>
        <v>293.10000000000002</v>
      </c>
      <c r="L7" s="617">
        <f>VLOOKUP(年度マスタ!$K$4&amp;"_"&amp;L$5,データシート1!$A:$BT,MATCH("cb_"&amp;$G7,データシート1!$A$1:$BT$1,0),0)</f>
        <v>543.1</v>
      </c>
      <c r="M7" s="617">
        <f>VLOOKUP(年度マスタ!$K$4&amp;"_"&amp;M$5,データシート1!$A:$BT,MATCH("cb_"&amp;$G7,データシート1!$A$1:$BT$1,0),0)</f>
        <v>692</v>
      </c>
      <c r="N7" s="617">
        <f>VLOOKUP(年度マスタ!$K$4&amp;"_"&amp;N$5,データシート1!$A:$BT,MATCH("cb_"&amp;$G7,データシート1!$A$1:$BT$1,0),0)</f>
        <v>691.2</v>
      </c>
      <c r="O7" s="617">
        <f>VLOOKUP(年度マスタ!$K$4&amp;"_"&amp;O$5,データシート1!$A:$BT,MATCH("cb_"&amp;$G7,データシート1!$A$1:$BT$1,0),0)</f>
        <v>839.7</v>
      </c>
      <c r="P7" s="617">
        <f>VLOOKUP(年度マスタ!$K$4&amp;"_"&amp;P$5,データシート1!$A:$BT,MATCH("cb_"&amp;$G7,データシート1!$A$1:$BT$1,0),0)</f>
        <v>1116.7</v>
      </c>
      <c r="Q7" s="617">
        <f>VLOOKUP(年度マスタ!$K$4&amp;"_"&amp;Q$5,データシート1!$A:$BT,MATCH("cb_"&amp;$G7,データシート1!$A$1:$BT$1,0),0)</f>
        <v>1156.3</v>
      </c>
      <c r="R7" s="634">
        <f>VLOOKUP(年度マスタ!$K$4&amp;"_"&amp;R$5,データシート1!$A:$BT,MATCH("cb_"&amp;$G7,データシート1!$A$1:$BT$1,0),0)</f>
        <v>1205.8</v>
      </c>
      <c r="S7" s="568"/>
      <c r="T7" s="190"/>
      <c r="U7" s="581"/>
      <c r="V7" s="195"/>
      <c r="W7" s="195"/>
      <c r="X7" s="195"/>
      <c r="Y7" s="196" t="s">
        <v>375</v>
      </c>
      <c r="Z7" s="212" t="s">
        <v>376</v>
      </c>
      <c r="AA7" s="212"/>
      <c r="AB7" s="212"/>
      <c r="AC7" s="1022">
        <f>VLOOKUP(年度マスタ!$K$4&amp;"_"&amp;年度マスタ!$K$9,データシート3!A:AB,MATCH("ea_"&amp;$Y7&amp;"_設備",データシート3!$A$1:$AB$1,0),0)</f>
        <v>65942</v>
      </c>
      <c r="AD7" s="1022">
        <f>VLOOKUP(年度マスタ!$K$4&amp;"_"&amp;年度マスタ!$K$9,データシート3!A:AB,MATCH("ea_"&amp;$Y7&amp;"_年間発電",データシート3!$A$1:$AB$1,0),0)/10^3</f>
        <v>84259.282000000021</v>
      </c>
      <c r="AE7" s="554">
        <f t="shared" ref="AE7:AE16" si="0">$AD7*3600/100000000</f>
        <v>3.0333341520000006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19.2</v>
      </c>
      <c r="R8" s="634">
        <f>VLOOKUP(年度マスタ!$K$4&amp;"_"&amp;R$5,データシート1!$A:$BT,MATCH("cb_"&amp;$G8,データシート1!$A$1:$BT$1,0),0)</f>
        <v>19.2</v>
      </c>
      <c r="S8" s="568"/>
      <c r="T8" s="190"/>
      <c r="U8" s="581"/>
      <c r="V8" s="195"/>
      <c r="W8" s="195"/>
      <c r="X8" s="195"/>
      <c r="Y8" s="196" t="s">
        <v>378</v>
      </c>
      <c r="Z8" s="186" t="s">
        <v>379</v>
      </c>
      <c r="AA8" s="186"/>
      <c r="AB8" s="186"/>
      <c r="AC8" s="1022">
        <f>VLOOKUP(年度マスタ!$K$4&amp;"_"&amp;年度マスタ!$K$9,データシート3!A:AB,MATCH("ea_"&amp;$Y8&amp;"_設備",データシート3!$A$1:$AB$1,0),0)</f>
        <v>2148450</v>
      </c>
      <c r="AD8" s="1022">
        <f>VLOOKUP(年度マスタ!$K$4&amp;"_"&amp;年度マスタ!$K$9,データシート3!A:AB,MATCH("ea_"&amp;$Y8&amp;"_年間発電",データシート3!$A$1:$AB$1,0),0)/10^3</f>
        <v>2730434.7949999999</v>
      </c>
      <c r="AE8" s="554">
        <f t="shared" si="0"/>
        <v>98.295652619999998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826700</v>
      </c>
      <c r="AD9" s="666">
        <f>VLOOKUP(年度マスタ!$K$4&amp;"_"&amp;年度マスタ!$K$9,データシート3!A:AB,MATCH("ea_"&amp;$Y9&amp;"_年間発電",データシート3!$A$1:$AB$1,0),0)/10^3</f>
        <v>1963254.0279999997</v>
      </c>
      <c r="AE9" s="667">
        <f t="shared" si="0"/>
        <v>70.677145007999997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11602</v>
      </c>
      <c r="AD10" s="666">
        <f>SUM(AD11:AD12)</f>
        <v>70059.14</v>
      </c>
      <c r="AE10" s="667">
        <f t="shared" si="0"/>
        <v>2.5221290399999998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11602</v>
      </c>
      <c r="AD11" s="1022">
        <f>VLOOKUP(年度マスタ!$K$4&amp;"_"&amp;年度マスタ!$K$9,データシート3!A:AB,MATCH("ea_"&amp;$Y11&amp;"_年間発電",データシート3!$A$1:$AB$1,0),0)/10^3</f>
        <v>70059.14</v>
      </c>
      <c r="AE11" s="554">
        <f t="shared" si="0"/>
        <v>2.5221290399999998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717.029</v>
      </c>
      <c r="K12" s="651">
        <f t="shared" ref="K12:Q12" si="1">SUM(K6:K11)</f>
        <v>474.82900000000006</v>
      </c>
      <c r="L12" s="651">
        <f t="shared" si="1"/>
        <v>739.32900000000006</v>
      </c>
      <c r="M12" s="651">
        <f t="shared" si="1"/>
        <v>910.62900000000002</v>
      </c>
      <c r="N12" s="651">
        <f t="shared" si="1"/>
        <v>912.529</v>
      </c>
      <c r="O12" s="651">
        <f t="shared" si="1"/>
        <v>1070.6290000000001</v>
      </c>
      <c r="P12" s="651">
        <f t="shared" si="1"/>
        <v>1353.1290000000001</v>
      </c>
      <c r="Q12" s="651">
        <f t="shared" si="1"/>
        <v>1416.729</v>
      </c>
      <c r="R12" s="652">
        <f t="shared" ref="R12" si="2">SUM(R6:R11)</f>
        <v>1489.829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1640</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0.22256191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2.7586461299999998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208.73567147999998</v>
      </c>
      <c r="K19" s="615">
        <f>K6*別紙!$C5/100*別紙!$E5/10^3</f>
        <v>218.09660748000002</v>
      </c>
      <c r="L19" s="615">
        <f>L6*別紙!$C5/100*別紙!$E5/10^3</f>
        <v>235.49834748000004</v>
      </c>
      <c r="M19" s="615">
        <f>M6*別紙!$C5/100*別紙!$E5/10^3</f>
        <v>262.38103547999998</v>
      </c>
      <c r="N19" s="615">
        <f>N6*別紙!$C5/100*別紙!$E5/10^3</f>
        <v>265.62135947999997</v>
      </c>
      <c r="O19" s="615">
        <f>O6*別紙!$C5/100*別紙!$E5/10^3</f>
        <v>277.14251148</v>
      </c>
      <c r="P19" s="615">
        <f>P6*別紙!$C5/100*別紙!$E5/10^3</f>
        <v>283.74317147999994</v>
      </c>
      <c r="Q19" s="615">
        <f>Q6*別紙!$C5/100*別紙!$E5/10^3</f>
        <v>289.50374748000002</v>
      </c>
      <c r="R19" s="639">
        <f>R6*別紙!$C5/100*別紙!$E5/10^3</f>
        <v>317.82657948000008</v>
      </c>
      <c r="S19" s="572"/>
      <c r="T19" s="191"/>
      <c r="U19" s="588"/>
      <c r="W19" s="201"/>
      <c r="X19" s="201"/>
      <c r="Y19" s="173"/>
      <c r="Z19" s="628" t="s">
        <v>389</v>
      </c>
      <c r="AA19" s="671"/>
      <c r="AB19" s="672"/>
      <c r="AC19" s="673">
        <f>SUM($AC$6,$AC$9,$AC$10,$AC$13)</f>
        <v>3052694</v>
      </c>
      <c r="AD19" s="673">
        <f>SUM($AD$6,$AD$9,$AD$10,$AD$13)</f>
        <v>4848007.2449999992</v>
      </c>
      <c r="AE19" s="674">
        <f>SUM($AE$6,$AE$9,$AE$10,$AE$13,$AE$17,$AE$18)</f>
        <v>177.50946886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1635</v>
      </c>
      <c r="D20" s="171"/>
      <c r="E20" s="172"/>
      <c r="F20" s="171"/>
      <c r="G20" s="622" t="s">
        <v>374</v>
      </c>
      <c r="H20" s="623"/>
      <c r="I20" s="642"/>
      <c r="J20" s="640">
        <f>J7*別紙!$C6/100*別紙!$E6/10^3</f>
        <v>718.39095599999996</v>
      </c>
      <c r="K20" s="617">
        <f>K7*別紙!$C6/100*別紙!$E6/10^3</f>
        <v>387.70095600000008</v>
      </c>
      <c r="L20" s="617">
        <f>L7*別紙!$C6/100*別紙!$E6/10^3</f>
        <v>718.39095599999996</v>
      </c>
      <c r="M20" s="617">
        <f>M7*別紙!$C6/100*別紙!$E6/10^3</f>
        <v>915.34991999999988</v>
      </c>
      <c r="N20" s="617">
        <f>N7*別紙!$C6/100*別紙!$E6/10^3</f>
        <v>914.29171200000008</v>
      </c>
      <c r="O20" s="617">
        <f>O7*別紙!$C6/100*別紙!$E6/10^3</f>
        <v>1110.7215720000002</v>
      </c>
      <c r="P20" s="617">
        <f>P7*別紙!$C6/100*別紙!$E6/10^3</f>
        <v>1477.1260920000002</v>
      </c>
      <c r="Q20" s="617">
        <f>Q7*別紙!$C6/100*別紙!$E6/10^3</f>
        <v>1529.5073879999998</v>
      </c>
      <c r="R20" s="634">
        <f>R7*別紙!$C6/100*別紙!$E6/10^3</f>
        <v>1594.9840079999999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41.711615999999992</v>
      </c>
      <c r="R21" s="634">
        <f>R8*別紙!$C7/100*別紙!$E7/10^3</f>
        <v>41.711615999999992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927.12662747999991</v>
      </c>
      <c r="K25" s="657">
        <f t="shared" si="3"/>
        <v>605.79756348000012</v>
      </c>
      <c r="L25" s="657">
        <f t="shared" si="3"/>
        <v>953.88930347999997</v>
      </c>
      <c r="M25" s="657">
        <f t="shared" si="3"/>
        <v>1177.7309554799999</v>
      </c>
      <c r="N25" s="657">
        <f t="shared" si="3"/>
        <v>1179.9130714800001</v>
      </c>
      <c r="O25" s="657">
        <f t="shared" si="3"/>
        <v>1387.8640834800001</v>
      </c>
      <c r="P25" s="657">
        <f t="shared" si="3"/>
        <v>1760.8692634800002</v>
      </c>
      <c r="Q25" s="657">
        <f t="shared" si="3"/>
        <v>1860.7227514799997</v>
      </c>
      <c r="R25" s="658">
        <f t="shared" ref="R25" si="4">SUM(R19:R24)</f>
        <v>1954.5222034799999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27946.89696876422</v>
      </c>
      <c r="K26" s="654">
        <f>(VLOOKUP(年度マスタ!$K$4&amp;"_"&amp;K$18,データシート1!$A:$BT,MATCH("da_合計",データシート1!$A$1:$BT$1,0),0))/10^3</f>
        <v>26157.078605008559</v>
      </c>
      <c r="L26" s="654">
        <f>(VLOOKUP(年度マスタ!$K$4&amp;"_"&amp;L$18,データシート1!$A:$BT,MATCH("da_合計",データシート1!$A$1:$BT$1,0),0))/10^3</f>
        <v>25506.305443241177</v>
      </c>
      <c r="M26" s="654">
        <f>(VLOOKUP(年度マスタ!$K$4&amp;"_"&amp;M$18,データシート1!$A:$BT,MATCH("da_合計",データシート1!$A$1:$BT$1,0),0))/10^3</f>
        <v>25516.158063537878</v>
      </c>
      <c r="N26" s="654">
        <f>(VLOOKUP(年度マスタ!$K$4&amp;"_"&amp;N$18,データシート1!$A:$BT,MATCH("da_合計",データシート1!$A$1:$BT$1,0),0))/10^3</f>
        <v>24519.414622633089</v>
      </c>
      <c r="O26" s="654">
        <f>(VLOOKUP(年度マスタ!$K$4&amp;"_"&amp;O$18,データシート1!$A:$BT,MATCH("da_合計",データシート1!$A$1:$BT$1,0),0))/10^3</f>
        <v>26588.067200739151</v>
      </c>
      <c r="P26" s="654">
        <f>(VLOOKUP(年度マスタ!$K$4&amp;"_"&amp;P$18,データシート1!$A:$BT,MATCH("da_合計",データシート1!$A$1:$BT$1,0),0))/10^3</f>
        <v>26502.732501860875</v>
      </c>
      <c r="Q26" s="654">
        <f>(VLOOKUP(年度マスタ!$K$4&amp;"_"&amp;Q$18,データシート1!$A:$BT,MATCH("da_合計",データシート1!$A$1:$BT$1,0),0))/10^3</f>
        <v>27018.806556529624</v>
      </c>
      <c r="R26" s="655">
        <f>Q26</f>
        <v>27018.806556529624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3.3174582083879793E-2</v>
      </c>
      <c r="K27" s="839">
        <f t="shared" ref="K27:P27" si="5">K25/K26</f>
        <v>2.315998558661677E-2</v>
      </c>
      <c r="L27" s="839">
        <f t="shared" si="5"/>
        <v>3.7398176133453608E-2</v>
      </c>
      <c r="M27" s="839">
        <f t="shared" si="5"/>
        <v>4.6156280759326221E-2</v>
      </c>
      <c r="N27" s="839">
        <f t="shared" si="5"/>
        <v>4.8121584044296881E-2</v>
      </c>
      <c r="O27" s="839">
        <f t="shared" si="5"/>
        <v>5.2198757924059154E-2</v>
      </c>
      <c r="P27" s="839">
        <f t="shared" si="5"/>
        <v>6.6441045781085464E-2</v>
      </c>
      <c r="Q27" s="839">
        <f>Q25/Q26</f>
        <v>6.8867688422393311E-2</v>
      </c>
      <c r="R27" s="840">
        <f>R25/R26</f>
        <v>7.2339324070094843E-2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1638</v>
      </c>
      <c r="AD50" s="1136" t="s">
        <v>1639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7.2339324070094843E-2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179.43084328528136</v>
      </c>
      <c r="AA52" s="173"/>
      <c r="AB52" s="678" t="s">
        <v>413</v>
      </c>
      <c r="AC52" s="679">
        <f>$AD6</f>
        <v>2814694.077</v>
      </c>
      <c r="AD52" s="680">
        <f>R19+R20</f>
        <v>1912.8105874799999</v>
      </c>
      <c r="AE52" s="681">
        <f t="shared" ref="AE52:AE54" si="6">IFERROR(AD52/AC52,"-")</f>
        <v>6.7958027947347685E-4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4820988.4384434698</v>
      </c>
      <c r="Z53" s="1130"/>
      <c r="AA53" s="173"/>
      <c r="AB53" s="678" t="s">
        <v>377</v>
      </c>
      <c r="AC53" s="679">
        <f>$AD9</f>
        <v>1963254.0279999997</v>
      </c>
      <c r="AD53" s="680">
        <f>R21</f>
        <v>41.711615999999992</v>
      </c>
      <c r="AE53" s="681">
        <f t="shared" si="6"/>
        <v>2.1246163463875495E-5</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70059.14</v>
      </c>
      <c r="AD54" s="679">
        <f>R22</f>
        <v>0</v>
      </c>
      <c r="AE54" s="681">
        <f t="shared" si="6"/>
        <v>0</v>
      </c>
      <c r="AF54" s="473"/>
      <c r="AG54" s="41"/>
      <c r="AH54" s="420"/>
      <c r="AI54" s="442" t="s">
        <v>440</v>
      </c>
      <c r="AJ54" s="443">
        <f>VLOOKUP(年度マスタ!$K$4&amp;"_"&amp;AJ$53,データシート1!$A$1:$BT$2000,MATCH("ca_太陽光発電（10kW未満）",データシート1!$A$1:$BT$1,0),0)</f>
        <v>37</v>
      </c>
      <c r="AK54" s="443">
        <f>VLOOKUP(年度マスタ!$K$4&amp;"_"&amp;AK$53,データシート1!$A$1:$BT$2000,MATCH("ca_太陽光発電（10kW未満）",データシート1!$A$1:$BT$1,0),0)</f>
        <v>39</v>
      </c>
      <c r="AL54" s="443">
        <f>VLOOKUP(年度マスタ!$K$4&amp;"_"&amp;AL$53,データシート1!$A$1:$BT$2000,MATCH("ca_太陽光発電（10kW未満）",データシート1!$A$1:$BT$1,0),0)</f>
        <v>41</v>
      </c>
      <c r="AM54" s="443">
        <f>VLOOKUP(年度マスタ!$K$4&amp;"_"&amp;AM$53,データシート1!$A$1:$BT$2000,MATCH("ca_太陽光発電（10kW未満）",データシート1!$A$1:$BT$1,0),0)</f>
        <v>44</v>
      </c>
      <c r="AN54" s="443">
        <f>VLOOKUP(年度マスタ!$K$4&amp;"_"&amp;AN$53,データシート1!$A$1:$BT$2000,MATCH("ca_太陽光発電（10kW未満）",データシート1!$A$1:$BT$1,0),0)</f>
        <v>45</v>
      </c>
      <c r="AO54" s="443">
        <f>VLOOKUP(年度マスタ!$K$4&amp;"_"&amp;AO$53,データシート1!$A$1:$BT$2000,MATCH("ca_太陽光発電（10kW未満）",データシート1!$A$1:$BT$1,0),0)</f>
        <v>46</v>
      </c>
      <c r="AP54" s="443">
        <f>VLOOKUP(年度マスタ!$K$4&amp;"_"&amp;AP$53,データシート1!$A$1:$BT$2000,MATCH("ca_太陽光発電（10kW未満）",データシート1!$A$1:$BT$1,0),0)</f>
        <v>47</v>
      </c>
      <c r="AQ54" s="443">
        <f>VLOOKUP(年度マスタ!$K$4&amp;"_"&amp;AQ$53,データシート1!$A$1:$BT$2000,MATCH("ca_太陽光発電（10kW未満）",データシート1!$A$1:$BT$1,0),0)</f>
        <v>48</v>
      </c>
      <c r="AR54" s="443">
        <f>VLOOKUP(年度マスタ!$K$4&amp;"_"&amp;AR$53,データシート1!$A$1:$BT$2000,MATCH("ca_太陽光発電（10kW未満）",データシート1!$A$1:$BT$1,0),0)</f>
        <v>52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新冠町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新冠町</v>
      </c>
      <c r="AZ12" s="1023" t="str">
        <f>年度マスタ!$K4</f>
        <v>01604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07546</v>
      </c>
      <c r="AY21" s="18" t="str">
        <f>IF(IFERROR(比較地域マスタ!$Z6,"")=0,"",IFERROR(比較地域マスタ!$Z6,""))</f>
        <v>双葉町</v>
      </c>
      <c r="BB21" s="110" t="str">
        <f t="shared" ref="BB21:BC68" si="0">AX21</f>
        <v>07546</v>
      </c>
      <c r="BC21" s="1031" t="str">
        <f t="shared" si="0"/>
        <v>双葉町</v>
      </c>
      <c r="BD21" s="34">
        <f>SUM(BE21,BI21:BK21,BQ21)</f>
        <v>12.062728783768113</v>
      </c>
      <c r="BE21" s="34">
        <f>SUM(BF21:BH21)</f>
        <v>1.1981862723679277E-2</v>
      </c>
      <c r="BF21" s="34">
        <f>VLOOKUP($AX21&amp;"_"&amp;$BC$14,データシート1!$A:$BT,MATCH($BC$12&amp;"_"&amp;BF$20,データシート1!$A$1:$BT$1,0),0)</f>
        <v>0</v>
      </c>
      <c r="BG21" s="34">
        <f>VLOOKUP($AX21&amp;"_"&amp;$BC$14,データシート1!$A:$BT,MATCH($BC$12&amp;"_"&amp;BG$20,データシート1!$A$1:$BT$1,0),0)</f>
        <v>1.1981862723679277E-2</v>
      </c>
      <c r="BH21" s="34">
        <f>VLOOKUP($AX21&amp;"_"&amp;$BC$14,データシート1!$A:$BT,MATCH($BC$12&amp;"_"&amp;BH$20,データシート1!$A$1:$BT$1,0),0)</f>
        <v>0</v>
      </c>
      <c r="BI21" s="34">
        <f>VLOOKUP($AX21&amp;"_"&amp;$BC$14,データシート1!$A:$BT,MATCH($BC$12&amp;"_"&amp;BI$20,データシート1!$A$1:$BT$1,0),0)</f>
        <v>3.3172357502821243E-2</v>
      </c>
      <c r="BJ21" s="34">
        <f>VLOOKUP($AX21&amp;"_"&amp;$BC$14,データシート1!$A:$BT,MATCH($BC$12&amp;"_"&amp;BJ$20,データシート1!$A$1:$BT$1,0),0)</f>
        <v>8.313552025249848</v>
      </c>
      <c r="BK21" s="34">
        <f t="shared" ref="BK21:BK68" si="1">SUM(BL21,BO21:BP21)</f>
        <v>3.4363196091535064</v>
      </c>
      <c r="BL21" s="34">
        <f t="shared" ref="BL21:BL67" si="2">SUM(BM21:BN21)</f>
        <v>3.1069579363245703</v>
      </c>
      <c r="BM21" s="34">
        <f>VLOOKUP($AX21&amp;"_"&amp;$BC$14,データシート1!$A:$BT,MATCH($BC$12&amp;"_"&amp;BM$20,データシート1!$A$1:$BT$1,0),0)</f>
        <v>1.3319529539026951</v>
      </c>
      <c r="BN21" s="34">
        <f>VLOOKUP($AX21&amp;"_"&amp;$BC$14,データシート1!$A:$BT,MATCH($BC$12&amp;"_"&amp;BN$20,データシート1!$A$1:$BT$1,0),0)</f>
        <v>1.7750049824218754</v>
      </c>
      <c r="BO21" s="34">
        <f>VLOOKUP($AX21&amp;"_"&amp;$BC$14,データシート1!$A:$BT,MATCH($BC$12&amp;"_"&amp;BO$20,データシート1!$A$1:$BT$1,0),0)</f>
        <v>0.32936167282893603</v>
      </c>
      <c r="BP21" s="34">
        <f>VLOOKUP($AX21&amp;"_"&amp;$BC$14,データシート1!$A:$BT,MATCH($BC$12&amp;"_"&amp;BP$20,データシート1!$A$1:$BT$1,0),0)</f>
        <v>0</v>
      </c>
      <c r="BQ21" s="34">
        <f>VLOOKUP($AX21&amp;"_"&amp;$BC$14,データシート1!$A:$BT,MATCH($BC$12&amp;"_"&amp;BQ$20,データシート1!$A$1:$BT$1,0),0)</f>
        <v>0.26770292913825788</v>
      </c>
      <c r="BR21" s="35">
        <f t="shared" ref="BR21:BR68" si="3">BD21</f>
        <v>12.062728783768113</v>
      </c>
      <c r="BT21" s="111" t="str">
        <f t="shared" ref="BT21:BT68" si="4">AY21</f>
        <v>双葉町</v>
      </c>
      <c r="BU21" s="34">
        <f>BD21</f>
        <v>12.062728783768113</v>
      </c>
      <c r="BV21" s="60">
        <f>BE21/$BR21</f>
        <v>9.9329620506782412E-4</v>
      </c>
      <c r="BW21" s="60">
        <f t="shared" ref="BW21:CH42" si="5">BF21/$BR21</f>
        <v>0</v>
      </c>
      <c r="BX21" s="60">
        <f t="shared" si="5"/>
        <v>9.9329620506782412E-4</v>
      </c>
      <c r="BY21" s="60">
        <f t="shared" si="5"/>
        <v>0</v>
      </c>
      <c r="BZ21" s="60">
        <f t="shared" si="5"/>
        <v>2.7499878425069737E-3</v>
      </c>
      <c r="CA21" s="60">
        <f t="shared" si="5"/>
        <v>0.68919331390727745</v>
      </c>
      <c r="CB21" s="60">
        <f t="shared" si="5"/>
        <v>0.28487083401705071</v>
      </c>
      <c r="CC21" s="60">
        <f t="shared" si="5"/>
        <v>0.2575667572419737</v>
      </c>
      <c r="CD21" s="60">
        <f t="shared" si="5"/>
        <v>0.11041887600880174</v>
      </c>
      <c r="CE21" s="60">
        <f t="shared" si="5"/>
        <v>0.14714788123317199</v>
      </c>
      <c r="CF21" s="60">
        <f t="shared" si="5"/>
        <v>2.730407677507702E-2</v>
      </c>
      <c r="CG21" s="60">
        <f t="shared" si="5"/>
        <v>0</v>
      </c>
      <c r="CH21" s="60">
        <f>BQ21/$BR21</f>
        <v>2.2192568028097021E-2</v>
      </c>
      <c r="CI21" s="112">
        <f t="shared" ref="CI21:CI68" si="6">BR21/$BR21</f>
        <v>1</v>
      </c>
      <c r="CK21" s="113" t="str">
        <f t="shared" ref="CK21:CK68" si="7">AY21</f>
        <v>双葉町</v>
      </c>
      <c r="CL21" s="114">
        <f>CN21+CP21+CR21</f>
        <v>1.1981862723679277E-2</v>
      </c>
      <c r="CM21" s="61">
        <f>IF(IF(CL21=0,0,CW21/CL21)&gt;1,1,IF(CL21=0,0,CW21/CL21))</f>
        <v>0</v>
      </c>
      <c r="CN21" s="62">
        <f>BF21</f>
        <v>0</v>
      </c>
      <c r="CO21" s="61">
        <f>IF(IF(CN21=0,0,CX21/CN21)&gt;1,1,IF(CN21=0,0,CX21/CN21))</f>
        <v>0</v>
      </c>
      <c r="CP21" s="62">
        <f t="shared" ref="CP21:CP68" si="8">BG21</f>
        <v>1.1981862723679277E-2</v>
      </c>
      <c r="CQ21" s="61">
        <f>IF(IF(CP21=0,0,CY21/CP21)&gt;1,1,IF(CP21=0,0,CY21/CP21))</f>
        <v>0</v>
      </c>
      <c r="CR21" s="62">
        <f t="shared" ref="CR21:CR68" si="9">BH21</f>
        <v>0</v>
      </c>
      <c r="CS21" s="61">
        <f>IF(IF(CR21=0,0,CZ21/CR21)&gt;1,1,IF(CR21=0,0,CZ21/CR21))</f>
        <v>0</v>
      </c>
      <c r="CT21" s="62">
        <f t="shared" ref="CT21:CT68" si="10">BI21</f>
        <v>3.3172357502821243E-2</v>
      </c>
      <c r="CU21" s="63">
        <f>IF(IF(CT21=0,0,DA21/CT21)&gt;1,1,IF(CT21=0,0,DA21/CT21))</f>
        <v>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144.66800000000001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144.66800000000001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03302</v>
      </c>
      <c r="AY22" s="18" t="str">
        <f>IF(IFERROR(比較地域マスタ!$Z7,"")=0,"",IFERROR(比較地域マスタ!$Z7,""))</f>
        <v>葛巻町</v>
      </c>
      <c r="BB22" s="110" t="str">
        <f t="shared" si="0"/>
        <v>03302</v>
      </c>
      <c r="BC22" s="1031" t="str">
        <f t="shared" si="0"/>
        <v>葛巻町</v>
      </c>
      <c r="BD22" s="34">
        <f t="shared" ref="BD22:BD68" si="14">SUM(BE22,BI22:BK22,BQ22)</f>
        <v>42.634878637127905</v>
      </c>
      <c r="BE22" s="34">
        <f t="shared" ref="BE22:BE67" si="15">SUM(BF22:BH22)</f>
        <v>14.426115808880045</v>
      </c>
      <c r="BF22" s="34">
        <f>VLOOKUP($AX22&amp;"_"&amp;$BC$14,データシート1!$A:$BT,MATCH($BC$12&amp;"_"&amp;BF$20,データシート1!$A$1:$BT$1,0),0)</f>
        <v>8.5224331488009746</v>
      </c>
      <c r="BG22" s="34">
        <f>VLOOKUP($AX22&amp;"_"&amp;$BC$14,データシート1!$A:$BT,MATCH($BC$12&amp;"_"&amp;BG$20,データシート1!$A$1:$BT$1,0),0)</f>
        <v>0.8344647802987466</v>
      </c>
      <c r="BH22" s="34">
        <f>VLOOKUP($AX22&amp;"_"&amp;$BC$14,データシート1!$A:$BT,MATCH($BC$12&amp;"_"&amp;BH$20,データシート1!$A$1:$BT$1,0),0)</f>
        <v>5.0692178797803242</v>
      </c>
      <c r="BI22" s="34">
        <f>VLOOKUP($AX22&amp;"_"&amp;$BC$14,データシート1!$A:$BT,MATCH($BC$12&amp;"_"&amp;BI$20,データシート1!$A$1:$BT$1,0),0)</f>
        <v>5.4782174977900269</v>
      </c>
      <c r="BJ22" s="34">
        <f>VLOOKUP($AX22&amp;"_"&amp;$BC$14,データシート1!$A:$BT,MATCH($BC$12&amp;"_"&amp;BJ$20,データシート1!$A$1:$BT$1,0),0)</f>
        <v>10.676142128181242</v>
      </c>
      <c r="BK22" s="34">
        <f t="shared" si="1"/>
        <v>11.579923444636592</v>
      </c>
      <c r="BL22" s="34">
        <f t="shared" si="2"/>
        <v>11.244489512638321</v>
      </c>
      <c r="BM22" s="34">
        <f>VLOOKUP($AX22&amp;"_"&amp;$BC$14,データシート1!$A:$BT,MATCH($BC$12&amp;"_"&amp;BM$20,データシート1!$A$1:$BT$1,0),0)</f>
        <v>4.3071009295077962</v>
      </c>
      <c r="BN22" s="34">
        <f>VLOOKUP($AX22&amp;"_"&amp;$BC$14,データシート1!$A:$BT,MATCH($BC$12&amp;"_"&amp;BN$20,データシート1!$A$1:$BT$1,0),0)</f>
        <v>6.9373885831305238</v>
      </c>
      <c r="BO22" s="34">
        <f>VLOOKUP($AX22&amp;"_"&amp;$BC$14,データシート1!$A:$BT,MATCH($BC$12&amp;"_"&amp;BO$20,データシート1!$A$1:$BT$1,0),0)</f>
        <v>0.33543393199826999</v>
      </c>
      <c r="BP22" s="34">
        <f>VLOOKUP($AX22&amp;"_"&amp;$BC$14,データシート1!$A:$BT,MATCH($BC$12&amp;"_"&amp;BP$20,データシート1!$A$1:$BT$1,0),0)</f>
        <v>0</v>
      </c>
      <c r="BQ22" s="34">
        <f>VLOOKUP($AX22&amp;"_"&amp;$BC$14,データシート1!$A:$BT,MATCH($BC$12&amp;"_"&amp;BQ$20,データシート1!$A$1:$BT$1,0),0)</f>
        <v>0.47447975764</v>
      </c>
      <c r="BR22" s="35">
        <f t="shared" si="3"/>
        <v>42.634878637127905</v>
      </c>
      <c r="BT22" s="121" t="str">
        <f t="shared" si="4"/>
        <v>葛巻町</v>
      </c>
      <c r="BU22" s="33">
        <f>BD22</f>
        <v>42.634878637127905</v>
      </c>
      <c r="BV22" s="59">
        <f t="shared" ref="BV22:BZ68" si="16">BE22/$BR22</f>
        <v>0.33836418139389968</v>
      </c>
      <c r="BW22" s="59">
        <f t="shared" si="5"/>
        <v>0.19989345393326274</v>
      </c>
      <c r="BX22" s="59">
        <f t="shared" si="5"/>
        <v>1.9572350314422293E-2</v>
      </c>
      <c r="BY22" s="59">
        <f t="shared" si="5"/>
        <v>0.11889837714621466</v>
      </c>
      <c r="BZ22" s="59">
        <f t="shared" si="5"/>
        <v>0.12849145284113483</v>
      </c>
      <c r="CA22" s="59">
        <f t="shared" si="5"/>
        <v>0.25040864356733722</v>
      </c>
      <c r="CB22" s="59">
        <f t="shared" si="5"/>
        <v>0.27160681148397592</v>
      </c>
      <c r="CC22" s="59">
        <f t="shared" si="5"/>
        <v>0.26373921709363646</v>
      </c>
      <c r="CD22" s="59">
        <f t="shared" si="5"/>
        <v>0.10102294335504514</v>
      </c>
      <c r="CE22" s="59">
        <f t="shared" si="5"/>
        <v>0.16271627373859132</v>
      </c>
      <c r="CF22" s="59">
        <f t="shared" si="5"/>
        <v>7.8675943903394312E-3</v>
      </c>
      <c r="CG22" s="59">
        <f t="shared" si="5"/>
        <v>0</v>
      </c>
      <c r="CH22" s="59">
        <f t="shared" si="5"/>
        <v>1.1128910713652339E-2</v>
      </c>
      <c r="CI22" s="122">
        <f t="shared" si="6"/>
        <v>1</v>
      </c>
      <c r="CK22" s="123" t="str">
        <f t="shared" si="7"/>
        <v>葛巻町</v>
      </c>
      <c r="CL22" s="124">
        <f t="shared" ref="CL22:CL68" si="17">CN22+CP22+CR22</f>
        <v>14.426115808880045</v>
      </c>
      <c r="CM22" s="65">
        <f t="shared" ref="CM22:CM68" si="18">IF(IF(CL22=0,0,CW22/CL22)&gt;1,1,IF(CL22=0,0,CW22/CL22))</f>
        <v>0.20608457878661696</v>
      </c>
      <c r="CN22" s="66">
        <f t="shared" ref="CN22:CN68" si="19">BF22</f>
        <v>8.5224331488009746</v>
      </c>
      <c r="CO22" s="65">
        <f t="shared" ref="CO22:CO68" si="20">IF(IF(CN22=0,0,CX22/CN22)&gt;1,1,IF(CN22=0,0,CX22/CN22))</f>
        <v>0.34884403879639381</v>
      </c>
      <c r="CP22" s="66">
        <f t="shared" si="8"/>
        <v>0.8344647802987466</v>
      </c>
      <c r="CQ22" s="65">
        <f t="shared" ref="CQ22:CQ68" si="21">IF(IF(CP22=0,0,CY22/CP22)&gt;1,1,IF(CP22=0,0,CY22/CP22))</f>
        <v>0</v>
      </c>
      <c r="CR22" s="66">
        <f t="shared" si="9"/>
        <v>5.0692178797803242</v>
      </c>
      <c r="CS22" s="65">
        <f t="shared" ref="CS22:CS68" si="22">IF(IF(CR22=0,0,CZ22/CR22)&gt;1,1,IF(CR22=0,0,CZ22/CR22))</f>
        <v>0</v>
      </c>
      <c r="CT22" s="66">
        <f t="shared" si="10"/>
        <v>5.4782174977900269</v>
      </c>
      <c r="CU22" s="67">
        <f t="shared" ref="CU22:CU68" si="23">IF(IF(CT22=0,0,DA22/CT22)&gt;1,1,IF(CT22=0,0,DA22/CT22))</f>
        <v>0</v>
      </c>
      <c r="CV22" s="16"/>
      <c r="CW22" s="959">
        <f t="shared" ref="CW22:CW68" si="24">SUM(CX22:CZ22)</f>
        <v>2.9729999999999999</v>
      </c>
      <c r="CX22" s="960">
        <f>VLOOKUP($AX22&amp;"_"&amp;$CW$14,データシート1!$A:$BT,MATCH($CW$12&amp;"_"&amp;CX$20,データシート1!$A$1:$BT$1,0),0)</f>
        <v>2.9729999999999999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2.9729999999999999</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01401</v>
      </c>
      <c r="AY23" s="18" t="str">
        <f>IF(IFERROR(比較地域マスタ!$Z8,"")=0,"",IFERROR(比較地域マスタ!$Z8,""))</f>
        <v>共和町</v>
      </c>
      <c r="BB23" s="110" t="str">
        <f t="shared" si="0"/>
        <v>01401</v>
      </c>
      <c r="BC23" s="1031" t="str">
        <f t="shared" si="0"/>
        <v>共和町</v>
      </c>
      <c r="BD23" s="34">
        <f t="shared" si="14"/>
        <v>50.845865016912001</v>
      </c>
      <c r="BE23" s="34">
        <f t="shared" si="15"/>
        <v>18.468714950867149</v>
      </c>
      <c r="BF23" s="34">
        <f>VLOOKUP($AX23&amp;"_"&amp;$BC$14,データシート1!$A:$BT,MATCH($BC$12&amp;"_"&amp;BF$20,データシート1!$A$1:$BT$1,0),0)</f>
        <v>12.964388199784311</v>
      </c>
      <c r="BG23" s="34">
        <f>VLOOKUP($AX23&amp;"_"&amp;$BC$14,データシート1!$A:$BT,MATCH($BC$12&amp;"_"&amp;BG$20,データシート1!$A$1:$BT$1,0),0)</f>
        <v>1.0259161098238274</v>
      </c>
      <c r="BH23" s="34">
        <f>VLOOKUP($AX23&amp;"_"&amp;$BC$14,データシート1!$A:$BT,MATCH($BC$12&amp;"_"&amp;BH$20,データシート1!$A$1:$BT$1,0),0)</f>
        <v>4.4784106412590097</v>
      </c>
      <c r="BI23" s="34">
        <f>VLOOKUP($AX23&amp;"_"&amp;$BC$14,データシート1!$A:$BT,MATCH($BC$12&amp;"_"&amp;BI$20,データシート1!$A$1:$BT$1,0),0)</f>
        <v>5.3210450008296215</v>
      </c>
      <c r="BJ23" s="34">
        <f>VLOOKUP($AX23&amp;"_"&amp;$BC$14,データシート1!$A:$BT,MATCH($BC$12&amp;"_"&amp;BJ$20,データシート1!$A$1:$BT$1,0),0)</f>
        <v>12.301699406798027</v>
      </c>
      <c r="BK23" s="34">
        <f t="shared" si="1"/>
        <v>14.313104146850508</v>
      </c>
      <c r="BL23" s="34">
        <f t="shared" si="2"/>
        <v>13.982691506088418</v>
      </c>
      <c r="BM23" s="34">
        <f>VLOOKUP($AX23&amp;"_"&amp;$BC$14,データシート1!$A:$BT,MATCH($BC$12&amp;"_"&amp;BM$20,データシート1!$A$1:$BT$1,0),0)</f>
        <v>5.0519072751595067</v>
      </c>
      <c r="BN23" s="34">
        <f>VLOOKUP($AX23&amp;"_"&amp;$BC$14,データシート1!$A:$BT,MATCH($BC$12&amp;"_"&amp;BN$20,データシート1!$A$1:$BT$1,0),0)</f>
        <v>8.9307842309289125</v>
      </c>
      <c r="BO23" s="34">
        <f>VLOOKUP($AX23&amp;"_"&amp;$BC$14,データシート1!$A:$BT,MATCH($BC$12&amp;"_"&amp;BO$20,データシート1!$A$1:$BT$1,0),0)</f>
        <v>0.33041264076208998</v>
      </c>
      <c r="BP23" s="34">
        <f>VLOOKUP($AX23&amp;"_"&amp;$BC$14,データシート1!$A:$BT,MATCH($BC$12&amp;"_"&amp;BP$20,データシート1!$A$1:$BT$1,0),0)</f>
        <v>0</v>
      </c>
      <c r="BQ23" s="34">
        <f>VLOOKUP($AX23&amp;"_"&amp;$BC$14,データシート1!$A:$BT,MATCH($BC$12&amp;"_"&amp;BQ$20,データシート1!$A$1:$BT$1,0),0)</f>
        <v>0.44130151156670261</v>
      </c>
      <c r="BR23" s="35">
        <f t="shared" si="3"/>
        <v>50.845865016912001</v>
      </c>
      <c r="BT23" s="121" t="str">
        <f t="shared" si="4"/>
        <v>共和町</v>
      </c>
      <c r="BU23" s="33">
        <f t="shared" ref="BU23:BU68" si="25">BD23</f>
        <v>50.845865016912001</v>
      </c>
      <c r="BV23" s="59">
        <f t="shared" si="16"/>
        <v>0.36322943753094206</v>
      </c>
      <c r="BW23" s="59">
        <f t="shared" si="5"/>
        <v>0.25497428739725808</v>
      </c>
      <c r="BX23" s="59">
        <f t="shared" si="5"/>
        <v>2.0176982129866298E-2</v>
      </c>
      <c r="BY23" s="59">
        <f t="shared" si="5"/>
        <v>8.8078168003817653E-2</v>
      </c>
      <c r="BZ23" s="59">
        <f t="shared" si="5"/>
        <v>0.10465049614279888</v>
      </c>
      <c r="CA23" s="59">
        <f t="shared" si="5"/>
        <v>0.24194099958189955</v>
      </c>
      <c r="CB23" s="59">
        <f t="shared" si="5"/>
        <v>0.28149986517270936</v>
      </c>
      <c r="CC23" s="59">
        <f t="shared" si="5"/>
        <v>0.27500154636837415</v>
      </c>
      <c r="CD23" s="59">
        <f t="shared" si="5"/>
        <v>9.9357288414292408E-2</v>
      </c>
      <c r="CE23" s="59">
        <f t="shared" si="5"/>
        <v>0.17564425795408176</v>
      </c>
      <c r="CF23" s="59">
        <f t="shared" si="5"/>
        <v>6.4983188043352281E-3</v>
      </c>
      <c r="CG23" s="59">
        <f t="shared" si="5"/>
        <v>0</v>
      </c>
      <c r="CH23" s="59">
        <f t="shared" si="5"/>
        <v>8.6792015716503183E-3</v>
      </c>
      <c r="CI23" s="122">
        <f t="shared" si="6"/>
        <v>1</v>
      </c>
      <c r="CK23" s="123" t="str">
        <f t="shared" si="7"/>
        <v>共和町</v>
      </c>
      <c r="CL23" s="124">
        <f t="shared" si="17"/>
        <v>18.468714950867149</v>
      </c>
      <c r="CM23" s="65">
        <f t="shared" si="18"/>
        <v>0.72836686449418597</v>
      </c>
      <c r="CN23" s="66">
        <f t="shared" si="19"/>
        <v>12.964388199784311</v>
      </c>
      <c r="CO23" s="65">
        <f t="shared" si="20"/>
        <v>1</v>
      </c>
      <c r="CP23" s="66">
        <f t="shared" si="8"/>
        <v>1.0259161098238274</v>
      </c>
      <c r="CQ23" s="65">
        <f t="shared" si="21"/>
        <v>0</v>
      </c>
      <c r="CR23" s="66">
        <f t="shared" si="9"/>
        <v>4.4784106412590097</v>
      </c>
      <c r="CS23" s="65">
        <f t="shared" si="22"/>
        <v>0</v>
      </c>
      <c r="CT23" s="66">
        <f t="shared" si="10"/>
        <v>5.3210450008296215</v>
      </c>
      <c r="CU23" s="67">
        <f t="shared" si="23"/>
        <v>0</v>
      </c>
      <c r="CV23" s="16"/>
      <c r="CW23" s="959">
        <f t="shared" si="24"/>
        <v>13.452</v>
      </c>
      <c r="CX23" s="962">
        <f>VLOOKUP($AX23&amp;"_"&amp;$CW$14,データシート1!$A:$BT,MATCH($CW$12&amp;"_"&amp;CX$20,データシート1!$A$1:$BT$1,0),0)</f>
        <v>13.452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13.452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01641</v>
      </c>
      <c r="AY24" s="18" t="str">
        <f>IF(IFERROR(比較地域マスタ!$Z9,"")=0,"",IFERROR(比較地域マスタ!$Z9,""))</f>
        <v>大樹町</v>
      </c>
      <c r="BB24" s="110" t="str">
        <f t="shared" si="0"/>
        <v>01641</v>
      </c>
      <c r="BC24" s="1031" t="str">
        <f t="shared" si="0"/>
        <v>大樹町</v>
      </c>
      <c r="BD24" s="34">
        <f t="shared" si="14"/>
        <v>95.403758625457129</v>
      </c>
      <c r="BE24" s="34">
        <f t="shared" si="15"/>
        <v>59.27866865756647</v>
      </c>
      <c r="BF24" s="34">
        <f>VLOOKUP($AX24&amp;"_"&amp;$BC$14,データシート1!$A:$BT,MATCH($BC$12&amp;"_"&amp;BF$20,データシート1!$A$1:$BT$1,0),0)</f>
        <v>31.846578729398054</v>
      </c>
      <c r="BG24" s="34">
        <f>VLOOKUP($AX24&amp;"_"&amp;$BC$14,データシート1!$A:$BT,MATCH($BC$12&amp;"_"&amp;BG$20,データシート1!$A$1:$BT$1,0),0)</f>
        <v>0.65030747945116929</v>
      </c>
      <c r="BH24" s="34">
        <f>VLOOKUP($AX24&amp;"_"&amp;$BC$14,データシート1!$A:$BT,MATCH($BC$12&amp;"_"&amp;BH$20,データシート1!$A$1:$BT$1,0),0)</f>
        <v>26.781782448717244</v>
      </c>
      <c r="BI24" s="34">
        <f>VLOOKUP($AX24&amp;"_"&amp;$BC$14,データシート1!$A:$BT,MATCH($BC$12&amp;"_"&amp;BI$20,データシート1!$A$1:$BT$1,0),0)</f>
        <v>8.6614284468359521</v>
      </c>
      <c r="BJ24" s="34">
        <f>VLOOKUP($AX24&amp;"_"&amp;$BC$14,データシート1!$A:$BT,MATCH($BC$12&amp;"_"&amp;BJ$20,データシート1!$A$1:$BT$1,0),0)</f>
        <v>12.025009987794718</v>
      </c>
      <c r="BK24" s="34">
        <f t="shared" si="1"/>
        <v>14.861820982340145</v>
      </c>
      <c r="BL24" s="34">
        <f t="shared" si="2"/>
        <v>14.545187698923851</v>
      </c>
      <c r="BM24" s="34">
        <f>VLOOKUP($AX24&amp;"_"&amp;$BC$14,データシート1!$A:$BT,MATCH($BC$12&amp;"_"&amp;BM$20,データシート1!$A$1:$BT$1,0),0)</f>
        <v>5.5493509293721468</v>
      </c>
      <c r="BN24" s="34">
        <f>VLOOKUP($AX24&amp;"_"&amp;$BC$14,データシート1!$A:$BT,MATCH($BC$12&amp;"_"&amp;BN$20,データシート1!$A$1:$BT$1,0),0)</f>
        <v>8.9958367695517047</v>
      </c>
      <c r="BO24" s="34">
        <f>VLOOKUP($AX24&amp;"_"&amp;$BC$14,データシート1!$A:$BT,MATCH($BC$12&amp;"_"&amp;BO$20,データシート1!$A$1:$BT$1,0),0)</f>
        <v>0.31663328341629499</v>
      </c>
      <c r="BP24" s="34">
        <f>VLOOKUP($AX24&amp;"_"&amp;$BC$14,データシート1!$A:$BT,MATCH($BC$12&amp;"_"&amp;BP$20,データシート1!$A$1:$BT$1,0),0)</f>
        <v>0</v>
      </c>
      <c r="BQ24" s="34">
        <f>VLOOKUP($AX24&amp;"_"&amp;$BC$14,データシート1!$A:$BT,MATCH($BC$12&amp;"_"&amp;BQ$20,データシート1!$A$1:$BT$1,0),0)</f>
        <v>0.57683055091984037</v>
      </c>
      <c r="BR24" s="35">
        <f t="shared" si="3"/>
        <v>95.403758625457129</v>
      </c>
      <c r="BT24" s="121" t="str">
        <f t="shared" si="4"/>
        <v>大樹町</v>
      </c>
      <c r="BU24" s="33">
        <f t="shared" si="25"/>
        <v>95.403758625457129</v>
      </c>
      <c r="BV24" s="59">
        <f t="shared" si="16"/>
        <v>0.6213452123022416</v>
      </c>
      <c r="BW24" s="59">
        <f t="shared" si="5"/>
        <v>0.33380842839141822</v>
      </c>
      <c r="BX24" s="59">
        <f t="shared" si="5"/>
        <v>6.8163716903879299E-3</v>
      </c>
      <c r="BY24" s="59">
        <f t="shared" si="5"/>
        <v>0.28072041222043542</v>
      </c>
      <c r="BZ24" s="59">
        <f t="shared" si="5"/>
        <v>9.0787077696169227E-2</v>
      </c>
      <c r="CA24" s="59">
        <f t="shared" si="5"/>
        <v>0.12604335679271672</v>
      </c>
      <c r="CB24" s="59">
        <f t="shared" si="5"/>
        <v>0.15577814958722686</v>
      </c>
      <c r="CC24" s="59">
        <f t="shared" si="5"/>
        <v>0.15245927318258376</v>
      </c>
      <c r="CD24" s="59">
        <f t="shared" si="5"/>
        <v>5.8167005255612456E-2</v>
      </c>
      <c r="CE24" s="59">
        <f t="shared" si="5"/>
        <v>9.4292267926971318E-2</v>
      </c>
      <c r="CF24" s="59">
        <f t="shared" si="5"/>
        <v>3.3188764046430969E-3</v>
      </c>
      <c r="CG24" s="59">
        <f t="shared" si="5"/>
        <v>0</v>
      </c>
      <c r="CH24" s="59">
        <f t="shared" si="5"/>
        <v>6.0462036216455874E-3</v>
      </c>
      <c r="CI24" s="122">
        <f t="shared" si="6"/>
        <v>1</v>
      </c>
      <c r="CK24" s="123" t="str">
        <f t="shared" si="7"/>
        <v>大樹町</v>
      </c>
      <c r="CL24" s="124">
        <f t="shared" si="17"/>
        <v>59.27866865756647</v>
      </c>
      <c r="CM24" s="65">
        <f t="shared" si="18"/>
        <v>0.66379695919465287</v>
      </c>
      <c r="CN24" s="66">
        <f t="shared" si="19"/>
        <v>31.846578729398054</v>
      </c>
      <c r="CO24" s="65">
        <f t="shared" si="20"/>
        <v>1</v>
      </c>
      <c r="CP24" s="66">
        <f t="shared" si="8"/>
        <v>0.65030747945116929</v>
      </c>
      <c r="CQ24" s="65">
        <f t="shared" si="21"/>
        <v>0</v>
      </c>
      <c r="CR24" s="66">
        <f t="shared" si="9"/>
        <v>26.781782448717244</v>
      </c>
      <c r="CS24" s="65">
        <f t="shared" si="22"/>
        <v>0</v>
      </c>
      <c r="CT24" s="66">
        <f t="shared" si="10"/>
        <v>8.6614284468359521</v>
      </c>
      <c r="CU24" s="67">
        <f t="shared" si="23"/>
        <v>0</v>
      </c>
      <c r="CV24" s="16"/>
      <c r="CW24" s="959">
        <f t="shared" si="24"/>
        <v>39.348999999999997</v>
      </c>
      <c r="CX24" s="962">
        <f>VLOOKUP($AX24&amp;"_"&amp;$CW$14,データシート1!$A:$BT,MATCH($CW$12&amp;"_"&amp;CX$20,データシート1!$A$1:$BT$1,0),0)</f>
        <v>39.348999999999997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39.348999999999997</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01663</v>
      </c>
      <c r="AY25" s="18" t="str">
        <f>IF(IFERROR(比較地域マスタ!$Z10,"")=0,"",IFERROR(比較地域マスタ!$Z10,""))</f>
        <v>浜中町</v>
      </c>
      <c r="BB25" s="110" t="str">
        <f t="shared" si="0"/>
        <v>01663</v>
      </c>
      <c r="BC25" s="1031" t="str">
        <f t="shared" si="0"/>
        <v>浜中町</v>
      </c>
      <c r="BD25" s="34">
        <f t="shared" si="14"/>
        <v>135.62977585039414</v>
      </c>
      <c r="BE25" s="34">
        <f t="shared" si="15"/>
        <v>102.0265950507777</v>
      </c>
      <c r="BF25" s="34">
        <f>VLOOKUP($AX25&amp;"_"&amp;$BC$14,データシート1!$A:$BT,MATCH($BC$12&amp;"_"&amp;BF$20,データシート1!$A$1:$BT$1,0),0)</f>
        <v>91.01789029656976</v>
      </c>
      <c r="BG25" s="34">
        <f>VLOOKUP($AX25&amp;"_"&amp;$BC$14,データシート1!$A:$BT,MATCH($BC$12&amp;"_"&amp;BG$20,データシート1!$A$1:$BT$1,0),0)</f>
        <v>0.58864039088252396</v>
      </c>
      <c r="BH25" s="34">
        <f>VLOOKUP($AX25&amp;"_"&amp;$BC$14,データシート1!$A:$BT,MATCH($BC$12&amp;"_"&amp;BH$20,データシート1!$A$1:$BT$1,0),0)</f>
        <v>10.420064363325418</v>
      </c>
      <c r="BI25" s="34">
        <f>VLOOKUP($AX25&amp;"_"&amp;$BC$14,データシート1!$A:$BT,MATCH($BC$12&amp;"_"&amp;BI$20,データシート1!$A$1:$BT$1,0),0)</f>
        <v>5.910257820342272</v>
      </c>
      <c r="BJ25" s="34">
        <f>VLOOKUP($AX25&amp;"_"&amp;$BC$14,データシート1!$A:$BT,MATCH($BC$12&amp;"_"&amp;BJ$20,データシート1!$A$1:$BT$1,0),0)</f>
        <v>10.755752176811272</v>
      </c>
      <c r="BK25" s="34">
        <f t="shared" si="1"/>
        <v>16.937170802462916</v>
      </c>
      <c r="BL25" s="34">
        <f t="shared" si="2"/>
        <v>16.545181768968785</v>
      </c>
      <c r="BM25" s="34">
        <f>VLOOKUP($AX25&amp;"_"&amp;$BC$14,データシート1!$A:$BT,MATCH($BC$12&amp;"_"&amp;BM$20,データシート1!$A$1:$BT$1,0),0)</f>
        <v>5.6907010387659014</v>
      </c>
      <c r="BN25" s="34">
        <f>VLOOKUP($AX25&amp;"_"&amp;$BC$14,データシート1!$A:$BT,MATCH($BC$12&amp;"_"&amp;BN$20,データシート1!$A$1:$BT$1,0),0)</f>
        <v>10.854480730202884</v>
      </c>
      <c r="BO25" s="34">
        <f>VLOOKUP($AX25&amp;"_"&amp;$BC$14,データシート1!$A:$BT,MATCH($BC$12&amp;"_"&amp;BO$20,データシート1!$A$1:$BT$1,0),0)</f>
        <v>0.32107070357849998</v>
      </c>
      <c r="BP25" s="34">
        <f>VLOOKUP($AX25&amp;"_"&amp;$BC$14,データシート1!$A:$BT,MATCH($BC$12&amp;"_"&amp;BP$20,データシート1!$A$1:$BT$1,0),0)</f>
        <v>7.0918329915630768E-2</v>
      </c>
      <c r="BQ25" s="34">
        <f>VLOOKUP($AX25&amp;"_"&amp;$BC$14,データシート1!$A:$BT,MATCH($BC$12&amp;"_"&amp;BQ$20,データシート1!$A$1:$BT$1,0),0)</f>
        <v>0</v>
      </c>
      <c r="BR25" s="35">
        <f t="shared" si="3"/>
        <v>135.62977585039414</v>
      </c>
      <c r="BT25" s="121" t="str">
        <f t="shared" si="4"/>
        <v>浜中町</v>
      </c>
      <c r="BU25" s="33">
        <f t="shared" si="25"/>
        <v>135.62977585039414</v>
      </c>
      <c r="BV25" s="59">
        <f t="shared" si="16"/>
        <v>0.75224333603056093</v>
      </c>
      <c r="BW25" s="59">
        <f t="shared" si="5"/>
        <v>0.67107602092454</v>
      </c>
      <c r="BX25" s="59">
        <f t="shared" si="5"/>
        <v>4.3400528179875584E-3</v>
      </c>
      <c r="BY25" s="59">
        <f t="shared" si="5"/>
        <v>7.6827262288033465E-2</v>
      </c>
      <c r="BZ25" s="59">
        <f t="shared" si="5"/>
        <v>4.3576403361910418E-2</v>
      </c>
      <c r="CA25" s="59">
        <f t="shared" si="5"/>
        <v>7.9302292651986392E-2</v>
      </c>
      <c r="CB25" s="59">
        <f t="shared" si="5"/>
        <v>0.12487796795554239</v>
      </c>
      <c r="CC25" s="59">
        <f t="shared" si="5"/>
        <v>0.1219878280062844</v>
      </c>
      <c r="CD25" s="59">
        <f t="shared" si="5"/>
        <v>4.1957608519850434E-2</v>
      </c>
      <c r="CE25" s="59">
        <f t="shared" si="5"/>
        <v>8.0030219486433962E-2</v>
      </c>
      <c r="CF25" s="59">
        <f t="shared" si="5"/>
        <v>2.3672582334181226E-3</v>
      </c>
      <c r="CG25" s="59">
        <f t="shared" si="5"/>
        <v>5.2288171583986796E-4</v>
      </c>
      <c r="CH25" s="59">
        <f t="shared" si="5"/>
        <v>0</v>
      </c>
      <c r="CI25" s="122">
        <f t="shared" si="6"/>
        <v>1</v>
      </c>
      <c r="CK25" s="123" t="str">
        <f t="shared" si="7"/>
        <v>浜中町</v>
      </c>
      <c r="CL25" s="124">
        <f t="shared" si="17"/>
        <v>102.0265950507777</v>
      </c>
      <c r="CM25" s="65">
        <f t="shared" si="18"/>
        <v>0.1288977642883688</v>
      </c>
      <c r="CN25" s="66">
        <f t="shared" si="19"/>
        <v>91.01789029656976</v>
      </c>
      <c r="CO25" s="65">
        <f t="shared" si="20"/>
        <v>0.14448807764219984</v>
      </c>
      <c r="CP25" s="66">
        <f t="shared" si="8"/>
        <v>0.58864039088252396</v>
      </c>
      <c r="CQ25" s="65">
        <f t="shared" si="21"/>
        <v>0</v>
      </c>
      <c r="CR25" s="66">
        <f t="shared" si="9"/>
        <v>10.420064363325418</v>
      </c>
      <c r="CS25" s="65">
        <f t="shared" si="22"/>
        <v>0</v>
      </c>
      <c r="CT25" s="66">
        <f t="shared" si="10"/>
        <v>5.910257820342272</v>
      </c>
      <c r="CU25" s="67">
        <f t="shared" si="23"/>
        <v>0</v>
      </c>
      <c r="CV25" s="16"/>
      <c r="CW25" s="959">
        <f t="shared" si="24"/>
        <v>13.151</v>
      </c>
      <c r="CX25" s="962">
        <f>VLOOKUP($AX25&amp;"_"&amp;$CW$14,データシート1!$A:$BT,MATCH($CW$12&amp;"_"&amp;CX$20,データシート1!$A$1:$BT$1,0),0)</f>
        <v>13.151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13.151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39411</v>
      </c>
      <c r="AY26" s="18" t="str">
        <f>IF(IFERROR(比較地域マスタ!$Z11,"")=0,"",IFERROR(比較地域マスタ!$Z11,""))</f>
        <v>津野町</v>
      </c>
      <c r="BB26" s="110" t="str">
        <f t="shared" si="0"/>
        <v>39411</v>
      </c>
      <c r="BC26" s="1031" t="str">
        <f t="shared" si="0"/>
        <v>津野町</v>
      </c>
      <c r="BD26" s="34">
        <f t="shared" si="14"/>
        <v>36.261616848297059</v>
      </c>
      <c r="BE26" s="34">
        <f t="shared" si="15"/>
        <v>11.744838419350534</v>
      </c>
      <c r="BF26" s="34">
        <f>VLOOKUP($AX26&amp;"_"&amp;$BC$14,データシート1!$A:$BT,MATCH($BC$12&amp;"_"&amp;BF$20,データシート1!$A$1:$BT$1,0),0)</f>
        <v>7.7061514963116258</v>
      </c>
      <c r="BG26" s="34">
        <f>VLOOKUP($AX26&amp;"_"&amp;$BC$14,データシート1!$A:$BT,MATCH($BC$12&amp;"_"&amp;BG$20,データシート1!$A$1:$BT$1,0),0)</f>
        <v>1.3391092003272027</v>
      </c>
      <c r="BH26" s="34">
        <f>VLOOKUP($AX26&amp;"_"&amp;$BC$14,データシート1!$A:$BT,MATCH($BC$12&amp;"_"&amp;BH$20,データシート1!$A$1:$BT$1,0),0)</f>
        <v>2.6995777227117057</v>
      </c>
      <c r="BI26" s="34">
        <f>VLOOKUP($AX26&amp;"_"&amp;$BC$14,データシート1!$A:$BT,MATCH($BC$12&amp;"_"&amp;BI$20,データシート1!$A$1:$BT$1,0),0)</f>
        <v>4.5567995025135257</v>
      </c>
      <c r="BJ26" s="34">
        <f>VLOOKUP($AX26&amp;"_"&amp;$BC$14,データシート1!$A:$BT,MATCH($BC$12&amp;"_"&amp;BJ$20,データシート1!$A$1:$BT$1,0),0)</f>
        <v>6.4942196086749115</v>
      </c>
      <c r="BK26" s="34">
        <f t="shared" si="1"/>
        <v>13.46575931775809</v>
      </c>
      <c r="BL26" s="34">
        <f t="shared" si="2"/>
        <v>13.139784097158206</v>
      </c>
      <c r="BM26" s="34">
        <f>VLOOKUP($AX26&amp;"_"&amp;$BC$14,データシート1!$A:$BT,MATCH($BC$12&amp;"_"&amp;BM$20,データシート1!$A$1:$BT$1,0),0)</f>
        <v>4.5993150979660404</v>
      </c>
      <c r="BN26" s="34">
        <f>VLOOKUP($AX26&amp;"_"&amp;$BC$14,データシート1!$A:$BT,MATCH($BC$12&amp;"_"&amp;BN$20,データシート1!$A$1:$BT$1,0),0)</f>
        <v>8.5404689991921661</v>
      </c>
      <c r="BO26" s="34">
        <f>VLOOKUP($AX26&amp;"_"&amp;$BC$14,データシート1!$A:$BT,MATCH($BC$12&amp;"_"&amp;BO$20,データシート1!$A$1:$BT$1,0),0)</f>
        <v>0.32597522059988498</v>
      </c>
      <c r="BP26" s="34">
        <f>VLOOKUP($AX26&amp;"_"&amp;$BC$14,データシート1!$A:$BT,MATCH($BC$12&amp;"_"&amp;BP$20,データシート1!$A$1:$BT$1,0),0)</f>
        <v>0</v>
      </c>
      <c r="BQ26" s="34">
        <f>VLOOKUP($AX26&amp;"_"&amp;$BC$14,データシート1!$A:$BT,MATCH($BC$12&amp;"_"&amp;BQ$20,データシート1!$A$1:$BT$1,0),0)</f>
        <v>0</v>
      </c>
      <c r="BR26" s="35">
        <f t="shared" si="3"/>
        <v>36.261616848297059</v>
      </c>
      <c r="BT26" s="121" t="str">
        <f t="shared" si="4"/>
        <v>津野町</v>
      </c>
      <c r="BU26" s="33">
        <f t="shared" si="25"/>
        <v>36.261616848297059</v>
      </c>
      <c r="BV26" s="59">
        <f t="shared" si="16"/>
        <v>0.32389174670522458</v>
      </c>
      <c r="BW26" s="59">
        <f t="shared" si="5"/>
        <v>0.21251538585691959</v>
      </c>
      <c r="BX26" s="59">
        <f t="shared" si="5"/>
        <v>3.692910897849528E-2</v>
      </c>
      <c r="BY26" s="59">
        <f t="shared" si="5"/>
        <v>7.4447251869809689E-2</v>
      </c>
      <c r="BZ26" s="59">
        <f t="shared" si="5"/>
        <v>0.12566454280230269</v>
      </c>
      <c r="CA26" s="59">
        <f t="shared" si="5"/>
        <v>0.17909349259973489</v>
      </c>
      <c r="CB26" s="59">
        <f t="shared" si="5"/>
        <v>0.37135021789273792</v>
      </c>
      <c r="CC26" s="59">
        <f t="shared" si="5"/>
        <v>0.36236067884477918</v>
      </c>
      <c r="CD26" s="59">
        <f t="shared" si="5"/>
        <v>0.12683701107999645</v>
      </c>
      <c r="CE26" s="59">
        <f t="shared" si="5"/>
        <v>0.23552366776478278</v>
      </c>
      <c r="CF26" s="59">
        <f t="shared" si="5"/>
        <v>8.9895390479587407E-3</v>
      </c>
      <c r="CG26" s="59">
        <f t="shared" si="5"/>
        <v>0</v>
      </c>
      <c r="CH26" s="59">
        <f t="shared" si="5"/>
        <v>0</v>
      </c>
      <c r="CI26" s="122">
        <f t="shared" si="6"/>
        <v>1</v>
      </c>
      <c r="CK26" s="123" t="str">
        <f t="shared" si="7"/>
        <v>津野町</v>
      </c>
      <c r="CL26" s="124">
        <f t="shared" si="17"/>
        <v>11.744838419350534</v>
      </c>
      <c r="CM26" s="65">
        <f t="shared" si="18"/>
        <v>0</v>
      </c>
      <c r="CN26" s="66">
        <f t="shared" si="19"/>
        <v>7.7061514963116258</v>
      </c>
      <c r="CO26" s="65">
        <f t="shared" si="20"/>
        <v>0</v>
      </c>
      <c r="CP26" s="66">
        <f t="shared" si="8"/>
        <v>1.3391092003272027</v>
      </c>
      <c r="CQ26" s="65">
        <f t="shared" si="21"/>
        <v>0</v>
      </c>
      <c r="CR26" s="66">
        <f t="shared" si="9"/>
        <v>2.6995777227117057</v>
      </c>
      <c r="CS26" s="65">
        <f t="shared" si="22"/>
        <v>0</v>
      </c>
      <c r="CT26" s="66">
        <f t="shared" si="10"/>
        <v>4.5567995025135257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46502</v>
      </c>
      <c r="AY27" s="18" t="str">
        <f>IF(IFERROR(比較地域マスタ!$Z12,"")=0,"",IFERROR(比較地域マスタ!$Z12,""))</f>
        <v>南種子町</v>
      </c>
      <c r="BB27" s="110" t="str">
        <f t="shared" si="0"/>
        <v>46502</v>
      </c>
      <c r="BC27" s="1031" t="str">
        <f t="shared" si="0"/>
        <v>南種子町</v>
      </c>
      <c r="BD27" s="34">
        <f t="shared" si="14"/>
        <v>35.042313637752045</v>
      </c>
      <c r="BE27" s="34">
        <f t="shared" si="15"/>
        <v>4.5552670244087761</v>
      </c>
      <c r="BF27" s="34">
        <f>VLOOKUP($AX27&amp;"_"&amp;$BC$14,データシート1!$A:$BT,MATCH($BC$12&amp;"_"&amp;BF$20,データシート1!$A$1:$BT$1,0),0)</f>
        <v>0.64443386589578833</v>
      </c>
      <c r="BG27" s="34">
        <f>VLOOKUP($AX27&amp;"_"&amp;$BC$14,データシート1!$A:$BT,MATCH($BC$12&amp;"_"&amp;BG$20,データシート1!$A$1:$BT$1,0),0)</f>
        <v>0.63619472943444844</v>
      </c>
      <c r="BH27" s="34">
        <f>VLOOKUP($AX27&amp;"_"&amp;$BC$14,データシート1!$A:$BT,MATCH($BC$12&amp;"_"&amp;BH$20,データシート1!$A$1:$BT$1,0),0)</f>
        <v>3.2746384290785393</v>
      </c>
      <c r="BI27" s="34">
        <f>VLOOKUP($AX27&amp;"_"&amp;$BC$14,データシート1!$A:$BT,MATCH($BC$12&amp;"_"&amp;BI$20,データシート1!$A$1:$BT$1,0),0)</f>
        <v>6.489830676422299</v>
      </c>
      <c r="BJ27" s="34">
        <f>VLOOKUP($AX27&amp;"_"&amp;$BC$14,データシート1!$A:$BT,MATCH($BC$12&amp;"_"&amp;BJ$20,データシート1!$A$1:$BT$1,0),0)</f>
        <v>5.4020000031139848</v>
      </c>
      <c r="BK27" s="34">
        <f t="shared" si="1"/>
        <v>17.955542604566983</v>
      </c>
      <c r="BL27" s="34">
        <f t="shared" si="2"/>
        <v>16.141900796882432</v>
      </c>
      <c r="BM27" s="34">
        <f>VLOOKUP($AX27&amp;"_"&amp;$BC$14,データシート1!$A:$BT,MATCH($BC$12&amp;"_"&amp;BM$20,データシート1!$A$1:$BT$1,0),0)</f>
        <v>4.6740675596646613</v>
      </c>
      <c r="BN27" s="34">
        <f>VLOOKUP($AX27&amp;"_"&amp;$BC$14,データシート1!$A:$BT,MATCH($BC$12&amp;"_"&amp;BN$20,データシート1!$A$1:$BT$1,0),0)</f>
        <v>11.467833237217771</v>
      </c>
      <c r="BO27" s="34">
        <f>VLOOKUP($AX27&amp;"_"&amp;$BC$14,データシート1!$A:$BT,MATCH($BC$12&amp;"_"&amp;BO$20,データシート1!$A$1:$BT$1,0),0)</f>
        <v>0.31698360606067999</v>
      </c>
      <c r="BP27" s="34">
        <f>VLOOKUP($AX27&amp;"_"&amp;$BC$14,データシート1!$A:$BT,MATCH($BC$12&amp;"_"&amp;BP$20,データシート1!$A$1:$BT$1,0),0)</f>
        <v>1.4966582016238694</v>
      </c>
      <c r="BQ27" s="34">
        <f>VLOOKUP($AX27&amp;"_"&amp;$BC$14,データシート1!$A:$BT,MATCH($BC$12&amp;"_"&amp;BQ$20,データシート1!$A$1:$BT$1,0),0)</f>
        <v>0.63967332923999998</v>
      </c>
      <c r="BR27" s="35">
        <f t="shared" si="3"/>
        <v>35.042313637752045</v>
      </c>
      <c r="BT27" s="121" t="str">
        <f t="shared" si="4"/>
        <v>南種子町</v>
      </c>
      <c r="BU27" s="33">
        <f t="shared" si="25"/>
        <v>35.042313637752045</v>
      </c>
      <c r="BV27" s="59">
        <f t="shared" si="16"/>
        <v>0.12999332953578904</v>
      </c>
      <c r="BW27" s="59">
        <f t="shared" si="5"/>
        <v>1.8390163176940522E-2</v>
      </c>
      <c r="BX27" s="59">
        <f t="shared" si="5"/>
        <v>1.8155043528548822E-2</v>
      </c>
      <c r="BY27" s="59">
        <f t="shared" si="5"/>
        <v>9.3448122830299699E-2</v>
      </c>
      <c r="BZ27" s="59">
        <f t="shared" si="5"/>
        <v>0.18519983422072414</v>
      </c>
      <c r="CA27" s="59">
        <f t="shared" si="5"/>
        <v>0.15415648803777221</v>
      </c>
      <c r="CB27" s="59">
        <f t="shared" si="5"/>
        <v>0.51239603612311102</v>
      </c>
      <c r="CC27" s="59">
        <f t="shared" si="5"/>
        <v>0.46064026946817577</v>
      </c>
      <c r="CD27" s="59">
        <f t="shared" si="5"/>
        <v>0.13338353192036842</v>
      </c>
      <c r="CE27" s="59">
        <f t="shared" si="5"/>
        <v>0.32725673754780737</v>
      </c>
      <c r="CF27" s="59">
        <f t="shared" si="5"/>
        <v>9.0457385130867859E-3</v>
      </c>
      <c r="CG27" s="59">
        <f t="shared" si="5"/>
        <v>4.2710028141848447E-2</v>
      </c>
      <c r="CH27" s="59">
        <f t="shared" si="5"/>
        <v>1.825431208260354E-2</v>
      </c>
      <c r="CI27" s="122">
        <f t="shared" si="6"/>
        <v>1</v>
      </c>
      <c r="CK27" s="123" t="str">
        <f t="shared" si="7"/>
        <v>南種子町</v>
      </c>
      <c r="CL27" s="124">
        <f t="shared" si="17"/>
        <v>4.5552670244087761</v>
      </c>
      <c r="CM27" s="65">
        <f t="shared" si="18"/>
        <v>0</v>
      </c>
      <c r="CN27" s="66">
        <f t="shared" si="19"/>
        <v>0.64443386589578833</v>
      </c>
      <c r="CO27" s="65">
        <f t="shared" si="20"/>
        <v>0</v>
      </c>
      <c r="CP27" s="66">
        <f t="shared" si="8"/>
        <v>0.63619472943444844</v>
      </c>
      <c r="CQ27" s="65">
        <f t="shared" si="21"/>
        <v>0</v>
      </c>
      <c r="CR27" s="66">
        <f t="shared" si="9"/>
        <v>3.2746384290785393</v>
      </c>
      <c r="CS27" s="65">
        <f t="shared" si="22"/>
        <v>0</v>
      </c>
      <c r="CT27" s="66">
        <f t="shared" si="10"/>
        <v>6.489830676422299</v>
      </c>
      <c r="CU27" s="67">
        <f t="shared" si="23"/>
        <v>1</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19.481999999999999</v>
      </c>
      <c r="DB27" s="962">
        <f>VLOOKUP($AX27&amp;"_"&amp;$CW$14,データシート1!$A:$BT,MATCH($CW$12&amp;"_"&amp;DB$20,データシート1!$A$1:$BT$1,0),0)</f>
        <v>2.931</v>
      </c>
      <c r="DC27" s="962">
        <f>VLOOKUP($AX27&amp;"_"&amp;$CW$14,データシート1!$A:$BT,MATCH($CW$12&amp;"_"&amp;DC$20,データシート1!$A$1:$BT$1,0),0)</f>
        <v>0</v>
      </c>
      <c r="DD27" s="961">
        <f t="shared" si="11"/>
        <v>22.413</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1</v>
      </c>
      <c r="DK27" s="64">
        <f>VLOOKUP($AX27&amp;"_"&amp;$DF$14,データシート1!$A:$BT,MATCH($DF$12&amp;"_"&amp;DK$20,データシート1!$A$1:$BT$1,0),0)</f>
        <v>0</v>
      </c>
      <c r="DL27" s="68">
        <f t="shared" si="12"/>
        <v>2</v>
      </c>
      <c r="DM27" s="16"/>
      <c r="DN27" s="126">
        <f t="shared" si="26"/>
        <v>0</v>
      </c>
      <c r="DO27" s="127">
        <f t="shared" si="27"/>
        <v>0</v>
      </c>
      <c r="DP27" s="127">
        <f t="shared" si="13"/>
        <v>0</v>
      </c>
      <c r="DQ27" s="127">
        <f t="shared" si="13"/>
        <v>0.87</v>
      </c>
      <c r="DR27" s="127">
        <f t="shared" si="13"/>
        <v>0.13</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05363</v>
      </c>
      <c r="AY28" s="18" t="str">
        <f>IF(IFERROR(比較地域マスタ!$Z13,"")=0,"",IFERROR(比較地域マスタ!$Z13,""))</f>
        <v>八郎潟町</v>
      </c>
      <c r="BB28" s="110" t="str">
        <f t="shared" si="0"/>
        <v>05363</v>
      </c>
      <c r="BC28" s="1031" t="str">
        <f t="shared" si="0"/>
        <v>八郎潟町</v>
      </c>
      <c r="BD28" s="34">
        <f t="shared" si="14"/>
        <v>32.215367717366036</v>
      </c>
      <c r="BE28" s="34">
        <f t="shared" si="15"/>
        <v>4.3931068802369033</v>
      </c>
      <c r="BF28" s="34">
        <f>VLOOKUP($AX28&amp;"_"&amp;$BC$14,データシート1!$A:$BT,MATCH($BC$12&amp;"_"&amp;BF$20,データシート1!$A$1:$BT$1,0),0)</f>
        <v>2.5989387987211803</v>
      </c>
      <c r="BG28" s="34">
        <f>VLOOKUP($AX28&amp;"_"&amp;$BC$14,データシート1!$A:$BT,MATCH($BC$12&amp;"_"&amp;BG$20,データシート1!$A$1:$BT$1,0),0)</f>
        <v>0.2880717271530725</v>
      </c>
      <c r="BH28" s="34">
        <f>VLOOKUP($AX28&amp;"_"&amp;$BC$14,データシート1!$A:$BT,MATCH($BC$12&amp;"_"&amp;BH$20,データシート1!$A$1:$BT$1,0),0)</f>
        <v>1.5060963543626507</v>
      </c>
      <c r="BI28" s="34">
        <f>VLOOKUP($AX28&amp;"_"&amp;$BC$14,データシート1!$A:$BT,MATCH($BC$12&amp;"_"&amp;BI$20,データシート1!$A$1:$BT$1,0),0)</f>
        <v>6.0130017732878382</v>
      </c>
      <c r="BJ28" s="34">
        <f>VLOOKUP($AX28&amp;"_"&amp;$BC$14,データシート1!$A:$BT,MATCH($BC$12&amp;"_"&amp;BJ$20,データシート1!$A$1:$BT$1,0),0)</f>
        <v>10.783771829942427</v>
      </c>
      <c r="BK28" s="34">
        <f t="shared" si="1"/>
        <v>10.452126232734898</v>
      </c>
      <c r="BL28" s="34">
        <f t="shared" si="2"/>
        <v>10.131522626015578</v>
      </c>
      <c r="BM28" s="34">
        <f>VLOOKUP($AX28&amp;"_"&amp;$BC$14,データシート1!$A:$BT,MATCH($BC$12&amp;"_"&amp;BM$20,データシート1!$A$1:$BT$1,0),0)</f>
        <v>4.746101750028787</v>
      </c>
      <c r="BN28" s="34">
        <f>VLOOKUP($AX28&amp;"_"&amp;$BC$14,データシート1!$A:$BT,MATCH($BC$12&amp;"_"&amp;BN$20,データシート1!$A$1:$BT$1,0),0)</f>
        <v>5.3854208759867896</v>
      </c>
      <c r="BO28" s="34">
        <f>VLOOKUP($AX28&amp;"_"&amp;$BC$14,データシート1!$A:$BT,MATCH($BC$12&amp;"_"&amp;BO$20,データシート1!$A$1:$BT$1,0),0)</f>
        <v>0.32060360671932098</v>
      </c>
      <c r="BP28" s="34">
        <f>VLOOKUP($AX28&amp;"_"&amp;$BC$14,データシート1!$A:$BT,MATCH($BC$12&amp;"_"&amp;BP$20,データシート1!$A$1:$BT$1,0),0)</f>
        <v>0</v>
      </c>
      <c r="BQ28" s="34">
        <f>VLOOKUP($AX28&amp;"_"&amp;$BC$14,データシート1!$A:$BT,MATCH($BC$12&amp;"_"&amp;BQ$20,データシート1!$A$1:$BT$1,0),0)</f>
        <v>0.57336100116396505</v>
      </c>
      <c r="BR28" s="35">
        <f t="shared" si="3"/>
        <v>32.215367717366036</v>
      </c>
      <c r="BT28" s="121" t="str">
        <f t="shared" si="4"/>
        <v>八郎潟町</v>
      </c>
      <c r="BU28" s="33">
        <f t="shared" si="25"/>
        <v>32.215367717366036</v>
      </c>
      <c r="BV28" s="59">
        <f t="shared" si="16"/>
        <v>0.13636680849893737</v>
      </c>
      <c r="BW28" s="59">
        <f t="shared" si="5"/>
        <v>8.0673882773040481E-2</v>
      </c>
      <c r="BX28" s="59">
        <f t="shared" si="5"/>
        <v>8.9420592581901329E-3</v>
      </c>
      <c r="BY28" s="59">
        <f t="shared" si="5"/>
        <v>4.6750866467706757E-2</v>
      </c>
      <c r="BZ28" s="59">
        <f t="shared" si="5"/>
        <v>0.18665010519331945</v>
      </c>
      <c r="CA28" s="59">
        <f t="shared" si="5"/>
        <v>0.33473998883238948</v>
      </c>
      <c r="CB28" s="59">
        <f t="shared" si="5"/>
        <v>0.32444534932626484</v>
      </c>
      <c r="CC28" s="59">
        <f t="shared" si="5"/>
        <v>0.31449346519655191</v>
      </c>
      <c r="CD28" s="59">
        <f t="shared" si="5"/>
        <v>0.14732415261149884</v>
      </c>
      <c r="CE28" s="59">
        <f t="shared" si="5"/>
        <v>0.16716931258505305</v>
      </c>
      <c r="CF28" s="59">
        <f t="shared" si="5"/>
        <v>9.9518841297129203E-3</v>
      </c>
      <c r="CG28" s="59">
        <f t="shared" si="5"/>
        <v>0</v>
      </c>
      <c r="CH28" s="59">
        <f t="shared" si="5"/>
        <v>1.7797748149088757E-2</v>
      </c>
      <c r="CI28" s="122">
        <f t="shared" si="6"/>
        <v>1</v>
      </c>
      <c r="CK28" s="123" t="str">
        <f t="shared" si="7"/>
        <v>八郎潟町</v>
      </c>
      <c r="CL28" s="124">
        <f t="shared" si="17"/>
        <v>4.3931068802369033</v>
      </c>
      <c r="CM28" s="65">
        <f t="shared" si="18"/>
        <v>0</v>
      </c>
      <c r="CN28" s="66">
        <f t="shared" si="19"/>
        <v>2.5989387987211803</v>
      </c>
      <c r="CO28" s="65">
        <f t="shared" si="20"/>
        <v>0</v>
      </c>
      <c r="CP28" s="66">
        <f t="shared" si="8"/>
        <v>0.2880717271530725</v>
      </c>
      <c r="CQ28" s="65">
        <f t="shared" si="21"/>
        <v>0</v>
      </c>
      <c r="CR28" s="66">
        <f t="shared" si="9"/>
        <v>1.5060963543626507</v>
      </c>
      <c r="CS28" s="65">
        <f t="shared" si="22"/>
        <v>0</v>
      </c>
      <c r="CT28" s="66">
        <f t="shared" si="10"/>
        <v>6.0130017732878382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07344</v>
      </c>
      <c r="AY29" s="18" t="str">
        <f>IF(IFERROR(比較地域マスタ!$Z14,"")=0,"",IFERROR(比較地域マスタ!$Z14,""))</f>
        <v>天栄村</v>
      </c>
      <c r="BB29" s="110" t="str">
        <f t="shared" si="0"/>
        <v>07344</v>
      </c>
      <c r="BC29" s="1031" t="str">
        <f t="shared" si="0"/>
        <v>天栄村</v>
      </c>
      <c r="BD29" s="34">
        <f t="shared" si="14"/>
        <v>36.172035937170548</v>
      </c>
      <c r="BE29" s="34">
        <f t="shared" si="15"/>
        <v>9.7761373193391332</v>
      </c>
      <c r="BF29" s="34">
        <f>VLOOKUP($AX29&amp;"_"&amp;$BC$14,データシート1!$A:$BT,MATCH($BC$12&amp;"_"&amp;BF$20,データシート1!$A$1:$BT$1,0),0)</f>
        <v>7.4767955631164318</v>
      </c>
      <c r="BG29" s="34">
        <f>VLOOKUP($AX29&amp;"_"&amp;$BC$14,データシート1!$A:$BT,MATCH($BC$12&amp;"_"&amp;BG$20,データシート1!$A$1:$BT$1,0),0)</f>
        <v>0.59909313618396387</v>
      </c>
      <c r="BH29" s="34">
        <f>VLOOKUP($AX29&amp;"_"&amp;$BC$14,データシート1!$A:$BT,MATCH($BC$12&amp;"_"&amp;BH$20,データシート1!$A$1:$BT$1,0),0)</f>
        <v>1.700248620038737</v>
      </c>
      <c r="BI29" s="34">
        <f>VLOOKUP($AX29&amp;"_"&amp;$BC$14,データシート1!$A:$BT,MATCH($BC$12&amp;"_"&amp;BI$20,データシート1!$A$1:$BT$1,0),0)</f>
        <v>4.1672774112919182</v>
      </c>
      <c r="BJ29" s="34">
        <f>VLOOKUP($AX29&amp;"_"&amp;$BC$14,データシート1!$A:$BT,MATCH($BC$12&amp;"_"&amp;BJ$20,データシート1!$A$1:$BT$1,0),0)</f>
        <v>7.5152685660351848</v>
      </c>
      <c r="BK29" s="34">
        <f t="shared" si="1"/>
        <v>14.120657820886604</v>
      </c>
      <c r="BL29" s="34">
        <f t="shared" si="2"/>
        <v>13.805192279618257</v>
      </c>
      <c r="BM29" s="34">
        <f>VLOOKUP($AX29&amp;"_"&amp;$BC$14,データシート1!$A:$BT,MATCH($BC$12&amp;"_"&amp;BM$20,データシート1!$A$1:$BT$1,0),0)</f>
        <v>5.8130232488181894</v>
      </c>
      <c r="BN29" s="34">
        <f>VLOOKUP($AX29&amp;"_"&amp;$BC$14,データシート1!$A:$BT,MATCH($BC$12&amp;"_"&amp;BN$20,データシート1!$A$1:$BT$1,0),0)</f>
        <v>7.9921690308000679</v>
      </c>
      <c r="BO29" s="34">
        <f>VLOOKUP($AX29&amp;"_"&amp;$BC$14,データシート1!$A:$BT,MATCH($BC$12&amp;"_"&amp;BO$20,データシート1!$A$1:$BT$1,0),0)</f>
        <v>0.31546554126834703</v>
      </c>
      <c r="BP29" s="34">
        <f>VLOOKUP($AX29&amp;"_"&amp;$BC$14,データシート1!$A:$BT,MATCH($BC$12&amp;"_"&amp;BP$20,データシート1!$A$1:$BT$1,0),0)</f>
        <v>0</v>
      </c>
      <c r="BQ29" s="34">
        <f>VLOOKUP($AX29&amp;"_"&amp;$BC$14,データシート1!$A:$BT,MATCH($BC$12&amp;"_"&amp;BQ$20,データシート1!$A$1:$BT$1,0),0)</f>
        <v>0.59269481961770643</v>
      </c>
      <c r="BR29" s="35">
        <f t="shared" si="3"/>
        <v>36.172035937170548</v>
      </c>
      <c r="BT29" s="121" t="str">
        <f t="shared" si="4"/>
        <v>天栄村</v>
      </c>
      <c r="BU29" s="33">
        <f t="shared" si="25"/>
        <v>36.172035937170548</v>
      </c>
      <c r="BV29" s="59">
        <f t="shared" si="16"/>
        <v>0.27026782059820775</v>
      </c>
      <c r="BW29" s="59">
        <f t="shared" si="5"/>
        <v>0.20670098791517683</v>
      </c>
      <c r="BX29" s="59">
        <f t="shared" si="5"/>
        <v>1.6562328347361089E-2</v>
      </c>
      <c r="BY29" s="59">
        <f t="shared" si="5"/>
        <v>4.7004504335669807E-2</v>
      </c>
      <c r="BZ29" s="59">
        <f t="shared" si="5"/>
        <v>0.11520715667015041</v>
      </c>
      <c r="CA29" s="59">
        <f t="shared" si="5"/>
        <v>0.20776459967829625</v>
      </c>
      <c r="CB29" s="59">
        <f t="shared" si="5"/>
        <v>0.39037498042448177</v>
      </c>
      <c r="CC29" s="59">
        <f t="shared" si="5"/>
        <v>0.38165372564589262</v>
      </c>
      <c r="CD29" s="59">
        <f t="shared" si="5"/>
        <v>0.16070489532066123</v>
      </c>
      <c r="CE29" s="59">
        <f t="shared" si="5"/>
        <v>0.22094883032523138</v>
      </c>
      <c r="CF29" s="59">
        <f t="shared" si="5"/>
        <v>8.7212547785891475E-3</v>
      </c>
      <c r="CG29" s="59">
        <f t="shared" si="5"/>
        <v>0</v>
      </c>
      <c r="CH29" s="59">
        <f t="shared" si="5"/>
        <v>1.6385442628863767E-2</v>
      </c>
      <c r="CI29" s="122">
        <f t="shared" si="6"/>
        <v>1</v>
      </c>
      <c r="CK29" s="123" t="str">
        <f t="shared" si="7"/>
        <v>天栄村</v>
      </c>
      <c r="CL29" s="124">
        <f t="shared" si="17"/>
        <v>9.7761373193391332</v>
      </c>
      <c r="CM29" s="65">
        <f t="shared" si="18"/>
        <v>0.51349524214123365</v>
      </c>
      <c r="CN29" s="66">
        <f t="shared" si="19"/>
        <v>7.4767955631164318</v>
      </c>
      <c r="CO29" s="65">
        <f t="shared" si="20"/>
        <v>0.67141062740353896</v>
      </c>
      <c r="CP29" s="66">
        <f t="shared" si="8"/>
        <v>0.59909313618396387</v>
      </c>
      <c r="CQ29" s="65">
        <f t="shared" si="21"/>
        <v>0</v>
      </c>
      <c r="CR29" s="66">
        <f t="shared" si="9"/>
        <v>1.700248620038737</v>
      </c>
      <c r="CS29" s="65">
        <f t="shared" si="22"/>
        <v>0</v>
      </c>
      <c r="CT29" s="66">
        <f t="shared" si="10"/>
        <v>4.1672774112919182</v>
      </c>
      <c r="CU29" s="67">
        <f t="shared" si="23"/>
        <v>0</v>
      </c>
      <c r="CV29" s="16"/>
      <c r="CW29" s="959">
        <f t="shared" si="24"/>
        <v>5.0199999999999996</v>
      </c>
      <c r="CX29" s="962">
        <f>VLOOKUP($AX29&amp;"_"&amp;$CW$14,データシート1!$A:$BT,MATCH($CW$12&amp;"_"&amp;CX$20,データシート1!$A$1:$BT$1,0),0)</f>
        <v>5.0199999999999996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5.0199999999999996</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07482</v>
      </c>
      <c r="AY30" s="18" t="str">
        <f>IF(IFERROR(比較地域マスタ!$Z15,"")=0,"",IFERROR(比較地域マスタ!$Z15,""))</f>
        <v>矢祭町</v>
      </c>
      <c r="BB30" s="110" t="str">
        <f t="shared" si="0"/>
        <v>07482</v>
      </c>
      <c r="BC30" s="1031" t="str">
        <f t="shared" si="0"/>
        <v>矢祭町</v>
      </c>
      <c r="BD30" s="34">
        <f t="shared" si="14"/>
        <v>89.774702829941646</v>
      </c>
      <c r="BE30" s="34">
        <f t="shared" si="15"/>
        <v>65.438500605776753</v>
      </c>
      <c r="BF30" s="34">
        <f>VLOOKUP($AX30&amp;"_"&amp;$BC$14,データシート1!$A:$BT,MATCH($BC$12&amp;"_"&amp;BF$20,データシート1!$A$1:$BT$1,0),0)</f>
        <v>61.875102120469272</v>
      </c>
      <c r="BG30" s="34">
        <f>VLOOKUP($AX30&amp;"_"&amp;$BC$14,データシート1!$A:$BT,MATCH($BC$12&amp;"_"&amp;BG$20,データシート1!$A$1:$BT$1,0),0)</f>
        <v>0.62066048908658655</v>
      </c>
      <c r="BH30" s="34">
        <f>VLOOKUP($AX30&amp;"_"&amp;$BC$14,データシート1!$A:$BT,MATCH($BC$12&amp;"_"&amp;BH$20,データシート1!$A$1:$BT$1,0),0)</f>
        <v>2.9427379962208913</v>
      </c>
      <c r="BI30" s="34">
        <f>VLOOKUP($AX30&amp;"_"&amp;$BC$14,データシート1!$A:$BT,MATCH($BC$12&amp;"_"&amp;BI$20,データシート1!$A$1:$BT$1,0),0)</f>
        <v>3.677985138125305</v>
      </c>
      <c r="BJ30" s="34">
        <f>VLOOKUP($AX30&amp;"_"&amp;$BC$14,データシート1!$A:$BT,MATCH($BC$12&amp;"_"&amp;BJ$20,データシート1!$A$1:$BT$1,0),0)</f>
        <v>7.9334170446714376</v>
      </c>
      <c r="BK30" s="34">
        <f t="shared" si="1"/>
        <v>12.098069079927511</v>
      </c>
      <c r="BL30" s="34">
        <f t="shared" si="2"/>
        <v>11.778049344282163</v>
      </c>
      <c r="BM30" s="34">
        <f>VLOOKUP($AX30&amp;"_"&amp;$BC$14,データシート1!$A:$BT,MATCH($BC$12&amp;"_"&amp;BM$20,データシート1!$A$1:$BT$1,0),0)</f>
        <v>5.0451115968232685</v>
      </c>
      <c r="BN30" s="34">
        <f>VLOOKUP($AX30&amp;"_"&amp;$BC$14,データシート1!$A:$BT,MATCH($BC$12&amp;"_"&amp;BN$20,データシート1!$A$1:$BT$1,0),0)</f>
        <v>6.7329377474588936</v>
      </c>
      <c r="BO30" s="34">
        <f>VLOOKUP($AX30&amp;"_"&amp;$BC$14,データシート1!$A:$BT,MATCH($BC$12&amp;"_"&amp;BO$20,データシート1!$A$1:$BT$1,0),0)</f>
        <v>0.32001973564534703</v>
      </c>
      <c r="BP30" s="34">
        <f>VLOOKUP($AX30&amp;"_"&amp;$BC$14,データシート1!$A:$BT,MATCH($BC$12&amp;"_"&amp;BP$20,データシート1!$A$1:$BT$1,0),0)</f>
        <v>0</v>
      </c>
      <c r="BQ30" s="34">
        <f>VLOOKUP($AX30&amp;"_"&amp;$BC$14,データシート1!$A:$BT,MATCH($BC$12&amp;"_"&amp;BQ$20,データシート1!$A$1:$BT$1,0),0)</f>
        <v>0.62673096144062368</v>
      </c>
      <c r="BR30" s="35">
        <f t="shared" si="3"/>
        <v>89.774702829941646</v>
      </c>
      <c r="BT30" s="121" t="str">
        <f t="shared" si="4"/>
        <v>矢祭町</v>
      </c>
      <c r="BU30" s="33">
        <f t="shared" si="25"/>
        <v>89.774702829941646</v>
      </c>
      <c r="BV30" s="59">
        <f t="shared" si="16"/>
        <v>0.72891915587552036</v>
      </c>
      <c r="BW30" s="59">
        <f t="shared" si="5"/>
        <v>0.68922647661310554</v>
      </c>
      <c r="BX30" s="59">
        <f t="shared" si="5"/>
        <v>6.9135343200443762E-3</v>
      </c>
      <c r="BY30" s="59">
        <f t="shared" si="5"/>
        <v>3.2779144942370442E-2</v>
      </c>
      <c r="BZ30" s="59">
        <f t="shared" si="5"/>
        <v>4.0969059458681095E-2</v>
      </c>
      <c r="CA30" s="59">
        <f t="shared" si="5"/>
        <v>8.8370295802588678E-2</v>
      </c>
      <c r="CB30" s="59">
        <f t="shared" si="5"/>
        <v>0.13476033557966358</v>
      </c>
      <c r="CC30" s="59">
        <f t="shared" si="5"/>
        <v>0.13119563722302793</v>
      </c>
      <c r="CD30" s="59">
        <f t="shared" si="5"/>
        <v>5.6197474765025048E-2</v>
      </c>
      <c r="CE30" s="59">
        <f t="shared" si="5"/>
        <v>7.4998162458002865E-2</v>
      </c>
      <c r="CF30" s="59">
        <f t="shared" si="5"/>
        <v>3.5646983566356523E-3</v>
      </c>
      <c r="CG30" s="59">
        <f t="shared" si="5"/>
        <v>0</v>
      </c>
      <c r="CH30" s="59">
        <f t="shared" si="5"/>
        <v>6.9811532835461132E-3</v>
      </c>
      <c r="CI30" s="122">
        <f t="shared" si="6"/>
        <v>1</v>
      </c>
      <c r="CK30" s="123" t="str">
        <f t="shared" si="7"/>
        <v>矢祭町</v>
      </c>
      <c r="CL30" s="124">
        <f t="shared" si="17"/>
        <v>65.438500605776753</v>
      </c>
      <c r="CM30" s="65">
        <f t="shared" si="18"/>
        <v>0.16971660256866566</v>
      </c>
      <c r="CN30" s="66">
        <f t="shared" si="19"/>
        <v>61.875102120469272</v>
      </c>
      <c r="CO30" s="65">
        <f t="shared" si="20"/>
        <v>0.17949061285388906</v>
      </c>
      <c r="CP30" s="66">
        <f t="shared" si="8"/>
        <v>0.62066048908658655</v>
      </c>
      <c r="CQ30" s="65">
        <f t="shared" si="21"/>
        <v>0</v>
      </c>
      <c r="CR30" s="66">
        <f t="shared" si="9"/>
        <v>2.9427379962208913</v>
      </c>
      <c r="CS30" s="65">
        <f t="shared" si="22"/>
        <v>0</v>
      </c>
      <c r="CT30" s="66">
        <f t="shared" si="10"/>
        <v>3.677985138125305</v>
      </c>
      <c r="CU30" s="67">
        <f t="shared" si="23"/>
        <v>0</v>
      </c>
      <c r="CV30" s="16"/>
      <c r="CW30" s="959">
        <f t="shared" si="24"/>
        <v>11.106</v>
      </c>
      <c r="CX30" s="962">
        <f>VLOOKUP($AX30&amp;"_"&amp;$CW$14,データシート1!$A:$BT,MATCH($CW$12&amp;"_"&amp;CX$20,データシート1!$A$1:$BT$1,0),0)</f>
        <v>11.106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11.106</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10424</v>
      </c>
      <c r="AY31" s="18" t="str">
        <f>IF(IFERROR(比較地域マスタ!$Z16,"")=0,"",IFERROR(比較地域マスタ!$Z16,""))</f>
        <v>長野原町</v>
      </c>
      <c r="BB31" s="110" t="str">
        <f t="shared" si="0"/>
        <v>10424</v>
      </c>
      <c r="BC31" s="1031" t="str">
        <f t="shared" si="0"/>
        <v>長野原町</v>
      </c>
      <c r="BD31" s="34">
        <f t="shared" si="14"/>
        <v>40.491073318847398</v>
      </c>
      <c r="BE31" s="34">
        <f t="shared" si="15"/>
        <v>5.1390646664337103</v>
      </c>
      <c r="BF31" s="34">
        <f>VLOOKUP($AX31&amp;"_"&amp;$BC$14,データシート1!$A:$BT,MATCH($BC$12&amp;"_"&amp;BF$20,データシート1!$A$1:$BT$1,0),0)</f>
        <v>0.94967205688929301</v>
      </c>
      <c r="BG31" s="34">
        <f>VLOOKUP($AX31&amp;"_"&amp;$BC$14,データシート1!$A:$BT,MATCH($BC$12&amp;"_"&amp;BG$20,データシート1!$A$1:$BT$1,0),0)</f>
        <v>0.95242854636302943</v>
      </c>
      <c r="BH31" s="34">
        <f>VLOOKUP($AX31&amp;"_"&amp;$BC$14,データシート1!$A:$BT,MATCH($BC$12&amp;"_"&amp;BH$20,データシート1!$A$1:$BT$1,0),0)</f>
        <v>3.2369640631813881</v>
      </c>
      <c r="BI31" s="34">
        <f>VLOOKUP($AX31&amp;"_"&amp;$BC$14,データシート1!$A:$BT,MATCH($BC$12&amp;"_"&amp;BI$20,データシート1!$A$1:$BT$1,0),0)</f>
        <v>9.0265875456211226</v>
      </c>
      <c r="BJ31" s="34">
        <f>VLOOKUP($AX31&amp;"_"&amp;$BC$14,データシート1!$A:$BT,MATCH($BC$12&amp;"_"&amp;BJ$20,データシート1!$A$1:$BT$1,0),0)</f>
        <v>7.2378111976379369</v>
      </c>
      <c r="BK31" s="34">
        <f t="shared" si="1"/>
        <v>17.729093474167012</v>
      </c>
      <c r="BL31" s="34">
        <f t="shared" si="2"/>
        <v>17.414795675046616</v>
      </c>
      <c r="BM31" s="34">
        <f>VLOOKUP($AX31&amp;"_"&amp;$BC$14,データシート1!$A:$BT,MATCH($BC$12&amp;"_"&amp;BM$20,データシート1!$A$1:$BT$1,0),0)</f>
        <v>6.2071725923200081</v>
      </c>
      <c r="BN31" s="34">
        <f>VLOOKUP($AX31&amp;"_"&amp;$BC$14,データシート1!$A:$BT,MATCH($BC$12&amp;"_"&amp;BN$20,データシート1!$A$1:$BT$1,0),0)</f>
        <v>11.207623082726608</v>
      </c>
      <c r="BO31" s="34">
        <f>VLOOKUP($AX31&amp;"_"&amp;$BC$14,データシート1!$A:$BT,MATCH($BC$12&amp;"_"&amp;BO$20,データシート1!$A$1:$BT$1,0),0)</f>
        <v>0.31429779912039801</v>
      </c>
      <c r="BP31" s="34">
        <f>VLOOKUP($AX31&amp;"_"&amp;$BC$14,データシート1!$A:$BT,MATCH($BC$12&amp;"_"&amp;BP$20,データシート1!$A$1:$BT$1,0),0)</f>
        <v>0</v>
      </c>
      <c r="BQ31" s="34">
        <f>VLOOKUP($AX31&amp;"_"&amp;$BC$14,データシート1!$A:$BT,MATCH($BC$12&amp;"_"&amp;BQ$20,データシート1!$A$1:$BT$1,0),0)</f>
        <v>1.35851643498762</v>
      </c>
      <c r="BR31" s="35">
        <f t="shared" si="3"/>
        <v>40.491073318847398</v>
      </c>
      <c r="BT31" s="121" t="str">
        <f t="shared" si="4"/>
        <v>長野原町</v>
      </c>
      <c r="BU31" s="33">
        <f t="shared" si="25"/>
        <v>40.491073318847398</v>
      </c>
      <c r="BV31" s="59">
        <f t="shared" si="16"/>
        <v>0.12691845992735459</v>
      </c>
      <c r="BW31" s="59">
        <f t="shared" si="5"/>
        <v>2.3453862272582653E-2</v>
      </c>
      <c r="BX31" s="59">
        <f t="shared" si="5"/>
        <v>2.3521938745933467E-2</v>
      </c>
      <c r="BY31" s="59">
        <f t="shared" si="5"/>
        <v>7.9942658908838476E-2</v>
      </c>
      <c r="BZ31" s="59">
        <f t="shared" si="5"/>
        <v>0.22292784077471003</v>
      </c>
      <c r="CA31" s="59">
        <f t="shared" si="5"/>
        <v>0.1787507863929344</v>
      </c>
      <c r="CB31" s="59">
        <f t="shared" si="5"/>
        <v>0.43785190218493525</v>
      </c>
      <c r="CC31" s="59">
        <f t="shared" si="5"/>
        <v>0.43008975183032611</v>
      </c>
      <c r="CD31" s="59">
        <f t="shared" si="5"/>
        <v>0.15329730934622454</v>
      </c>
      <c r="CE31" s="59">
        <f t="shared" si="5"/>
        <v>0.27679244248410156</v>
      </c>
      <c r="CF31" s="59">
        <f t="shared" si="5"/>
        <v>7.762150354609189E-3</v>
      </c>
      <c r="CG31" s="59">
        <f t="shared" si="5"/>
        <v>0</v>
      </c>
      <c r="CH31" s="59">
        <f t="shared" si="5"/>
        <v>3.3551010720065819E-2</v>
      </c>
      <c r="CI31" s="122">
        <f t="shared" si="6"/>
        <v>1</v>
      </c>
      <c r="CK31" s="123" t="str">
        <f t="shared" si="7"/>
        <v>長野原町</v>
      </c>
      <c r="CL31" s="124">
        <f t="shared" si="17"/>
        <v>5.1390646664337103</v>
      </c>
      <c r="CM31" s="65">
        <f t="shared" si="18"/>
        <v>0</v>
      </c>
      <c r="CN31" s="66">
        <f t="shared" si="19"/>
        <v>0.94967205688929301</v>
      </c>
      <c r="CO31" s="65">
        <f t="shared" si="20"/>
        <v>0</v>
      </c>
      <c r="CP31" s="66">
        <f t="shared" si="8"/>
        <v>0.95242854636302943</v>
      </c>
      <c r="CQ31" s="65">
        <f t="shared" si="21"/>
        <v>0</v>
      </c>
      <c r="CR31" s="66">
        <f t="shared" si="9"/>
        <v>3.2369640631813881</v>
      </c>
      <c r="CS31" s="65">
        <f t="shared" si="22"/>
        <v>0</v>
      </c>
      <c r="CT31" s="66">
        <f t="shared" si="10"/>
        <v>9.0265875456211226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03506</v>
      </c>
      <c r="AY32" s="18" t="str">
        <f>IF(IFERROR(比較地域マスタ!$Z17,"")=0,"",IFERROR(比較地域マスタ!$Z17,""))</f>
        <v>九戸村</v>
      </c>
      <c r="AZ32" s="16"/>
      <c r="BA32" s="16"/>
      <c r="BB32" s="110" t="str">
        <f t="shared" si="0"/>
        <v>03506</v>
      </c>
      <c r="BC32" s="1031" t="str">
        <f t="shared" si="0"/>
        <v>九戸村</v>
      </c>
      <c r="BD32" s="34">
        <f t="shared" si="14"/>
        <v>50.21550566190971</v>
      </c>
      <c r="BE32" s="34">
        <f t="shared" si="15"/>
        <v>23.46783785724643</v>
      </c>
      <c r="BF32" s="34">
        <f>VLOOKUP($AX32&amp;"_"&amp;$BC$14,データシート1!$A:$BT,MATCH($BC$12&amp;"_"&amp;BF$20,データシート1!$A$1:$BT$1,0),0)</f>
        <v>14.912040683515871</v>
      </c>
      <c r="BG32" s="34">
        <f>VLOOKUP($AX32&amp;"_"&amp;$BC$14,データシート1!$A:$BT,MATCH($BC$12&amp;"_"&amp;BG$20,データシート1!$A$1:$BT$1,0),0)</f>
        <v>0.52358574450117434</v>
      </c>
      <c r="BH32" s="34">
        <f>VLOOKUP($AX32&amp;"_"&amp;$BC$14,データシート1!$A:$BT,MATCH($BC$12&amp;"_"&amp;BH$20,データシート1!$A$1:$BT$1,0),0)</f>
        <v>8.0322114292293865</v>
      </c>
      <c r="BI32" s="34">
        <f>VLOOKUP($AX32&amp;"_"&amp;$BC$14,データシート1!$A:$BT,MATCH($BC$12&amp;"_"&amp;BI$20,データシート1!$A$1:$BT$1,0),0)</f>
        <v>4.2461353737587606</v>
      </c>
      <c r="BJ32" s="34">
        <f>VLOOKUP($AX32&amp;"_"&amp;$BC$14,データシート1!$A:$BT,MATCH($BC$12&amp;"_"&amp;BJ$20,データシート1!$A$1:$BT$1,0),0)</f>
        <v>8.5695318050479372</v>
      </c>
      <c r="BK32" s="34">
        <f t="shared" si="1"/>
        <v>13.363243114097617</v>
      </c>
      <c r="BL32" s="34">
        <f t="shared" si="2"/>
        <v>13.043982410848438</v>
      </c>
      <c r="BM32" s="34">
        <f>VLOOKUP($AX32&amp;"_"&amp;$BC$14,データシート1!$A:$BT,MATCH($BC$12&amp;"_"&amp;BM$20,データシート1!$A$1:$BT$1,0),0)</f>
        <v>4.4756337522465053</v>
      </c>
      <c r="BN32" s="34">
        <f>VLOOKUP($AX32&amp;"_"&amp;$BC$14,データシート1!$A:$BT,MATCH($BC$12&amp;"_"&amp;BN$20,データシート1!$A$1:$BT$1,0),0)</f>
        <v>8.5683486586019324</v>
      </c>
      <c r="BO32" s="34">
        <f>VLOOKUP($AX32&amp;"_"&amp;$BC$14,データシート1!$A:$BT,MATCH($BC$12&amp;"_"&amp;BO$20,データシート1!$A$1:$BT$1,0),0)</f>
        <v>0.31926070324917999</v>
      </c>
      <c r="BP32" s="34">
        <f>VLOOKUP($AX32&amp;"_"&amp;$BC$14,データシート1!$A:$BT,MATCH($BC$12&amp;"_"&amp;BP$20,データシート1!$A$1:$BT$1,0),0)</f>
        <v>0</v>
      </c>
      <c r="BQ32" s="34">
        <f>VLOOKUP($AX32&amp;"_"&amp;$BC$14,データシート1!$A:$BT,MATCH($BC$12&amp;"_"&amp;BQ$20,データシート1!$A$1:$BT$1,0),0)</f>
        <v>0.56875751175896605</v>
      </c>
      <c r="BR32" s="35">
        <f t="shared" si="3"/>
        <v>50.21550566190971</v>
      </c>
      <c r="BS32" s="21"/>
      <c r="BT32" s="121" t="str">
        <f t="shared" si="4"/>
        <v>九戸村</v>
      </c>
      <c r="BU32" s="33">
        <f t="shared" si="25"/>
        <v>50.21550566190971</v>
      </c>
      <c r="BV32" s="59">
        <f t="shared" si="16"/>
        <v>0.46734245822894582</v>
      </c>
      <c r="BW32" s="59">
        <f t="shared" si="5"/>
        <v>0.29696087865599641</v>
      </c>
      <c r="BX32" s="59">
        <f t="shared" si="5"/>
        <v>1.0426774312029546E-2</v>
      </c>
      <c r="BY32" s="59">
        <f t="shared" si="5"/>
        <v>0.15995480526091987</v>
      </c>
      <c r="BZ32" s="59">
        <f t="shared" si="5"/>
        <v>8.4558251834544587E-2</v>
      </c>
      <c r="CA32" s="59">
        <f t="shared" si="5"/>
        <v>0.17065509332405746</v>
      </c>
      <c r="CB32" s="59">
        <f t="shared" si="5"/>
        <v>0.26611786415274763</v>
      </c>
      <c r="CC32" s="59">
        <f t="shared" si="5"/>
        <v>0.25976005297389193</v>
      </c>
      <c r="CD32" s="59">
        <f t="shared" si="5"/>
        <v>8.9128521026552887E-2</v>
      </c>
      <c r="CE32" s="59">
        <f t="shared" si="5"/>
        <v>0.17063153194733907</v>
      </c>
      <c r="CF32" s="59">
        <f t="shared" si="5"/>
        <v>6.3578111788556747E-3</v>
      </c>
      <c r="CG32" s="59">
        <f t="shared" si="5"/>
        <v>0</v>
      </c>
      <c r="CH32" s="59">
        <f t="shared" si="5"/>
        <v>1.1326332459704561E-2</v>
      </c>
      <c r="CI32" s="122">
        <f t="shared" si="6"/>
        <v>1</v>
      </c>
      <c r="CJ32" s="16"/>
      <c r="CK32" s="123" t="str">
        <f t="shared" si="7"/>
        <v>九戸村</v>
      </c>
      <c r="CL32" s="124">
        <f t="shared" si="17"/>
        <v>23.46783785724643</v>
      </c>
      <c r="CM32" s="65">
        <f t="shared" si="18"/>
        <v>0</v>
      </c>
      <c r="CN32" s="66">
        <f t="shared" si="19"/>
        <v>14.912040683515871</v>
      </c>
      <c r="CO32" s="65">
        <f t="shared" si="20"/>
        <v>0</v>
      </c>
      <c r="CP32" s="66">
        <f t="shared" si="8"/>
        <v>0.52358574450117434</v>
      </c>
      <c r="CQ32" s="65">
        <f t="shared" si="21"/>
        <v>0</v>
      </c>
      <c r="CR32" s="66">
        <f t="shared" si="9"/>
        <v>8.0322114292293865</v>
      </c>
      <c r="CS32" s="65">
        <f t="shared" si="22"/>
        <v>0</v>
      </c>
      <c r="CT32" s="66">
        <f t="shared" si="10"/>
        <v>4.2461353737587606</v>
      </c>
      <c r="CU32" s="67">
        <f t="shared" si="23"/>
        <v>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27.869</v>
      </c>
      <c r="DB32" s="962">
        <f>VLOOKUP($AX32&amp;"_"&amp;$CW$14,データシート1!$A:$BT,MATCH($CW$12&amp;"_"&amp;DB$20,データシート1!$A$1:$BT$1,0),0)</f>
        <v>0</v>
      </c>
      <c r="DC32" s="962">
        <f>VLOOKUP($AX32&amp;"_"&amp;$CW$14,データシート1!$A:$BT,MATCH($CW$12&amp;"_"&amp;DC$20,データシート1!$A$1:$BT$1,0),0)</f>
        <v>0</v>
      </c>
      <c r="DD32" s="961">
        <f t="shared" si="11"/>
        <v>27.869</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43364</v>
      </c>
      <c r="AY33" s="18" t="str">
        <f>IF(IFERROR(比較地域マスタ!$Z18,"")=0,"",IFERROR(比較地域マスタ!$Z18,""))</f>
        <v>玉東町</v>
      </c>
      <c r="BB33" s="110" t="str">
        <f t="shared" si="0"/>
        <v>43364</v>
      </c>
      <c r="BC33" s="1031" t="str">
        <f t="shared" si="0"/>
        <v>玉東町</v>
      </c>
      <c r="BD33" s="34">
        <f t="shared" si="14"/>
        <v>21.382209402337601</v>
      </c>
      <c r="BE33" s="34">
        <f t="shared" si="15"/>
        <v>2.5592397531130771</v>
      </c>
      <c r="BF33" s="34">
        <f>VLOOKUP($AX33&amp;"_"&amp;$BC$14,データシート1!$A:$BT,MATCH($BC$12&amp;"_"&amp;BF$20,データシート1!$A$1:$BT$1,0),0)</f>
        <v>1.949903033648289</v>
      </c>
      <c r="BG33" s="34">
        <f>VLOOKUP($AX33&amp;"_"&amp;$BC$14,データシート1!$A:$BT,MATCH($BC$12&amp;"_"&amp;BG$20,データシート1!$A$1:$BT$1,0),0)</f>
        <v>0.16568842297006633</v>
      </c>
      <c r="BH33" s="34">
        <f>VLOOKUP($AX33&amp;"_"&amp;$BC$14,データシート1!$A:$BT,MATCH($BC$12&amp;"_"&amp;BH$20,データシート1!$A$1:$BT$1,0),0)</f>
        <v>0.44364829649472171</v>
      </c>
      <c r="BI33" s="34">
        <f>VLOOKUP($AX33&amp;"_"&amp;$BC$14,データシート1!$A:$BT,MATCH($BC$12&amp;"_"&amp;BI$20,データシート1!$A$1:$BT$1,0),0)</f>
        <v>2.8072268805276703</v>
      </c>
      <c r="BJ33" s="34">
        <f>VLOOKUP($AX33&amp;"_"&amp;$BC$14,データシート1!$A:$BT,MATCH($BC$12&amp;"_"&amp;BJ$20,データシート1!$A$1:$BT$1,0),0)</f>
        <v>3.7085887651530158</v>
      </c>
      <c r="BK33" s="34">
        <f t="shared" si="1"/>
        <v>11.736106502532095</v>
      </c>
      <c r="BL33" s="34">
        <f t="shared" si="2"/>
        <v>11.432143221421043</v>
      </c>
      <c r="BM33" s="34">
        <f>VLOOKUP($AX33&amp;"_"&amp;$BC$14,データシート1!$A:$BT,MATCH($BC$12&amp;"_"&amp;BM$20,データシート1!$A$1:$BT$1,0),0)</f>
        <v>4.5272809076019147</v>
      </c>
      <c r="BN33" s="34">
        <f>VLOOKUP($AX33&amp;"_"&amp;$BC$14,データシート1!$A:$BT,MATCH($BC$12&amp;"_"&amp;BN$20,データシート1!$A$1:$BT$1,0),0)</f>
        <v>6.9048623138191276</v>
      </c>
      <c r="BO33" s="34">
        <f>VLOOKUP($AX33&amp;"_"&amp;$BC$14,データシート1!$A:$BT,MATCH($BC$12&amp;"_"&amp;BO$20,データシート1!$A$1:$BT$1,0),0)</f>
        <v>0.30396328111105198</v>
      </c>
      <c r="BP33" s="34">
        <f>VLOOKUP($AX33&amp;"_"&amp;$BC$14,データシート1!$A:$BT,MATCH($BC$12&amp;"_"&amp;BP$20,データシート1!$A$1:$BT$1,0),0)</f>
        <v>0</v>
      </c>
      <c r="BQ33" s="34">
        <f>VLOOKUP($AX33&amp;"_"&amp;$BC$14,データシート1!$A:$BT,MATCH($BC$12&amp;"_"&amp;BQ$20,データシート1!$A$1:$BT$1,0),0)</f>
        <v>0.57104750101174018</v>
      </c>
      <c r="BR33" s="35">
        <f t="shared" si="3"/>
        <v>21.382209402337601</v>
      </c>
      <c r="BT33" s="121" t="str">
        <f t="shared" si="4"/>
        <v>玉東町</v>
      </c>
      <c r="BU33" s="33">
        <f t="shared" si="25"/>
        <v>21.382209402337601</v>
      </c>
      <c r="BV33" s="59">
        <f t="shared" si="16"/>
        <v>0.11969014543620031</v>
      </c>
      <c r="BW33" s="59">
        <f t="shared" si="5"/>
        <v>9.1192776057796757E-2</v>
      </c>
      <c r="BX33" s="59">
        <f t="shared" si="5"/>
        <v>7.7488916066808565E-3</v>
      </c>
      <c r="BY33" s="59">
        <f t="shared" si="5"/>
        <v>2.0748477771722694E-2</v>
      </c>
      <c r="BZ33" s="59">
        <f t="shared" si="5"/>
        <v>0.13128797065380771</v>
      </c>
      <c r="CA33" s="59">
        <f t="shared" si="5"/>
        <v>0.17344272967168564</v>
      </c>
      <c r="CB33" s="59">
        <f t="shared" si="5"/>
        <v>0.548872489353184</v>
      </c>
      <c r="CC33" s="59">
        <f t="shared" si="5"/>
        <v>0.53465677967643643</v>
      </c>
      <c r="CD33" s="59">
        <f t="shared" si="5"/>
        <v>0.21173120244098684</v>
      </c>
      <c r="CE33" s="59">
        <f t="shared" si="5"/>
        <v>0.32292557723544962</v>
      </c>
      <c r="CF33" s="59">
        <f t="shared" si="5"/>
        <v>1.4215709676747498E-2</v>
      </c>
      <c r="CG33" s="59">
        <f t="shared" si="5"/>
        <v>0</v>
      </c>
      <c r="CH33" s="59">
        <f t="shared" si="5"/>
        <v>2.6706664885122237E-2</v>
      </c>
      <c r="CI33" s="122">
        <f t="shared" si="6"/>
        <v>1</v>
      </c>
      <c r="CK33" s="123" t="str">
        <f t="shared" si="7"/>
        <v>玉東町</v>
      </c>
      <c r="CL33" s="124">
        <f t="shared" si="17"/>
        <v>2.5592397531130771</v>
      </c>
      <c r="CM33" s="65">
        <f t="shared" si="18"/>
        <v>0</v>
      </c>
      <c r="CN33" s="66">
        <f t="shared" si="19"/>
        <v>1.949903033648289</v>
      </c>
      <c r="CO33" s="65">
        <f t="shared" si="20"/>
        <v>0</v>
      </c>
      <c r="CP33" s="66">
        <f t="shared" si="8"/>
        <v>0.16568842297006633</v>
      </c>
      <c r="CQ33" s="65">
        <f t="shared" si="21"/>
        <v>0</v>
      </c>
      <c r="CR33" s="66">
        <f t="shared" si="9"/>
        <v>0.44364829649472171</v>
      </c>
      <c r="CS33" s="65">
        <f t="shared" si="22"/>
        <v>0</v>
      </c>
      <c r="CT33" s="66">
        <f t="shared" si="10"/>
        <v>2.8072268805276703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30383</v>
      </c>
      <c r="AY34" s="18" t="str">
        <f>IF(IFERROR(比較地域マスタ!$Z19,"")=0,"",IFERROR(比較地域マスタ!$Z19,""))</f>
        <v>由良町</v>
      </c>
      <c r="BB34" s="110" t="str">
        <f t="shared" si="0"/>
        <v>30383</v>
      </c>
      <c r="BC34" s="1031" t="str">
        <f t="shared" si="0"/>
        <v>由良町</v>
      </c>
      <c r="BD34" s="34">
        <f t="shared" si="14"/>
        <v>70.969233266218822</v>
      </c>
      <c r="BE34" s="34">
        <f t="shared" si="15"/>
        <v>41.431428408490042</v>
      </c>
      <c r="BF34" s="34">
        <f>VLOOKUP($AX34&amp;"_"&amp;$BC$14,データシート1!$A:$BT,MATCH($BC$12&amp;"_"&amp;BF$20,データシート1!$A$1:$BT$1,0),0)</f>
        <v>40.40095725207528</v>
      </c>
      <c r="BG34" s="34">
        <f>VLOOKUP($AX34&amp;"_"&amp;$BC$14,データシート1!$A:$BT,MATCH($BC$12&amp;"_"&amp;BG$20,データシート1!$A$1:$BT$1,0),0)</f>
        <v>0.37080666848682597</v>
      </c>
      <c r="BH34" s="34">
        <f>VLOOKUP($AX34&amp;"_"&amp;$BC$14,データシート1!$A:$BT,MATCH($BC$12&amp;"_"&amp;BH$20,データシート1!$A$1:$BT$1,0),0)</f>
        <v>0.65966448792793453</v>
      </c>
      <c r="BI34" s="34">
        <f>VLOOKUP($AX34&amp;"_"&amp;$BC$14,データシート1!$A:$BT,MATCH($BC$12&amp;"_"&amp;BI$20,データシート1!$A$1:$BT$1,0),0)</f>
        <v>3.7133510464842541</v>
      </c>
      <c r="BJ34" s="34">
        <f>VLOOKUP($AX34&amp;"_"&amp;$BC$14,データシート1!$A:$BT,MATCH($BC$12&amp;"_"&amp;BJ$20,データシート1!$A$1:$BT$1,0),0)</f>
        <v>5.6385928963496852</v>
      </c>
      <c r="BK34" s="34">
        <f t="shared" si="1"/>
        <v>19.81269886967824</v>
      </c>
      <c r="BL34" s="34">
        <f t="shared" si="2"/>
        <v>9.9742808745720204</v>
      </c>
      <c r="BM34" s="34">
        <f>VLOOKUP($AX34&amp;"_"&amp;$BC$14,データシート1!$A:$BT,MATCH($BC$12&amp;"_"&amp;BM$20,データシート1!$A$1:$BT$1,0),0)</f>
        <v>4.4634015312412751</v>
      </c>
      <c r="BN34" s="34">
        <f>VLOOKUP($AX34&amp;"_"&amp;$BC$14,データシート1!$A:$BT,MATCH($BC$12&amp;"_"&amp;BN$20,データシート1!$A$1:$BT$1,0),0)</f>
        <v>5.5108793433307444</v>
      </c>
      <c r="BO34" s="34">
        <f>VLOOKUP($AX34&amp;"_"&amp;$BC$14,データシート1!$A:$BT,MATCH($BC$12&amp;"_"&amp;BO$20,データシート1!$A$1:$BT$1,0),0)</f>
        <v>0.31704199316807702</v>
      </c>
      <c r="BP34" s="34">
        <f>VLOOKUP($AX34&amp;"_"&amp;$BC$14,データシート1!$A:$BT,MATCH($BC$12&amp;"_"&amp;BP$20,データシート1!$A$1:$BT$1,0),0)</f>
        <v>9.5213760019381422</v>
      </c>
      <c r="BQ34" s="34">
        <f>VLOOKUP($AX34&amp;"_"&amp;$BC$14,データシート1!$A:$BT,MATCH($BC$12&amp;"_"&amp;BQ$20,データシート1!$A$1:$BT$1,0),0)</f>
        <v>0.37316204521660612</v>
      </c>
      <c r="BR34" s="35">
        <f t="shared" si="3"/>
        <v>70.969233266218822</v>
      </c>
      <c r="BT34" s="121" t="str">
        <f t="shared" si="4"/>
        <v>由良町</v>
      </c>
      <c r="BU34" s="33">
        <f t="shared" si="25"/>
        <v>70.969233266218822</v>
      </c>
      <c r="BV34" s="59">
        <f t="shared" si="16"/>
        <v>0.58379422323858332</v>
      </c>
      <c r="BW34" s="59">
        <f t="shared" si="5"/>
        <v>0.5692742529783823</v>
      </c>
      <c r="BX34" s="59">
        <f t="shared" si="5"/>
        <v>5.2248932589684469E-3</v>
      </c>
      <c r="BY34" s="59">
        <f t="shared" si="5"/>
        <v>9.2950770012324921E-3</v>
      </c>
      <c r="BZ34" s="59">
        <f t="shared" si="5"/>
        <v>5.2323392484103386E-2</v>
      </c>
      <c r="CA34" s="59">
        <f t="shared" si="5"/>
        <v>7.9451230298603792E-2</v>
      </c>
      <c r="CB34" s="59">
        <f t="shared" si="5"/>
        <v>0.27917307201780117</v>
      </c>
      <c r="CC34" s="59">
        <f t="shared" si="5"/>
        <v>0.14054373163588557</v>
      </c>
      <c r="CD34" s="59">
        <f t="shared" si="5"/>
        <v>6.2892063586177188E-2</v>
      </c>
      <c r="CE34" s="59">
        <f t="shared" si="5"/>
        <v>7.7651668049708369E-2</v>
      </c>
      <c r="CF34" s="59">
        <f t="shared" si="5"/>
        <v>4.4673160266335893E-3</v>
      </c>
      <c r="CG34" s="59">
        <f t="shared" si="5"/>
        <v>0.13416202435528204</v>
      </c>
      <c r="CH34" s="59">
        <f t="shared" si="5"/>
        <v>5.2580819609084088E-3</v>
      </c>
      <c r="CI34" s="122">
        <f t="shared" si="6"/>
        <v>1</v>
      </c>
      <c r="CK34" s="123" t="str">
        <f t="shared" si="7"/>
        <v>由良町</v>
      </c>
      <c r="CL34" s="124">
        <f t="shared" si="17"/>
        <v>41.431428408490042</v>
      </c>
      <c r="CM34" s="65">
        <f t="shared" si="18"/>
        <v>0.19475553486701699</v>
      </c>
      <c r="CN34" s="66">
        <f t="shared" si="19"/>
        <v>40.40095725207528</v>
      </c>
      <c r="CO34" s="65">
        <f t="shared" si="20"/>
        <v>0.19972299046418066</v>
      </c>
      <c r="CP34" s="66">
        <f t="shared" si="8"/>
        <v>0.37080666848682597</v>
      </c>
      <c r="CQ34" s="65">
        <f t="shared" si="21"/>
        <v>0</v>
      </c>
      <c r="CR34" s="66">
        <f t="shared" si="9"/>
        <v>0.65966448792793453</v>
      </c>
      <c r="CS34" s="65">
        <f t="shared" si="22"/>
        <v>0</v>
      </c>
      <c r="CT34" s="66">
        <f t="shared" si="10"/>
        <v>3.7133510464842541</v>
      </c>
      <c r="CU34" s="67">
        <f t="shared" si="23"/>
        <v>0</v>
      </c>
      <c r="CV34" s="16"/>
      <c r="CW34" s="959">
        <f t="shared" si="24"/>
        <v>8.0690000000000008</v>
      </c>
      <c r="CX34" s="962">
        <f>VLOOKUP($AX34&amp;"_"&amp;$CW$14,データシート1!$A:$BT,MATCH($CW$12&amp;"_"&amp;CX$20,データシート1!$A$1:$BT$1,0),0)</f>
        <v>8.0690000000000008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8.0690000000000008</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29402</v>
      </c>
      <c r="AY35" s="18" t="str">
        <f>IF(IFERROR(比較地域マスタ!$Z20,"")=0,"",IFERROR(比較地域マスタ!$Z20,""))</f>
        <v>明日香村</v>
      </c>
      <c r="BB35" s="110" t="str">
        <f t="shared" si="0"/>
        <v>29402</v>
      </c>
      <c r="BC35" s="1031" t="str">
        <f t="shared" si="0"/>
        <v>明日香村</v>
      </c>
      <c r="BD35" s="34">
        <f t="shared" si="14"/>
        <v>20.832928917661981</v>
      </c>
      <c r="BE35" s="34">
        <f t="shared" si="15"/>
        <v>2.0709364314383927</v>
      </c>
      <c r="BF35" s="34">
        <f>VLOOKUP($AX35&amp;"_"&amp;$BC$14,データシート1!$A:$BT,MATCH($BC$12&amp;"_"&amp;BF$20,データシート1!$A$1:$BT$1,0),0)</f>
        <v>0.4202099914548299</v>
      </c>
      <c r="BG35" s="34">
        <f>VLOOKUP($AX35&amp;"_"&amp;$BC$14,データシート1!$A:$BT,MATCH($BC$12&amp;"_"&amp;BG$20,データシート1!$A$1:$BT$1,0),0)</f>
        <v>0.440370090061667</v>
      </c>
      <c r="BH35" s="34">
        <f>VLOOKUP($AX35&amp;"_"&amp;$BC$14,データシート1!$A:$BT,MATCH($BC$12&amp;"_"&amp;BH$20,データシート1!$A$1:$BT$1,0),0)</f>
        <v>1.2103563499218957</v>
      </c>
      <c r="BI35" s="34">
        <f>VLOOKUP($AX35&amp;"_"&amp;$BC$14,データシート1!$A:$BT,MATCH($BC$12&amp;"_"&amp;BI$20,データシート1!$A$1:$BT$1,0),0)</f>
        <v>3.7849667973353758</v>
      </c>
      <c r="BJ35" s="34">
        <f>VLOOKUP($AX35&amp;"_"&amp;$BC$14,データシート1!$A:$BT,MATCH($BC$12&amp;"_"&amp;BJ$20,データシート1!$A$1:$BT$1,0),0)</f>
        <v>5.2475048305885945</v>
      </c>
      <c r="BK35" s="34">
        <f t="shared" si="1"/>
        <v>9.7295208582996171</v>
      </c>
      <c r="BL35" s="34">
        <f t="shared" si="2"/>
        <v>9.4153398333940146</v>
      </c>
      <c r="BM35" s="34">
        <f>VLOOKUP($AX35&amp;"_"&amp;$BC$14,データシート1!$A:$BT,MATCH($BC$12&amp;"_"&amp;BM$20,データシート1!$A$1:$BT$1,0),0)</f>
        <v>4.2622494524886232</v>
      </c>
      <c r="BN35" s="34">
        <f>VLOOKUP($AX35&amp;"_"&amp;$BC$14,データシート1!$A:$BT,MATCH($BC$12&amp;"_"&amp;BN$20,データシート1!$A$1:$BT$1,0),0)</f>
        <v>5.1530903809053923</v>
      </c>
      <c r="BO35" s="34">
        <f>VLOOKUP($AX35&amp;"_"&amp;$BC$14,データシート1!$A:$BT,MATCH($BC$12&amp;"_"&amp;BO$20,データシート1!$A$1:$BT$1,0),0)</f>
        <v>0.31418102490560301</v>
      </c>
      <c r="BP35" s="34">
        <f>VLOOKUP($AX35&amp;"_"&amp;$BC$14,データシート1!$A:$BT,MATCH($BC$12&amp;"_"&amp;BP$20,データシート1!$A$1:$BT$1,0),0)</f>
        <v>0</v>
      </c>
      <c r="BQ35" s="34">
        <f>VLOOKUP($AX35&amp;"_"&amp;$BC$14,データシート1!$A:$BT,MATCH($BC$12&amp;"_"&amp;BQ$20,データシート1!$A$1:$BT$1,0),0)</f>
        <v>0</v>
      </c>
      <c r="BR35" s="35">
        <f t="shared" si="3"/>
        <v>20.832928917661981</v>
      </c>
      <c r="BT35" s="121" t="str">
        <f t="shared" si="4"/>
        <v>明日香村</v>
      </c>
      <c r="BU35" s="33">
        <f t="shared" si="25"/>
        <v>20.832928917661981</v>
      </c>
      <c r="BV35" s="59">
        <f t="shared" si="16"/>
        <v>9.9406878390617001E-2</v>
      </c>
      <c r="BW35" s="59">
        <f t="shared" si="5"/>
        <v>2.0170471138053921E-2</v>
      </c>
      <c r="BX35" s="59">
        <f t="shared" si="5"/>
        <v>2.1138174656196565E-2</v>
      </c>
      <c r="BY35" s="59">
        <f t="shared" si="5"/>
        <v>5.8098232596366504E-2</v>
      </c>
      <c r="BZ35" s="59">
        <f t="shared" si="5"/>
        <v>0.18168193307310299</v>
      </c>
      <c r="CA35" s="59">
        <f t="shared" si="5"/>
        <v>0.25188512145019631</v>
      </c>
      <c r="CB35" s="59">
        <f t="shared" si="5"/>
        <v>0.46702606708608368</v>
      </c>
      <c r="CC35" s="59">
        <f t="shared" si="5"/>
        <v>0.4519450851393137</v>
      </c>
      <c r="CD35" s="59">
        <f t="shared" si="5"/>
        <v>0.20459194524852067</v>
      </c>
      <c r="CE35" s="59">
        <f t="shared" si="5"/>
        <v>0.24735313989079308</v>
      </c>
      <c r="CF35" s="59">
        <f t="shared" si="5"/>
        <v>1.5080981946769999E-2</v>
      </c>
      <c r="CG35" s="59">
        <f t="shared" si="5"/>
        <v>0</v>
      </c>
      <c r="CH35" s="59">
        <f t="shared" si="5"/>
        <v>0</v>
      </c>
      <c r="CI35" s="122">
        <f t="shared" si="6"/>
        <v>1</v>
      </c>
      <c r="CK35" s="123" t="str">
        <f t="shared" si="7"/>
        <v>明日香村</v>
      </c>
      <c r="CL35" s="124">
        <f t="shared" si="17"/>
        <v>2.0709364314383927</v>
      </c>
      <c r="CM35" s="65">
        <f t="shared" si="18"/>
        <v>0</v>
      </c>
      <c r="CN35" s="66">
        <f t="shared" si="19"/>
        <v>0.4202099914548299</v>
      </c>
      <c r="CO35" s="65">
        <f t="shared" si="20"/>
        <v>0</v>
      </c>
      <c r="CP35" s="66">
        <f t="shared" si="8"/>
        <v>0.440370090061667</v>
      </c>
      <c r="CQ35" s="65">
        <f t="shared" si="21"/>
        <v>0</v>
      </c>
      <c r="CR35" s="66">
        <f t="shared" si="9"/>
        <v>1.2103563499218957</v>
      </c>
      <c r="CS35" s="65">
        <f t="shared" si="22"/>
        <v>0</v>
      </c>
      <c r="CT35" s="66">
        <f t="shared" si="10"/>
        <v>3.7849667973353758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02307</v>
      </c>
      <c r="AY36" s="18" t="str">
        <f>IF(IFERROR(比較地域マスタ!$Z21,"")=0,"",IFERROR(比較地域マスタ!$Z21,""))</f>
        <v>外ヶ浜町</v>
      </c>
      <c r="BB36" s="110" t="str">
        <f t="shared" si="0"/>
        <v>02307</v>
      </c>
      <c r="BC36" s="1031" t="str">
        <f t="shared" si="0"/>
        <v>外ヶ浜町</v>
      </c>
      <c r="BD36" s="34">
        <f t="shared" si="14"/>
        <v>46.038109454319518</v>
      </c>
      <c r="BE36" s="34">
        <f t="shared" si="15"/>
        <v>17.591307764136566</v>
      </c>
      <c r="BF36" s="34">
        <f>VLOOKUP($AX36&amp;"_"&amp;$BC$14,データシート1!$A:$BT,MATCH($BC$12&amp;"_"&amp;BF$20,データシート1!$A$1:$BT$1,0),0)</f>
        <v>6.8182322688986501</v>
      </c>
      <c r="BG36" s="34">
        <f>VLOOKUP($AX36&amp;"_"&amp;$BC$14,データシート1!$A:$BT,MATCH($BC$12&amp;"_"&amp;BG$20,データシート1!$A$1:$BT$1,0),0)</f>
        <v>0.9421451699794362</v>
      </c>
      <c r="BH36" s="34">
        <f>VLOOKUP($AX36&amp;"_"&amp;$BC$14,データシート1!$A:$BT,MATCH($BC$12&amp;"_"&amp;BH$20,データシート1!$A$1:$BT$1,0),0)</f>
        <v>9.8309303252584801</v>
      </c>
      <c r="BI36" s="34">
        <f>VLOOKUP($AX36&amp;"_"&amp;$BC$14,データシート1!$A:$BT,MATCH($BC$12&amp;"_"&amp;BI$20,データシート1!$A$1:$BT$1,0),0)</f>
        <v>5.902371862054105</v>
      </c>
      <c r="BJ36" s="34">
        <f>VLOOKUP($AX36&amp;"_"&amp;$BC$14,データシート1!$A:$BT,MATCH($BC$12&amp;"_"&amp;BJ$20,データシート1!$A$1:$BT$1,0),0)</f>
        <v>12.707535486330114</v>
      </c>
      <c r="BK36" s="34">
        <f t="shared" si="1"/>
        <v>9.1168490135107287</v>
      </c>
      <c r="BL36" s="34">
        <f t="shared" si="2"/>
        <v>8.7944937935694849</v>
      </c>
      <c r="BM36" s="34">
        <f>VLOOKUP($AX36&amp;"_"&amp;$BC$14,データシート1!$A:$BT,MATCH($BC$12&amp;"_"&amp;BM$20,データシート1!$A$1:$BT$1,0),0)</f>
        <v>3.7389822205982797</v>
      </c>
      <c r="BN36" s="34">
        <f>VLOOKUP($AX36&amp;"_"&amp;$BC$14,データシート1!$A:$BT,MATCH($BC$12&amp;"_"&amp;BN$20,データシート1!$A$1:$BT$1,0),0)</f>
        <v>5.0555115729712057</v>
      </c>
      <c r="BO36" s="34">
        <f>VLOOKUP($AX36&amp;"_"&amp;$BC$14,データシート1!$A:$BT,MATCH($BC$12&amp;"_"&amp;BO$20,データシート1!$A$1:$BT$1,0),0)</f>
        <v>0.322355219941244</v>
      </c>
      <c r="BP36" s="34">
        <f>VLOOKUP($AX36&amp;"_"&amp;$BC$14,データシート1!$A:$BT,MATCH($BC$12&amp;"_"&amp;BP$20,データシート1!$A$1:$BT$1,0),0)</f>
        <v>0</v>
      </c>
      <c r="BQ36" s="34">
        <f>VLOOKUP($AX36&amp;"_"&amp;$BC$14,データシート1!$A:$BT,MATCH($BC$12&amp;"_"&amp;BQ$20,データシート1!$A$1:$BT$1,0),0)</f>
        <v>0.72004532828800005</v>
      </c>
      <c r="BR36" s="35">
        <f t="shared" si="3"/>
        <v>46.038109454319518</v>
      </c>
      <c r="BT36" s="121" t="str">
        <f t="shared" si="4"/>
        <v>外ヶ浜町</v>
      </c>
      <c r="BU36" s="33">
        <f t="shared" si="25"/>
        <v>46.038109454319518</v>
      </c>
      <c r="BV36" s="59">
        <f t="shared" si="16"/>
        <v>0.38210317436234481</v>
      </c>
      <c r="BW36" s="59">
        <f t="shared" si="5"/>
        <v>0.14809974496593778</v>
      </c>
      <c r="BX36" s="59">
        <f t="shared" si="5"/>
        <v>2.0464462619045266E-2</v>
      </c>
      <c r="BY36" s="59">
        <f t="shared" si="5"/>
        <v>0.21353896677736176</v>
      </c>
      <c r="BZ36" s="59">
        <f t="shared" si="5"/>
        <v>0.12820621724075415</v>
      </c>
      <c r="CA36" s="59">
        <f t="shared" si="5"/>
        <v>0.27602209640990877</v>
      </c>
      <c r="CB36" s="59">
        <f t="shared" si="5"/>
        <v>0.19802831005814342</v>
      </c>
      <c r="CC36" s="59">
        <f t="shared" si="5"/>
        <v>0.19102638874204125</v>
      </c>
      <c r="CD36" s="59">
        <f t="shared" si="5"/>
        <v>8.1214938339468898E-2</v>
      </c>
      <c r="CE36" s="59">
        <f t="shared" si="5"/>
        <v>0.10981145040257237</v>
      </c>
      <c r="CF36" s="59">
        <f t="shared" si="5"/>
        <v>7.0019213161021552E-3</v>
      </c>
      <c r="CG36" s="59">
        <f t="shared" si="5"/>
        <v>0</v>
      </c>
      <c r="CH36" s="59">
        <f t="shared" si="5"/>
        <v>1.5640201928848796E-2</v>
      </c>
      <c r="CI36" s="122">
        <f t="shared" si="6"/>
        <v>1</v>
      </c>
      <c r="CK36" s="123" t="str">
        <f t="shared" si="7"/>
        <v>外ヶ浜町</v>
      </c>
      <c r="CL36" s="124">
        <f t="shared" si="17"/>
        <v>17.591307764136566</v>
      </c>
      <c r="CM36" s="65">
        <f t="shared" si="18"/>
        <v>0</v>
      </c>
      <c r="CN36" s="66">
        <f t="shared" si="19"/>
        <v>6.8182322688986501</v>
      </c>
      <c r="CO36" s="65">
        <f t="shared" si="20"/>
        <v>0</v>
      </c>
      <c r="CP36" s="66">
        <f t="shared" si="8"/>
        <v>0.9421451699794362</v>
      </c>
      <c r="CQ36" s="65">
        <f t="shared" si="21"/>
        <v>0</v>
      </c>
      <c r="CR36" s="66">
        <f t="shared" si="9"/>
        <v>9.8309303252584801</v>
      </c>
      <c r="CS36" s="65">
        <f t="shared" si="22"/>
        <v>0</v>
      </c>
      <c r="CT36" s="66">
        <f t="shared" si="10"/>
        <v>5.902371862054105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01604</v>
      </c>
      <c r="AY37" s="18" t="str">
        <f>IF(IFERROR(比較地域マスタ!$Z22,"")=0,"",IFERROR(比較地域マスタ!$Z22,""))</f>
        <v>新冠町</v>
      </c>
      <c r="BB37" s="110" t="str">
        <f t="shared" si="0"/>
        <v>01604</v>
      </c>
      <c r="BC37" s="1031" t="str">
        <f t="shared" si="0"/>
        <v>新冠町</v>
      </c>
      <c r="BD37" s="34">
        <f t="shared" si="14"/>
        <v>68.64531460404622</v>
      </c>
      <c r="BE37" s="34">
        <f t="shared" si="15"/>
        <v>36.353570678392991</v>
      </c>
      <c r="BF37" s="34">
        <f>VLOOKUP($AX37&amp;"_"&amp;$BC$14,データシート1!$A:$BT,MATCH($BC$12&amp;"_"&amp;BF$20,データシート1!$A$1:$BT$1,0),0)</f>
        <v>4.93489962472517</v>
      </c>
      <c r="BG37" s="34">
        <f>VLOOKUP($AX37&amp;"_"&amp;$BC$14,データシート1!$A:$BT,MATCH($BC$12&amp;"_"&amp;BG$20,データシート1!$A$1:$BT$1,0),0)</f>
        <v>0.77924775554924586</v>
      </c>
      <c r="BH37" s="34">
        <f>VLOOKUP($AX37&amp;"_"&amp;$BC$14,データシート1!$A:$BT,MATCH($BC$12&amp;"_"&amp;BH$20,データシート1!$A$1:$BT$1,0),0)</f>
        <v>30.639423298118572</v>
      </c>
      <c r="BI37" s="34">
        <f>VLOOKUP($AX37&amp;"_"&amp;$BC$14,データシート1!$A:$BT,MATCH($BC$12&amp;"_"&amp;BI$20,データシート1!$A$1:$BT$1,0),0)</f>
        <v>5.7924152564397415</v>
      </c>
      <c r="BJ37" s="34">
        <f>VLOOKUP($AX37&amp;"_"&amp;$BC$14,データシート1!$A:$BT,MATCH($BC$12&amp;"_"&amp;BJ$20,データシート1!$A$1:$BT$1,0),0)</f>
        <v>12.090888420890744</v>
      </c>
      <c r="BK37" s="34">
        <f t="shared" si="1"/>
        <v>13.682515617436362</v>
      </c>
      <c r="BL37" s="34">
        <f t="shared" si="2"/>
        <v>13.37604169070722</v>
      </c>
      <c r="BM37" s="34">
        <f>VLOOKUP($AX37&amp;"_"&amp;$BC$14,データシート1!$A:$BT,MATCH($BC$12&amp;"_"&amp;BM$20,データシート1!$A$1:$BT$1,0),0)</f>
        <v>5.0260836974818019</v>
      </c>
      <c r="BN37" s="34">
        <f>VLOOKUP($AX37&amp;"_"&amp;$BC$14,データシート1!$A:$BT,MATCH($BC$12&amp;"_"&amp;BN$20,データシート1!$A$1:$BT$1,0),0)</f>
        <v>8.3499579932254182</v>
      </c>
      <c r="BO37" s="34">
        <f>VLOOKUP($AX37&amp;"_"&amp;$BC$14,データシート1!$A:$BT,MATCH($BC$12&amp;"_"&amp;BO$20,データシート1!$A$1:$BT$1,0),0)</f>
        <v>0.30647392672914198</v>
      </c>
      <c r="BP37" s="34">
        <f>VLOOKUP($AX37&amp;"_"&amp;$BC$14,データシート1!$A:$BT,MATCH($BC$12&amp;"_"&amp;BP$20,データシート1!$A$1:$BT$1,0),0)</f>
        <v>0</v>
      </c>
      <c r="BQ37" s="34">
        <f>VLOOKUP($AX37&amp;"_"&amp;$BC$14,データシート1!$A:$BT,MATCH($BC$12&amp;"_"&amp;BQ$20,データシート1!$A$1:$BT$1,0),0)</f>
        <v>0.72592463088638448</v>
      </c>
      <c r="BR37" s="35">
        <f t="shared" si="3"/>
        <v>68.64531460404622</v>
      </c>
      <c r="BT37" s="121" t="str">
        <f t="shared" si="4"/>
        <v>新冠町</v>
      </c>
      <c r="BU37" s="33">
        <f t="shared" si="25"/>
        <v>68.64531460404622</v>
      </c>
      <c r="BV37" s="59">
        <f t="shared" si="16"/>
        <v>0.52958560810864386</v>
      </c>
      <c r="BW37" s="59">
        <f t="shared" si="5"/>
        <v>7.1889824574192976E-2</v>
      </c>
      <c r="BX37" s="59">
        <f t="shared" si="5"/>
        <v>1.1351798153217496E-2</v>
      </c>
      <c r="BY37" s="59">
        <f t="shared" si="5"/>
        <v>0.44634398538123338</v>
      </c>
      <c r="BZ37" s="59">
        <f t="shared" si="5"/>
        <v>8.4381800707754556E-2</v>
      </c>
      <c r="CA37" s="59">
        <f t="shared" si="5"/>
        <v>0.17613566913681331</v>
      </c>
      <c r="CB37" s="59">
        <f t="shared" si="5"/>
        <v>0.199321915798021</v>
      </c>
      <c r="CC37" s="59">
        <f t="shared" si="5"/>
        <v>0.19485731499464617</v>
      </c>
      <c r="CD37" s="59">
        <f t="shared" si="5"/>
        <v>7.3218161013214225E-2</v>
      </c>
      <c r="CE37" s="59">
        <f t="shared" si="5"/>
        <v>0.12163915398143196</v>
      </c>
      <c r="CF37" s="59">
        <f t="shared" si="5"/>
        <v>4.4646008033748198E-3</v>
      </c>
      <c r="CG37" s="59">
        <f t="shared" si="5"/>
        <v>0</v>
      </c>
      <c r="CH37" s="59">
        <f t="shared" si="5"/>
        <v>1.0575006248767279E-2</v>
      </c>
      <c r="CI37" s="122">
        <f t="shared" si="6"/>
        <v>1</v>
      </c>
      <c r="CK37" s="123" t="str">
        <f t="shared" si="7"/>
        <v>新冠町</v>
      </c>
      <c r="CL37" s="124">
        <f t="shared" si="17"/>
        <v>36.353570678392991</v>
      </c>
      <c r="CM37" s="65">
        <f t="shared" si="18"/>
        <v>0</v>
      </c>
      <c r="CN37" s="66">
        <f t="shared" si="19"/>
        <v>4.93489962472517</v>
      </c>
      <c r="CO37" s="65">
        <f t="shared" si="20"/>
        <v>0</v>
      </c>
      <c r="CP37" s="66">
        <f t="shared" si="8"/>
        <v>0.77924775554924586</v>
      </c>
      <c r="CQ37" s="65">
        <f t="shared" si="21"/>
        <v>0</v>
      </c>
      <c r="CR37" s="66">
        <f t="shared" si="9"/>
        <v>30.639423298118572</v>
      </c>
      <c r="CS37" s="65">
        <f t="shared" si="22"/>
        <v>0</v>
      </c>
      <c r="CT37" s="66">
        <f t="shared" si="10"/>
        <v>5.7924152564397415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46535</v>
      </c>
      <c r="AY38" s="18" t="str">
        <f>IF(IFERROR(比較地域マスタ!$Z23,"")=0,"",IFERROR(比較地域マスタ!$Z23,""))</f>
        <v>与論町</v>
      </c>
      <c r="BB38" s="110" t="str">
        <f t="shared" si="0"/>
        <v>46535</v>
      </c>
      <c r="BC38" s="1031" t="str">
        <f t="shared" si="0"/>
        <v>与論町</v>
      </c>
      <c r="BD38" s="34">
        <f t="shared" si="14"/>
        <v>46.833505279258958</v>
      </c>
      <c r="BE38" s="34">
        <f t="shared" si="15"/>
        <v>1.4315768013188825</v>
      </c>
      <c r="BF38" s="34">
        <f>VLOOKUP($AX38&amp;"_"&amp;$BC$14,データシート1!$A:$BT,MATCH($BC$12&amp;"_"&amp;BF$20,データシート1!$A$1:$BT$1,0),0)</f>
        <v>0.32893221175767434</v>
      </c>
      <c r="BG38" s="34">
        <f>VLOOKUP($AX38&amp;"_"&amp;$BC$14,データシート1!$A:$BT,MATCH($BC$12&amp;"_"&amp;BG$20,データシート1!$A$1:$BT$1,0),0)</f>
        <v>0.51394554613135834</v>
      </c>
      <c r="BH38" s="34">
        <f>VLOOKUP($AX38&amp;"_"&amp;$BC$14,データシート1!$A:$BT,MATCH($BC$12&amp;"_"&amp;BH$20,データシート1!$A$1:$BT$1,0),0)</f>
        <v>0.5886990434298498</v>
      </c>
      <c r="BI38" s="34">
        <f>VLOOKUP($AX38&amp;"_"&amp;$BC$14,データシート1!$A:$BT,MATCH($BC$12&amp;"_"&amp;BI$20,データシート1!$A$1:$BT$1,0),0)</f>
        <v>5.8115510228021083</v>
      </c>
      <c r="BJ38" s="34">
        <f>VLOOKUP($AX38&amp;"_"&amp;$BC$14,データシート1!$A:$BT,MATCH($BC$12&amp;"_"&amp;BJ$20,データシート1!$A$1:$BT$1,0),0)</f>
        <v>4.836952643333408</v>
      </c>
      <c r="BK38" s="34">
        <f t="shared" si="1"/>
        <v>33.836323681804558</v>
      </c>
      <c r="BL38" s="34">
        <f t="shared" si="2"/>
        <v>10.944199508968772</v>
      </c>
      <c r="BM38" s="34">
        <f>VLOOKUP($AX38&amp;"_"&amp;$BC$14,データシート1!$A:$BT,MATCH($BC$12&amp;"_"&amp;BM$20,データシート1!$A$1:$BT$1,0),0)</f>
        <v>2.6081813454482363</v>
      </c>
      <c r="BN38" s="34">
        <f>VLOOKUP($AX38&amp;"_"&amp;$BC$14,データシート1!$A:$BT,MATCH($BC$12&amp;"_"&amp;BN$20,データシート1!$A$1:$BT$1,0),0)</f>
        <v>8.3360181635205368</v>
      </c>
      <c r="BO38" s="34">
        <f>VLOOKUP($AX38&amp;"_"&amp;$BC$14,データシート1!$A:$BT,MATCH($BC$12&amp;"_"&amp;BO$20,データシート1!$A$1:$BT$1,0),0)</f>
        <v>0.30069360309679499</v>
      </c>
      <c r="BP38" s="34">
        <f>VLOOKUP($AX38&amp;"_"&amp;$BC$14,データシート1!$A:$BT,MATCH($BC$12&amp;"_"&amp;BP$20,データシート1!$A$1:$BT$1,0),0)</f>
        <v>22.591430569738989</v>
      </c>
      <c r="BQ38" s="34">
        <f>VLOOKUP($AX38&amp;"_"&amp;$BC$14,データシート1!$A:$BT,MATCH($BC$12&amp;"_"&amp;BQ$20,データシート1!$A$1:$BT$1,0),0)</f>
        <v>0.91710112999999993</v>
      </c>
      <c r="BR38" s="35">
        <f t="shared" si="3"/>
        <v>46.833505279258958</v>
      </c>
      <c r="BT38" s="121" t="str">
        <f t="shared" si="4"/>
        <v>与論町</v>
      </c>
      <c r="BU38" s="33">
        <f t="shared" si="25"/>
        <v>46.833505279258958</v>
      </c>
      <c r="BV38" s="59">
        <f t="shared" si="16"/>
        <v>3.0567363958402694E-2</v>
      </c>
      <c r="BW38" s="59">
        <f t="shared" si="5"/>
        <v>7.0234378100959222E-3</v>
      </c>
      <c r="BX38" s="59">
        <f t="shared" si="5"/>
        <v>1.0973885961915564E-2</v>
      </c>
      <c r="BY38" s="59">
        <f t="shared" si="5"/>
        <v>1.2570040186391206E-2</v>
      </c>
      <c r="BZ38" s="59">
        <f t="shared" si="5"/>
        <v>0.12408960183844825</v>
      </c>
      <c r="CA38" s="59">
        <f t="shared" si="5"/>
        <v>0.10327974842992454</v>
      </c>
      <c r="CB38" s="59">
        <f t="shared" si="5"/>
        <v>0.72248112713420087</v>
      </c>
      <c r="CC38" s="59">
        <f t="shared" si="5"/>
        <v>0.23368311732616784</v>
      </c>
      <c r="CD38" s="59">
        <f t="shared" si="5"/>
        <v>5.5690500420503768E-2</v>
      </c>
      <c r="CE38" s="59">
        <f t="shared" si="5"/>
        <v>0.17799261690566409</v>
      </c>
      <c r="CF38" s="59">
        <f t="shared" si="5"/>
        <v>6.4204804082850153E-3</v>
      </c>
      <c r="CG38" s="59">
        <f t="shared" si="5"/>
        <v>0.48237752939974798</v>
      </c>
      <c r="CH38" s="59">
        <f t="shared" si="5"/>
        <v>1.9582158639023638E-2</v>
      </c>
      <c r="CI38" s="122">
        <f t="shared" si="6"/>
        <v>1</v>
      </c>
      <c r="CK38" s="123" t="str">
        <f t="shared" si="7"/>
        <v>与論町</v>
      </c>
      <c r="CL38" s="124">
        <f t="shared" si="17"/>
        <v>1.4315768013188825</v>
      </c>
      <c r="CM38" s="65">
        <f t="shared" si="18"/>
        <v>0</v>
      </c>
      <c r="CN38" s="66">
        <f t="shared" si="19"/>
        <v>0.32893221175767434</v>
      </c>
      <c r="CO38" s="65">
        <f t="shared" si="20"/>
        <v>0</v>
      </c>
      <c r="CP38" s="66">
        <f t="shared" si="8"/>
        <v>0.51394554613135834</v>
      </c>
      <c r="CQ38" s="65">
        <f t="shared" si="21"/>
        <v>0</v>
      </c>
      <c r="CR38" s="66">
        <f t="shared" si="9"/>
        <v>0.5886990434298498</v>
      </c>
      <c r="CS38" s="65">
        <f t="shared" si="22"/>
        <v>0</v>
      </c>
      <c r="CT38" s="66">
        <f t="shared" si="10"/>
        <v>5.8115510228021083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0.64900000000000002</v>
      </c>
      <c r="DC38" s="962">
        <f>VLOOKUP($AX38&amp;"_"&amp;$CW$14,データシート1!$A:$BT,MATCH($CW$12&amp;"_"&amp;DC$20,データシート1!$A$1:$BT$1,0),0)</f>
        <v>0</v>
      </c>
      <c r="DD38" s="961">
        <f t="shared" si="11"/>
        <v>0.64900000000000002</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1</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0</v>
      </c>
      <c r="DR38" s="127">
        <f t="shared" si="31"/>
        <v>1</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40608</v>
      </c>
      <c r="AY39" s="18" t="str">
        <f>IF(IFERROR(比較地域マスタ!$Z24,"")=0,"",IFERROR(比較地域マスタ!$Z24,""))</f>
        <v>大任町</v>
      </c>
      <c r="BB39" s="110" t="str">
        <f t="shared" si="0"/>
        <v>40608</v>
      </c>
      <c r="BC39" s="1031" t="str">
        <f t="shared" si="0"/>
        <v>大任町</v>
      </c>
      <c r="BD39" s="34">
        <f t="shared" si="14"/>
        <v>28.52281753904937</v>
      </c>
      <c r="BE39" s="34">
        <f t="shared" si="15"/>
        <v>4.3725138409596536</v>
      </c>
      <c r="BF39" s="34">
        <f>VLOOKUP($AX39&amp;"_"&amp;$BC$14,データシート1!$A:$BT,MATCH($BC$12&amp;"_"&amp;BF$20,データシート1!$A$1:$BT$1,0),0)</f>
        <v>4.0269099805268471</v>
      </c>
      <c r="BG39" s="34">
        <f>VLOOKUP($AX39&amp;"_"&amp;$BC$14,データシート1!$A:$BT,MATCH($BC$12&amp;"_"&amp;BG$20,データシート1!$A$1:$BT$1,0),0)</f>
        <v>0.3198426869543608</v>
      </c>
      <c r="BH39" s="34">
        <f>VLOOKUP($AX39&amp;"_"&amp;$BC$14,データシート1!$A:$BT,MATCH($BC$12&amp;"_"&amp;BH$20,データシート1!$A$1:$BT$1,0),0)</f>
        <v>2.5761173478445604E-2</v>
      </c>
      <c r="BI39" s="34">
        <f>VLOOKUP($AX39&amp;"_"&amp;$BC$14,データシート1!$A:$BT,MATCH($BC$12&amp;"_"&amp;BI$20,データシート1!$A$1:$BT$1,0),0)</f>
        <v>4.2936964127293988</v>
      </c>
      <c r="BJ39" s="34">
        <f>VLOOKUP($AX39&amp;"_"&amp;$BC$14,データシート1!$A:$BT,MATCH($BC$12&amp;"_"&amp;BJ$20,データシート1!$A$1:$BT$1,0),0)</f>
        <v>4.7351998579880252</v>
      </c>
      <c r="BK39" s="34">
        <f t="shared" si="1"/>
        <v>14.397801915835245</v>
      </c>
      <c r="BL39" s="34">
        <f t="shared" si="2"/>
        <v>14.094013796046386</v>
      </c>
      <c r="BM39" s="34">
        <f>VLOOKUP($AX39&amp;"_"&amp;$BC$14,データシート1!$A:$BT,MATCH($BC$12&amp;"_"&amp;BM$20,データシート1!$A$1:$BT$1,0),0)</f>
        <v>5.7301159731160833</v>
      </c>
      <c r="BN39" s="34">
        <f>VLOOKUP($AX39&amp;"_"&amp;$BC$14,データシート1!$A:$BT,MATCH($BC$12&amp;"_"&amp;BN$20,データシート1!$A$1:$BT$1,0),0)</f>
        <v>8.3638978229303031</v>
      </c>
      <c r="BO39" s="34">
        <f>VLOOKUP($AX39&amp;"_"&amp;$BC$14,データシート1!$A:$BT,MATCH($BC$12&amp;"_"&amp;BO$20,データシート1!$A$1:$BT$1,0),0)</f>
        <v>0.303788119788859</v>
      </c>
      <c r="BP39" s="34">
        <f>VLOOKUP($AX39&amp;"_"&amp;$BC$14,データシート1!$A:$BT,MATCH($BC$12&amp;"_"&amp;BP$20,データシート1!$A$1:$BT$1,0),0)</f>
        <v>0</v>
      </c>
      <c r="BQ39" s="34">
        <f>VLOOKUP($AX39&amp;"_"&amp;$BC$14,データシート1!$A:$BT,MATCH($BC$12&amp;"_"&amp;BQ$20,データシート1!$A$1:$BT$1,0),0)</f>
        <v>0.723605511537048</v>
      </c>
      <c r="BR39" s="35">
        <f t="shared" si="3"/>
        <v>28.52281753904937</v>
      </c>
      <c r="BT39" s="121" t="str">
        <f t="shared" si="4"/>
        <v>大任町</v>
      </c>
      <c r="BU39" s="33">
        <f t="shared" si="25"/>
        <v>28.52281753904937</v>
      </c>
      <c r="BV39" s="59">
        <f t="shared" si="16"/>
        <v>0.15329880489448253</v>
      </c>
      <c r="BW39" s="59">
        <f t="shared" si="5"/>
        <v>0.14118205450824683</v>
      </c>
      <c r="BX39" s="59">
        <f t="shared" si="5"/>
        <v>1.1213572660431525E-2</v>
      </c>
      <c r="BY39" s="59">
        <f t="shared" si="5"/>
        <v>9.0317772580415952E-4</v>
      </c>
      <c r="BZ39" s="59">
        <f t="shared" si="5"/>
        <v>0.15053549344664435</v>
      </c>
      <c r="CA39" s="59">
        <f t="shared" si="5"/>
        <v>0.16601444971224408</v>
      </c>
      <c r="CB39" s="59">
        <f t="shared" si="5"/>
        <v>0.50478189597236778</v>
      </c>
      <c r="CC39" s="59">
        <f t="shared" si="5"/>
        <v>0.49413119081769796</v>
      </c>
      <c r="CD39" s="59">
        <f t="shared" si="5"/>
        <v>0.20089586049033292</v>
      </c>
      <c r="CE39" s="59">
        <f t="shared" si="5"/>
        <v>0.29323533032736504</v>
      </c>
      <c r="CF39" s="59">
        <f t="shared" si="5"/>
        <v>1.0650705154669789E-2</v>
      </c>
      <c r="CG39" s="59">
        <f t="shared" si="5"/>
        <v>0</v>
      </c>
      <c r="CH39" s="59">
        <f t="shared" si="5"/>
        <v>2.5369355974261331E-2</v>
      </c>
      <c r="CI39" s="122">
        <f t="shared" si="6"/>
        <v>1</v>
      </c>
      <c r="CK39" s="123" t="str">
        <f t="shared" si="7"/>
        <v>大任町</v>
      </c>
      <c r="CL39" s="124">
        <f t="shared" si="17"/>
        <v>4.3725138409596536</v>
      </c>
      <c r="CM39" s="65">
        <f t="shared" si="18"/>
        <v>0</v>
      </c>
      <c r="CN39" s="66">
        <f t="shared" si="19"/>
        <v>4.0269099805268471</v>
      </c>
      <c r="CO39" s="65">
        <f t="shared" si="20"/>
        <v>0</v>
      </c>
      <c r="CP39" s="66">
        <f t="shared" si="8"/>
        <v>0.3198426869543608</v>
      </c>
      <c r="CQ39" s="65">
        <f t="shared" si="21"/>
        <v>0</v>
      </c>
      <c r="CR39" s="66">
        <f t="shared" si="9"/>
        <v>2.5761173478445604E-2</v>
      </c>
      <c r="CS39" s="65">
        <f t="shared" si="22"/>
        <v>0</v>
      </c>
      <c r="CT39" s="66">
        <f t="shared" si="10"/>
        <v>4.2936964127293988</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01634</v>
      </c>
      <c r="AY40" s="18" t="str">
        <f>IF(IFERROR(比較地域マスタ!$Z25,"")=0,"",IFERROR(比較地域マスタ!$Z25,""))</f>
        <v>鹿追町</v>
      </c>
      <c r="BB40" s="110" t="str">
        <f t="shared" si="0"/>
        <v>01634</v>
      </c>
      <c r="BC40" s="1031" t="str">
        <f t="shared" si="0"/>
        <v>鹿追町</v>
      </c>
      <c r="BD40" s="34">
        <f t="shared" si="14"/>
        <v>53.281287164570692</v>
      </c>
      <c r="BE40" s="34">
        <f t="shared" si="15"/>
        <v>19.528558266533906</v>
      </c>
      <c r="BF40" s="34">
        <f>VLOOKUP($AX40&amp;"_"&amp;$BC$14,データシート1!$A:$BT,MATCH($BC$12&amp;"_"&amp;BF$20,データシート1!$A$1:$BT$1,0),0)</f>
        <v>1.5323655779038146</v>
      </c>
      <c r="BG40" s="34">
        <f>VLOOKUP($AX40&amp;"_"&amp;$BC$14,データシート1!$A:$BT,MATCH($BC$12&amp;"_"&amp;BG$20,データシート1!$A$1:$BT$1,0),0)</f>
        <v>0.43727571894130346</v>
      </c>
      <c r="BH40" s="34">
        <f>VLOOKUP($AX40&amp;"_"&amp;$BC$14,データシート1!$A:$BT,MATCH($BC$12&amp;"_"&amp;BH$20,データシート1!$A$1:$BT$1,0),0)</f>
        <v>17.558916969688788</v>
      </c>
      <c r="BI40" s="34">
        <f>VLOOKUP($AX40&amp;"_"&amp;$BC$14,データシート1!$A:$BT,MATCH($BC$12&amp;"_"&amp;BI$20,データシート1!$A$1:$BT$1,0),0)</f>
        <v>7.5872481528013509</v>
      </c>
      <c r="BJ40" s="34">
        <f>VLOOKUP($AX40&amp;"_"&amp;$BC$14,データシート1!$A:$BT,MATCH($BC$12&amp;"_"&amp;BJ$20,データシート1!$A$1:$BT$1,0),0)</f>
        <v>10.984130744877497</v>
      </c>
      <c r="BK40" s="34">
        <f t="shared" si="1"/>
        <v>14.94903624965127</v>
      </c>
      <c r="BL40" s="34">
        <f t="shared" si="2"/>
        <v>14.643788452177475</v>
      </c>
      <c r="BM40" s="34">
        <f>VLOOKUP($AX40&amp;"_"&amp;$BC$14,データシート1!$A:$BT,MATCH($BC$12&amp;"_"&amp;BM$20,データシート1!$A$1:$BT$1,0),0)</f>
        <v>5.3645084786264663</v>
      </c>
      <c r="BN40" s="34">
        <f>VLOOKUP($AX40&amp;"_"&amp;$BC$14,データシート1!$A:$BT,MATCH($BC$12&amp;"_"&amp;BN$20,データシート1!$A$1:$BT$1,0),0)</f>
        <v>9.2792799735510094</v>
      </c>
      <c r="BO40" s="34">
        <f>VLOOKUP($AX40&amp;"_"&amp;$BC$14,データシート1!$A:$BT,MATCH($BC$12&amp;"_"&amp;BO$20,データシート1!$A$1:$BT$1,0),0)</f>
        <v>0.30524779747379499</v>
      </c>
      <c r="BP40" s="34">
        <f>VLOOKUP($AX40&amp;"_"&amp;$BC$14,データシート1!$A:$BT,MATCH($BC$12&amp;"_"&amp;BP$20,データシート1!$A$1:$BT$1,0),0)</f>
        <v>0</v>
      </c>
      <c r="BQ40" s="34">
        <f>VLOOKUP($AX40&amp;"_"&amp;$BC$14,データシート1!$A:$BT,MATCH($BC$12&amp;"_"&amp;BQ$20,データシート1!$A$1:$BT$1,0),0)</f>
        <v>0.23231375070666341</v>
      </c>
      <c r="BR40" s="35">
        <f t="shared" si="3"/>
        <v>53.281287164570692</v>
      </c>
      <c r="BT40" s="121" t="str">
        <f t="shared" si="4"/>
        <v>鹿追町</v>
      </c>
      <c r="BU40" s="33">
        <f t="shared" si="25"/>
        <v>53.281287164570692</v>
      </c>
      <c r="BV40" s="59">
        <f t="shared" si="16"/>
        <v>0.36651813996564614</v>
      </c>
      <c r="BW40" s="59">
        <f t="shared" si="5"/>
        <v>2.8759920404527288E-2</v>
      </c>
      <c r="BX40" s="59">
        <f t="shared" si="5"/>
        <v>8.2069285899697489E-3</v>
      </c>
      <c r="BY40" s="59">
        <f t="shared" si="5"/>
        <v>0.3295512909711491</v>
      </c>
      <c r="BZ40" s="59">
        <f t="shared" si="5"/>
        <v>0.14239986600486032</v>
      </c>
      <c r="CA40" s="59">
        <f t="shared" si="5"/>
        <v>0.20615362971526291</v>
      </c>
      <c r="CB40" s="59">
        <f t="shared" si="5"/>
        <v>0.28056822657977393</v>
      </c>
      <c r="CC40" s="59">
        <f t="shared" si="5"/>
        <v>0.27483923965550966</v>
      </c>
      <c r="CD40" s="59">
        <f t="shared" si="5"/>
        <v>0.10068278684891808</v>
      </c>
      <c r="CE40" s="59">
        <f t="shared" si="5"/>
        <v>0.17415645280659159</v>
      </c>
      <c r="CF40" s="59">
        <f t="shared" si="5"/>
        <v>5.7289869242642668E-3</v>
      </c>
      <c r="CG40" s="59">
        <f t="shared" si="5"/>
        <v>0</v>
      </c>
      <c r="CH40" s="59">
        <f t="shared" si="5"/>
        <v>4.3601377344566119E-3</v>
      </c>
      <c r="CI40" s="122">
        <f t="shared" si="6"/>
        <v>1</v>
      </c>
      <c r="CK40" s="123" t="str">
        <f t="shared" si="7"/>
        <v>鹿追町</v>
      </c>
      <c r="CL40" s="124">
        <f t="shared" si="17"/>
        <v>19.528558266533906</v>
      </c>
      <c r="CM40" s="65">
        <f t="shared" si="18"/>
        <v>0</v>
      </c>
      <c r="CN40" s="66">
        <f t="shared" si="19"/>
        <v>1.5323655779038146</v>
      </c>
      <c r="CO40" s="65">
        <f t="shared" si="20"/>
        <v>0</v>
      </c>
      <c r="CP40" s="66">
        <f t="shared" si="8"/>
        <v>0.43727571894130346</v>
      </c>
      <c r="CQ40" s="65">
        <f t="shared" si="21"/>
        <v>0</v>
      </c>
      <c r="CR40" s="66">
        <f t="shared" si="9"/>
        <v>17.558916969688788</v>
      </c>
      <c r="CS40" s="65">
        <f t="shared" si="22"/>
        <v>0</v>
      </c>
      <c r="CT40" s="66">
        <f t="shared" si="10"/>
        <v>7.5872481528013509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07362</v>
      </c>
      <c r="AY41" s="18" t="str">
        <f>IF(IFERROR(比較地域マスタ!$Z26,"")=0,"",IFERROR(比較地域マスタ!$Z26,""))</f>
        <v>下郷町</v>
      </c>
      <c r="BB41" s="110" t="str">
        <f t="shared" si="0"/>
        <v>07362</v>
      </c>
      <c r="BC41" s="1031" t="str">
        <f t="shared" si="0"/>
        <v>下郷町</v>
      </c>
      <c r="BD41" s="34">
        <f t="shared" si="14"/>
        <v>33.474261598212102</v>
      </c>
      <c r="BE41" s="34">
        <f t="shared" si="15"/>
        <v>6.7025701959186348</v>
      </c>
      <c r="BF41" s="34">
        <f>VLOOKUP($AX41&amp;"_"&amp;$BC$14,データシート1!$A:$BT,MATCH($BC$12&amp;"_"&amp;BF$20,データシート1!$A$1:$BT$1,0),0)</f>
        <v>3.6034800409280532</v>
      </c>
      <c r="BG41" s="34">
        <f>VLOOKUP($AX41&amp;"_"&amp;$BC$14,データシート1!$A:$BT,MATCH($BC$12&amp;"_"&amp;BG$20,データシート1!$A$1:$BT$1,0),0)</f>
        <v>1.0064764687890593</v>
      </c>
      <c r="BH41" s="34">
        <f>VLOOKUP($AX41&amp;"_"&amp;$BC$14,データシート1!$A:$BT,MATCH($BC$12&amp;"_"&amp;BH$20,データシート1!$A$1:$BT$1,0),0)</f>
        <v>2.0926136862015223</v>
      </c>
      <c r="BI41" s="34">
        <f>VLOOKUP($AX41&amp;"_"&amp;$BC$14,データシート1!$A:$BT,MATCH($BC$12&amp;"_"&amp;BI$20,データシート1!$A$1:$BT$1,0),0)</f>
        <v>5.7885763842423064</v>
      </c>
      <c r="BJ41" s="34">
        <f>VLOOKUP($AX41&amp;"_"&amp;$BC$14,データシート1!$A:$BT,MATCH($BC$12&amp;"_"&amp;BJ$20,データシート1!$A$1:$BT$1,0),0)</f>
        <v>8.2717371773862212</v>
      </c>
      <c r="BK41" s="34">
        <f t="shared" si="1"/>
        <v>12.322057830257219</v>
      </c>
      <c r="BL41" s="34">
        <f t="shared" si="2"/>
        <v>12.01324841923218</v>
      </c>
      <c r="BM41" s="34">
        <f>VLOOKUP($AX41&amp;"_"&amp;$BC$14,データシート1!$A:$BT,MATCH($BC$12&amp;"_"&amp;BM$20,データシート1!$A$1:$BT$1,0),0)</f>
        <v>4.625138675643746</v>
      </c>
      <c r="BN41" s="34">
        <f>VLOOKUP($AX41&amp;"_"&amp;$BC$14,データシート1!$A:$BT,MATCH($BC$12&amp;"_"&amp;BN$20,データシート1!$A$1:$BT$1,0),0)</f>
        <v>7.3881097435884353</v>
      </c>
      <c r="BO41" s="34">
        <f>VLOOKUP($AX41&amp;"_"&amp;$BC$14,データシート1!$A:$BT,MATCH($BC$12&amp;"_"&amp;BO$20,データシート1!$A$1:$BT$1,0),0)</f>
        <v>0.308809411025039</v>
      </c>
      <c r="BP41" s="34">
        <f>VLOOKUP($AX41&amp;"_"&amp;$BC$14,データシート1!$A:$BT,MATCH($BC$12&amp;"_"&amp;BP$20,データシート1!$A$1:$BT$1,0),0)</f>
        <v>0</v>
      </c>
      <c r="BQ41" s="34">
        <f>VLOOKUP($AX41&amp;"_"&amp;$BC$14,データシート1!$A:$BT,MATCH($BC$12&amp;"_"&amp;BQ$20,データシート1!$A$1:$BT$1,0),0)</f>
        <v>0.38932001040772529</v>
      </c>
      <c r="BR41" s="35">
        <f t="shared" si="3"/>
        <v>33.474261598212102</v>
      </c>
      <c r="BT41" s="121" t="str">
        <f t="shared" si="4"/>
        <v>下郷町</v>
      </c>
      <c r="BU41" s="33">
        <f t="shared" si="25"/>
        <v>33.474261598212102</v>
      </c>
      <c r="BV41" s="59">
        <f t="shared" si="16"/>
        <v>0.20023056150928289</v>
      </c>
      <c r="BW41" s="59">
        <f t="shared" si="5"/>
        <v>0.10764927645545194</v>
      </c>
      <c r="BX41" s="59">
        <f t="shared" si="5"/>
        <v>3.0067174621196614E-2</v>
      </c>
      <c r="BY41" s="59">
        <f t="shared" si="5"/>
        <v>6.2514110432634343E-2</v>
      </c>
      <c r="BZ41" s="59">
        <f t="shared" si="5"/>
        <v>0.17292618590730857</v>
      </c>
      <c r="CA41" s="59">
        <f t="shared" si="5"/>
        <v>0.24710738288034481</v>
      </c>
      <c r="CB41" s="59">
        <f t="shared" si="5"/>
        <v>0.36810544107462412</v>
      </c>
      <c r="CC41" s="59">
        <f t="shared" si="5"/>
        <v>0.35888016182181659</v>
      </c>
      <c r="CD41" s="59">
        <f t="shared" si="5"/>
        <v>0.1381699985248003</v>
      </c>
      <c r="CE41" s="59">
        <f t="shared" si="5"/>
        <v>0.22071016329701632</v>
      </c>
      <c r="CF41" s="59">
        <f t="shared" si="5"/>
        <v>9.2252792528075625E-3</v>
      </c>
      <c r="CG41" s="59">
        <f t="shared" si="5"/>
        <v>0</v>
      </c>
      <c r="CH41" s="59">
        <f t="shared" si="5"/>
        <v>1.1630428628439687E-2</v>
      </c>
      <c r="CI41" s="122">
        <f t="shared" si="6"/>
        <v>1</v>
      </c>
      <c r="CK41" s="123" t="str">
        <f t="shared" si="7"/>
        <v>下郷町</v>
      </c>
      <c r="CL41" s="124">
        <f t="shared" si="17"/>
        <v>6.7025701959186348</v>
      </c>
      <c r="CM41" s="65">
        <f t="shared" si="18"/>
        <v>0</v>
      </c>
      <c r="CN41" s="66">
        <f t="shared" si="19"/>
        <v>3.6034800409280532</v>
      </c>
      <c r="CO41" s="65">
        <f t="shared" si="20"/>
        <v>0</v>
      </c>
      <c r="CP41" s="66">
        <f t="shared" si="8"/>
        <v>1.0064764687890593</v>
      </c>
      <c r="CQ41" s="65">
        <f t="shared" si="21"/>
        <v>0</v>
      </c>
      <c r="CR41" s="66">
        <f t="shared" si="9"/>
        <v>2.0926136862015223</v>
      </c>
      <c r="CS41" s="65">
        <f t="shared" si="22"/>
        <v>0</v>
      </c>
      <c r="CT41" s="66">
        <f t="shared" si="10"/>
        <v>5.7885763842423064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41387</v>
      </c>
      <c r="AY42" s="18" t="str">
        <f>IF(IFERROR(比較地域マスタ!$Z27,"")=0,"",IFERROR(比較地域マスタ!$Z27,""))</f>
        <v>玄海町</v>
      </c>
      <c r="BB42" s="110" t="str">
        <f t="shared" si="0"/>
        <v>41387</v>
      </c>
      <c r="BC42" s="1031" t="str">
        <f t="shared" si="0"/>
        <v>玄海町</v>
      </c>
      <c r="BD42" s="34">
        <f t="shared" si="14"/>
        <v>29.332775051204116</v>
      </c>
      <c r="BE42" s="34">
        <f t="shared" si="15"/>
        <v>3.2715092585612924</v>
      </c>
      <c r="BF42" s="34">
        <f>VLOOKUP($AX42&amp;"_"&amp;$BC$14,データシート1!$A:$BT,MATCH($BC$12&amp;"_"&amp;BF$20,データシート1!$A$1:$BT$1,0),0)</f>
        <v>0</v>
      </c>
      <c r="BG42" s="34">
        <f>VLOOKUP($AX42&amp;"_"&amp;$BC$14,データシート1!$A:$BT,MATCH($BC$12&amp;"_"&amp;BG$20,データシート1!$A$1:$BT$1,0),0)</f>
        <v>1.8878367895242882</v>
      </c>
      <c r="BH42" s="34">
        <f>VLOOKUP($AX42&amp;"_"&amp;$BC$14,データシート1!$A:$BT,MATCH($BC$12&amp;"_"&amp;BH$20,データシート1!$A$1:$BT$1,0),0)</f>
        <v>1.3836724690370041</v>
      </c>
      <c r="BI42" s="34">
        <f>VLOOKUP($AX42&amp;"_"&amp;$BC$14,データシート1!$A:$BT,MATCH($BC$12&amp;"_"&amp;BI$20,データシート1!$A$1:$BT$1,0),0)</f>
        <v>7.8186627834586435</v>
      </c>
      <c r="BJ42" s="34">
        <f>VLOOKUP($AX42&amp;"_"&amp;$BC$14,データシート1!$A:$BT,MATCH($BC$12&amp;"_"&amp;BJ$20,データシート1!$A$1:$BT$1,0),0)</f>
        <v>4.5167597265558843</v>
      </c>
      <c r="BK42" s="34">
        <f t="shared" si="1"/>
        <v>13.725843282628295</v>
      </c>
      <c r="BL42" s="34">
        <f t="shared" si="2"/>
        <v>13.384196504710705</v>
      </c>
      <c r="BM42" s="34">
        <f>VLOOKUP($AX42&amp;"_"&amp;$BC$14,データシート1!$A:$BT,MATCH($BC$12&amp;"_"&amp;BM$20,データシート1!$A$1:$BT$1,0),0)</f>
        <v>5.0342385114852872</v>
      </c>
      <c r="BN42" s="34">
        <f>VLOOKUP($AX42&amp;"_"&amp;$BC$14,データシート1!$A:$BT,MATCH($BC$12&amp;"_"&amp;BN$20,データシート1!$A$1:$BT$1,0),0)</f>
        <v>8.3499579932254182</v>
      </c>
      <c r="BO42" s="34">
        <f>VLOOKUP($AX42&amp;"_"&amp;$BC$14,データシート1!$A:$BT,MATCH($BC$12&amp;"_"&amp;BO$20,データシート1!$A$1:$BT$1,0),0)</f>
        <v>0.30898457234723098</v>
      </c>
      <c r="BP42" s="34">
        <f>VLOOKUP($AX42&amp;"_"&amp;$BC$14,データシート1!$A:$BT,MATCH($BC$12&amp;"_"&amp;BP$20,データシート1!$A$1:$BT$1,0),0)</f>
        <v>3.2662205570358975E-2</v>
      </c>
      <c r="BQ42" s="34">
        <f>VLOOKUP($AX42&amp;"_"&amp;$BC$14,データシート1!$A:$BT,MATCH($BC$12&amp;"_"&amp;BQ$20,データシート1!$A$1:$BT$1,0),0)</f>
        <v>0</v>
      </c>
      <c r="BR42" s="35">
        <f t="shared" si="3"/>
        <v>29.332775051204116</v>
      </c>
      <c r="BT42" s="121" t="str">
        <f t="shared" si="4"/>
        <v>玄海町</v>
      </c>
      <c r="BU42" s="33">
        <f t="shared" si="25"/>
        <v>29.332775051204116</v>
      </c>
      <c r="BV42" s="59">
        <f t="shared" si="16"/>
        <v>0.11153084741728166</v>
      </c>
      <c r="BW42" s="59">
        <f t="shared" si="5"/>
        <v>0</v>
      </c>
      <c r="BX42" s="59">
        <f t="shared" si="5"/>
        <v>6.4359297278516178E-2</v>
      </c>
      <c r="BY42" s="59">
        <f t="shared" si="5"/>
        <v>4.7171550138765478E-2</v>
      </c>
      <c r="BZ42" s="59">
        <f t="shared" si="5"/>
        <v>0.26655039524252877</v>
      </c>
      <c r="CA42" s="59">
        <f t="shared" ref="CA42:CH68" si="32">BJ42/$BR42</f>
        <v>0.15398337588827862</v>
      </c>
      <c r="CB42" s="59">
        <f t="shared" si="32"/>
        <v>0.46793538145191094</v>
      </c>
      <c r="CC42" s="59">
        <f t="shared" si="32"/>
        <v>0.4562881105298382</v>
      </c>
      <c r="CD42" s="59">
        <f t="shared" si="32"/>
        <v>0.17162503386390748</v>
      </c>
      <c r="CE42" s="59">
        <f t="shared" si="32"/>
        <v>0.28466307666593077</v>
      </c>
      <c r="CF42" s="59">
        <f t="shared" si="32"/>
        <v>1.0533765448644351E-2</v>
      </c>
      <c r="CG42" s="59">
        <f t="shared" si="32"/>
        <v>1.1135054734283719E-3</v>
      </c>
      <c r="CH42" s="59">
        <f t="shared" si="32"/>
        <v>0</v>
      </c>
      <c r="CI42" s="122">
        <f t="shared" si="6"/>
        <v>1</v>
      </c>
      <c r="CK42" s="123" t="str">
        <f t="shared" si="7"/>
        <v>玄海町</v>
      </c>
      <c r="CL42" s="124">
        <f t="shared" si="17"/>
        <v>3.2715092585612924</v>
      </c>
      <c r="CM42" s="65">
        <f t="shared" si="18"/>
        <v>0</v>
      </c>
      <c r="CN42" s="66">
        <f t="shared" si="19"/>
        <v>0</v>
      </c>
      <c r="CO42" s="65">
        <f t="shared" si="20"/>
        <v>0</v>
      </c>
      <c r="CP42" s="66">
        <f t="shared" si="8"/>
        <v>1.8878367895242882</v>
      </c>
      <c r="CQ42" s="65">
        <f t="shared" si="21"/>
        <v>0</v>
      </c>
      <c r="CR42" s="66">
        <f t="shared" si="9"/>
        <v>1.3836724690370041</v>
      </c>
      <c r="CS42" s="65">
        <f t="shared" si="22"/>
        <v>0</v>
      </c>
      <c r="CT42" s="66">
        <f t="shared" si="10"/>
        <v>7.8186627834586435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14.532999999999999</v>
      </c>
      <c r="DC42" s="962">
        <f>VLOOKUP($AX42&amp;"_"&amp;$CW$14,データシート1!$A:$BT,MATCH($CW$12&amp;"_"&amp;DC$20,データシート1!$A$1:$BT$1,0),0)</f>
        <v>0</v>
      </c>
      <c r="DD42" s="961">
        <f t="shared" si="11"/>
        <v>14.532999999999999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0</v>
      </c>
      <c r="DR42" s="127">
        <f t="shared" si="31"/>
        <v>1</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39403</v>
      </c>
      <c r="AY43" s="18" t="str">
        <f>IF(IFERROR(比較地域マスタ!$Z28,"")=0,"",IFERROR(比較地域マスタ!$Z28,""))</f>
        <v>越知町</v>
      </c>
      <c r="AZ43" s="23"/>
      <c r="BB43" s="110" t="str">
        <f t="shared" si="0"/>
        <v>39403</v>
      </c>
      <c r="BC43" s="1031" t="str">
        <f t="shared" si="0"/>
        <v>越知町</v>
      </c>
      <c r="BD43" s="34">
        <f t="shared" si="14"/>
        <v>38.165920803092206</v>
      </c>
      <c r="BE43" s="34">
        <f t="shared" si="15"/>
        <v>12.20420073055795</v>
      </c>
      <c r="BF43" s="34">
        <f>VLOOKUP($AX43&amp;"_"&amp;$BC$14,データシート1!$A:$BT,MATCH($BC$12&amp;"_"&amp;BF$20,データシート1!$A$1:$BT$1,0),0)</f>
        <v>7.6874320771711906</v>
      </c>
      <c r="BG43" s="34">
        <f>VLOOKUP($AX43&amp;"_"&amp;$BC$14,データシート1!$A:$BT,MATCH($BC$12&amp;"_"&amp;BG$20,データシート1!$A$1:$BT$1,0),0)</f>
        <v>0.72587227681287603</v>
      </c>
      <c r="BH43" s="34">
        <f>VLOOKUP($AX43&amp;"_"&amp;$BC$14,データシート1!$A:$BT,MATCH($BC$12&amp;"_"&amp;BH$20,データシート1!$A$1:$BT$1,0),0)</f>
        <v>3.7908963765738841</v>
      </c>
      <c r="BI43" s="34">
        <f>VLOOKUP($AX43&amp;"_"&amp;$BC$14,データシート1!$A:$BT,MATCH($BC$12&amp;"_"&amp;BI$20,データシート1!$A$1:$BT$1,0),0)</f>
        <v>6.7899602695395584</v>
      </c>
      <c r="BJ43" s="34">
        <f>VLOOKUP($AX43&amp;"_"&amp;$BC$14,データシート1!$A:$BT,MATCH($BC$12&amp;"_"&amp;BJ$20,データシート1!$A$1:$BT$1,0),0)</f>
        <v>6.6384812641386981</v>
      </c>
      <c r="BK43" s="34">
        <f t="shared" si="1"/>
        <v>12.298106395531192</v>
      </c>
      <c r="BL43" s="34">
        <f t="shared" si="2"/>
        <v>11.991048597728076</v>
      </c>
      <c r="BM43" s="34">
        <f>VLOOKUP($AX43&amp;"_"&amp;$BC$14,データシート1!$A:$BT,MATCH($BC$12&amp;"_"&amp;BM$20,データシート1!$A$1:$BT$1,0),0)</f>
        <v>4.2405032818126616</v>
      </c>
      <c r="BN43" s="34">
        <f>VLOOKUP($AX43&amp;"_"&amp;$BC$14,データシート1!$A:$BT,MATCH($BC$12&amp;"_"&amp;BN$20,データシート1!$A$1:$BT$1,0),0)</f>
        <v>7.7505453159154145</v>
      </c>
      <c r="BO43" s="34">
        <f>VLOOKUP($AX43&amp;"_"&amp;$BC$14,データシート1!$A:$BT,MATCH($BC$12&amp;"_"&amp;BO$20,データシート1!$A$1:$BT$1,0),0)</f>
        <v>0.30705779780311598</v>
      </c>
      <c r="BP43" s="34">
        <f>VLOOKUP($AX43&amp;"_"&amp;$BC$14,データシート1!$A:$BT,MATCH($BC$12&amp;"_"&amp;BP$20,データシート1!$A$1:$BT$1,0),0)</f>
        <v>0</v>
      </c>
      <c r="BQ43" s="34">
        <f>VLOOKUP($AX43&amp;"_"&amp;$BC$14,データシート1!$A:$BT,MATCH($BC$12&amp;"_"&amp;BQ$20,データシート1!$A$1:$BT$1,0),0)</f>
        <v>0.2351721433248041</v>
      </c>
      <c r="BR43" s="35">
        <f t="shared" si="3"/>
        <v>38.165920803092206</v>
      </c>
      <c r="BT43" s="121" t="str">
        <f t="shared" si="4"/>
        <v>越知町</v>
      </c>
      <c r="BU43" s="33">
        <f t="shared" si="25"/>
        <v>38.165920803092206</v>
      </c>
      <c r="BV43" s="59">
        <f t="shared" si="16"/>
        <v>0.31976696680587269</v>
      </c>
      <c r="BW43" s="59">
        <f t="shared" si="16"/>
        <v>0.20142137056859255</v>
      </c>
      <c r="BX43" s="59">
        <f t="shared" si="16"/>
        <v>1.9018859273901387E-2</v>
      </c>
      <c r="BY43" s="59">
        <f t="shared" si="16"/>
        <v>9.9326736963378737E-2</v>
      </c>
      <c r="BZ43" s="59">
        <f t="shared" si="16"/>
        <v>0.17790636585373398</v>
      </c>
      <c r="CA43" s="59">
        <f t="shared" si="32"/>
        <v>0.1739374060536448</v>
      </c>
      <c r="CB43" s="59">
        <f t="shared" si="32"/>
        <v>0.32222742532481485</v>
      </c>
      <c r="CC43" s="59">
        <f t="shared" si="32"/>
        <v>0.31418208562536659</v>
      </c>
      <c r="CD43" s="59">
        <f t="shared" si="32"/>
        <v>0.11110706076477253</v>
      </c>
      <c r="CE43" s="59">
        <f t="shared" si="32"/>
        <v>0.20307502486059409</v>
      </c>
      <c r="CF43" s="59">
        <f t="shared" si="32"/>
        <v>8.0453396994482618E-3</v>
      </c>
      <c r="CG43" s="59">
        <f t="shared" si="32"/>
        <v>0</v>
      </c>
      <c r="CH43" s="59">
        <f t="shared" si="32"/>
        <v>6.1618359619336222E-3</v>
      </c>
      <c r="CI43" s="122">
        <f t="shared" si="6"/>
        <v>1</v>
      </c>
      <c r="CJ43" s="23"/>
      <c r="CK43" s="123" t="str">
        <f t="shared" si="7"/>
        <v>越知町</v>
      </c>
      <c r="CL43" s="124">
        <f t="shared" si="17"/>
        <v>12.20420073055795</v>
      </c>
      <c r="CM43" s="65">
        <f t="shared" si="18"/>
        <v>0</v>
      </c>
      <c r="CN43" s="66">
        <f t="shared" si="19"/>
        <v>7.6874320771711906</v>
      </c>
      <c r="CO43" s="65">
        <f t="shared" si="20"/>
        <v>0</v>
      </c>
      <c r="CP43" s="66">
        <f t="shared" si="8"/>
        <v>0.72587227681287603</v>
      </c>
      <c r="CQ43" s="65">
        <f t="shared" si="21"/>
        <v>0</v>
      </c>
      <c r="CR43" s="66">
        <f t="shared" si="9"/>
        <v>3.7908963765738841</v>
      </c>
      <c r="CS43" s="65">
        <f t="shared" si="22"/>
        <v>0</v>
      </c>
      <c r="CT43" s="66">
        <f t="shared" si="10"/>
        <v>6.7899602695395584</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01693</v>
      </c>
      <c r="AY44" s="18" t="str">
        <f>IF(IFERROR(比較地域マスタ!$Z29,"")=0,"",IFERROR(比較地域マスタ!$Z29,""))</f>
        <v>標津町</v>
      </c>
      <c r="BB44" s="110" t="str">
        <f t="shared" si="0"/>
        <v>01693</v>
      </c>
      <c r="BC44" s="1031" t="str">
        <f t="shared" si="0"/>
        <v>標津町</v>
      </c>
      <c r="BD44" s="34">
        <f t="shared" si="14"/>
        <v>70.702783151091253</v>
      </c>
      <c r="BE44" s="34">
        <f t="shared" si="15"/>
        <v>39.03401727292718</v>
      </c>
      <c r="BF44" s="34">
        <f>VLOOKUP($AX44&amp;"_"&amp;$BC$14,データシート1!$A:$BT,MATCH($BC$12&amp;"_"&amp;BF$20,データシート1!$A$1:$BT$1,0),0)</f>
        <v>23.809897520363375</v>
      </c>
      <c r="BG44" s="34">
        <f>VLOOKUP($AX44&amp;"_"&amp;$BC$14,データシート1!$A:$BT,MATCH($BC$12&amp;"_"&amp;BG$20,データシート1!$A$1:$BT$1,0),0)</f>
        <v>0.85773314100024911</v>
      </c>
      <c r="BH44" s="34">
        <f>VLOOKUP($AX44&amp;"_"&amp;$BC$14,データシート1!$A:$BT,MATCH($BC$12&amp;"_"&amp;BH$20,データシート1!$A$1:$BT$1,0),0)</f>
        <v>14.366386611563556</v>
      </c>
      <c r="BI44" s="34">
        <f>VLOOKUP($AX44&amp;"_"&amp;$BC$14,データシート1!$A:$BT,MATCH($BC$12&amp;"_"&amp;BI$20,データシート1!$A$1:$BT$1,0),0)</f>
        <v>6.8575307378664547</v>
      </c>
      <c r="BJ44" s="34">
        <f>VLOOKUP($AX44&amp;"_"&amp;$BC$14,データシート1!$A:$BT,MATCH($BC$12&amp;"_"&amp;BJ$20,データシート1!$A$1:$BT$1,0),0)</f>
        <v>10.386832951473524</v>
      </c>
      <c r="BK44" s="34">
        <f t="shared" si="1"/>
        <v>13.640858422147273</v>
      </c>
      <c r="BL44" s="34">
        <f t="shared" si="2"/>
        <v>13.345653207145837</v>
      </c>
      <c r="BM44" s="34">
        <f>VLOOKUP($AX44&amp;"_"&amp;$BC$14,データシート1!$A:$BT,MATCH($BC$12&amp;"_"&amp;BM$20,データシート1!$A$1:$BT$1,0),0)</f>
        <v>5.2326723189034441</v>
      </c>
      <c r="BN44" s="34">
        <f>VLOOKUP($AX44&amp;"_"&amp;$BC$14,データシート1!$A:$BT,MATCH($BC$12&amp;"_"&amp;BN$20,データシート1!$A$1:$BT$1,0),0)</f>
        <v>8.1129808882423937</v>
      </c>
      <c r="BO44" s="34">
        <f>VLOOKUP($AX44&amp;"_"&amp;$BC$14,データシート1!$A:$BT,MATCH($BC$12&amp;"_"&amp;BO$20,データシート1!$A$1:$BT$1,0),0)</f>
        <v>0.29520521500143598</v>
      </c>
      <c r="BP44" s="34">
        <f>VLOOKUP($AX44&amp;"_"&amp;$BC$14,データシート1!$A:$BT,MATCH($BC$12&amp;"_"&amp;BP$20,データシート1!$A$1:$BT$1,0),0)</f>
        <v>0</v>
      </c>
      <c r="BQ44" s="34">
        <f>VLOOKUP($AX44&amp;"_"&amp;$BC$14,データシート1!$A:$BT,MATCH($BC$12&amp;"_"&amp;BQ$20,データシート1!$A$1:$BT$1,0),0)</f>
        <v>0.78354376667683534</v>
      </c>
      <c r="BR44" s="35">
        <f t="shared" si="3"/>
        <v>70.702783151091253</v>
      </c>
      <c r="BT44" s="121" t="str">
        <f t="shared" si="4"/>
        <v>標津町</v>
      </c>
      <c r="BU44" s="33">
        <f t="shared" si="25"/>
        <v>70.702783151091253</v>
      </c>
      <c r="BV44" s="59">
        <f t="shared" si="16"/>
        <v>0.5520860075552021</v>
      </c>
      <c r="BW44" s="59">
        <f t="shared" si="16"/>
        <v>0.33676039979192651</v>
      </c>
      <c r="BX44" s="59">
        <f t="shared" si="16"/>
        <v>1.2131532915292466E-2</v>
      </c>
      <c r="BY44" s="59">
        <f t="shared" si="16"/>
        <v>0.2031940748479831</v>
      </c>
      <c r="BZ44" s="59">
        <f t="shared" si="16"/>
        <v>9.6990958944458652E-2</v>
      </c>
      <c r="CA44" s="59">
        <f t="shared" si="32"/>
        <v>0.14690840287399931</v>
      </c>
      <c r="CB44" s="59">
        <f t="shared" si="32"/>
        <v>0.19293241106219078</v>
      </c>
      <c r="CC44" s="59">
        <f t="shared" si="32"/>
        <v>0.18875711269563869</v>
      </c>
      <c r="CD44" s="59">
        <f t="shared" si="32"/>
        <v>7.4009424886729958E-2</v>
      </c>
      <c r="CE44" s="59">
        <f t="shared" si="32"/>
        <v>0.11474768780890876</v>
      </c>
      <c r="CF44" s="59">
        <f t="shared" si="32"/>
        <v>4.1752983665520622E-3</v>
      </c>
      <c r="CG44" s="59">
        <f t="shared" si="32"/>
        <v>0</v>
      </c>
      <c r="CH44" s="59">
        <f t="shared" si="32"/>
        <v>1.1082219564149389E-2</v>
      </c>
      <c r="CI44" s="122">
        <f t="shared" si="6"/>
        <v>1</v>
      </c>
      <c r="CK44" s="123" t="str">
        <f t="shared" si="7"/>
        <v>標津町</v>
      </c>
      <c r="CL44" s="124">
        <f t="shared" si="17"/>
        <v>39.03401727292718</v>
      </c>
      <c r="CM44" s="65">
        <f t="shared" si="18"/>
        <v>0</v>
      </c>
      <c r="CN44" s="66">
        <f t="shared" si="19"/>
        <v>23.809897520363375</v>
      </c>
      <c r="CO44" s="65">
        <f t="shared" si="20"/>
        <v>0</v>
      </c>
      <c r="CP44" s="66">
        <f t="shared" si="8"/>
        <v>0.85773314100024911</v>
      </c>
      <c r="CQ44" s="65">
        <f t="shared" si="21"/>
        <v>0</v>
      </c>
      <c r="CR44" s="66">
        <f t="shared" si="9"/>
        <v>14.366386611563556</v>
      </c>
      <c r="CS44" s="65">
        <f t="shared" si="22"/>
        <v>0</v>
      </c>
      <c r="CT44" s="66">
        <f t="shared" si="10"/>
        <v>6.8575307378664547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06361</v>
      </c>
      <c r="AY45" s="18" t="str">
        <f>IF(IFERROR(比較地域マスタ!$Z30,"")=0,"",IFERROR(比較地域マスタ!$Z30,""))</f>
        <v>金山町</v>
      </c>
      <c r="BB45" s="110" t="str">
        <f t="shared" si="0"/>
        <v>06361</v>
      </c>
      <c r="BC45" s="1031" t="str">
        <f t="shared" si="0"/>
        <v>金山町</v>
      </c>
      <c r="BD45" s="34">
        <f t="shared" si="14"/>
        <v>29.321327170865363</v>
      </c>
      <c r="BE45" s="34">
        <f t="shared" si="15"/>
        <v>6.5683604608822996</v>
      </c>
      <c r="BF45" s="34">
        <f>VLOOKUP($AX45&amp;"_"&amp;$BC$14,データシート1!$A:$BT,MATCH($BC$12&amp;"_"&amp;BF$20,データシート1!$A$1:$BT$1,0),0)</f>
        <v>1.356212945746448</v>
      </c>
      <c r="BG45" s="34">
        <f>VLOOKUP($AX45&amp;"_"&amp;$BC$14,データシート1!$A:$BT,MATCH($BC$12&amp;"_"&amp;BG$20,データシート1!$A$1:$BT$1,0),0)</f>
        <v>0.75466854234154568</v>
      </c>
      <c r="BH45" s="34">
        <f>VLOOKUP($AX45&amp;"_"&amp;$BC$14,データシート1!$A:$BT,MATCH($BC$12&amp;"_"&amp;BH$20,データシート1!$A$1:$BT$1,0),0)</f>
        <v>4.4574789727943056</v>
      </c>
      <c r="BI45" s="34">
        <f>VLOOKUP($AX45&amp;"_"&amp;$BC$14,データシート1!$A:$BT,MATCH($BC$12&amp;"_"&amp;BI$20,データシート1!$A$1:$BT$1,0),0)</f>
        <v>3.7043574708828535</v>
      </c>
      <c r="BJ45" s="34">
        <f>VLOOKUP($AX45&amp;"_"&amp;$BC$14,データシート1!$A:$BT,MATCH($BC$12&amp;"_"&amp;BJ$20,データシート1!$A$1:$BT$1,0),0)</f>
        <v>7.1865616503320302</v>
      </c>
      <c r="BK45" s="34">
        <f t="shared" si="1"/>
        <v>11.370629123062788</v>
      </c>
      <c r="BL45" s="34">
        <f t="shared" si="2"/>
        <v>11.072971649550659</v>
      </c>
      <c r="BM45" s="34">
        <f>VLOOKUP($AX45&amp;"_"&amp;$BC$14,データシート1!$A:$BT,MATCH($BC$12&amp;"_"&amp;BM$20,データシート1!$A$1:$BT$1,0),0)</f>
        <v>4.381853391206417</v>
      </c>
      <c r="BN45" s="34">
        <f>VLOOKUP($AX45&amp;"_"&amp;$BC$14,データシート1!$A:$BT,MATCH($BC$12&amp;"_"&amp;BN$20,データシート1!$A$1:$BT$1,0),0)</f>
        <v>6.6911182583442432</v>
      </c>
      <c r="BO45" s="34">
        <f>VLOOKUP($AX45&amp;"_"&amp;$BC$14,データシート1!$A:$BT,MATCH($BC$12&amp;"_"&amp;BO$20,データシート1!$A$1:$BT$1,0),0)</f>
        <v>0.29765747351212901</v>
      </c>
      <c r="BP45" s="34">
        <f>VLOOKUP($AX45&amp;"_"&amp;$BC$14,データシート1!$A:$BT,MATCH($BC$12&amp;"_"&amp;BP$20,データシート1!$A$1:$BT$1,0),0)</f>
        <v>0</v>
      </c>
      <c r="BQ45" s="34">
        <f>VLOOKUP($AX45&amp;"_"&amp;$BC$14,データシート1!$A:$BT,MATCH($BC$12&amp;"_"&amp;BQ$20,データシート1!$A$1:$BT$1,0),0)</f>
        <v>0.49141846570539027</v>
      </c>
      <c r="BR45" s="35">
        <f t="shared" si="3"/>
        <v>29.321327170865363</v>
      </c>
      <c r="BT45" s="121" t="str">
        <f t="shared" si="4"/>
        <v>金山町</v>
      </c>
      <c r="BU45" s="33">
        <f t="shared" si="25"/>
        <v>29.321327170865363</v>
      </c>
      <c r="BV45" s="59">
        <f t="shared" si="16"/>
        <v>0.2240130681195372</v>
      </c>
      <c r="BW45" s="59">
        <f t="shared" si="16"/>
        <v>4.6253463830041974E-2</v>
      </c>
      <c r="BX45" s="59">
        <f t="shared" si="16"/>
        <v>2.5737871206983058E-2</v>
      </c>
      <c r="BY45" s="59">
        <f t="shared" si="16"/>
        <v>0.15202173308251216</v>
      </c>
      <c r="BZ45" s="59">
        <f t="shared" si="16"/>
        <v>0.12633662348557079</v>
      </c>
      <c r="CA45" s="59">
        <f t="shared" si="32"/>
        <v>0.24509673823607939</v>
      </c>
      <c r="CB45" s="59">
        <f t="shared" si="32"/>
        <v>0.38779380813161213</v>
      </c>
      <c r="CC45" s="59">
        <f t="shared" si="32"/>
        <v>0.37764223921463996</v>
      </c>
      <c r="CD45" s="59">
        <f t="shared" si="32"/>
        <v>0.1494425325863275</v>
      </c>
      <c r="CE45" s="59">
        <f t="shared" si="32"/>
        <v>0.22819970662831249</v>
      </c>
      <c r="CF45" s="59">
        <f t="shared" si="32"/>
        <v>1.0151568916972192E-2</v>
      </c>
      <c r="CG45" s="59">
        <f t="shared" si="32"/>
        <v>0</v>
      </c>
      <c r="CH45" s="59">
        <f t="shared" si="32"/>
        <v>1.6759762027200455E-2</v>
      </c>
      <c r="CI45" s="122">
        <f t="shared" si="6"/>
        <v>1</v>
      </c>
      <c r="CK45" s="123" t="str">
        <f t="shared" si="7"/>
        <v>金山町</v>
      </c>
      <c r="CL45" s="124">
        <f t="shared" si="17"/>
        <v>6.5683604608822996</v>
      </c>
      <c r="CM45" s="65">
        <f t="shared" si="18"/>
        <v>0</v>
      </c>
      <c r="CN45" s="66">
        <f t="shared" si="19"/>
        <v>1.356212945746448</v>
      </c>
      <c r="CO45" s="65">
        <f t="shared" si="20"/>
        <v>0</v>
      </c>
      <c r="CP45" s="66">
        <f t="shared" si="8"/>
        <v>0.75466854234154568</v>
      </c>
      <c r="CQ45" s="65">
        <f t="shared" si="21"/>
        <v>0</v>
      </c>
      <c r="CR45" s="66">
        <f t="shared" si="9"/>
        <v>4.4574789727943056</v>
      </c>
      <c r="CS45" s="65">
        <f t="shared" si="22"/>
        <v>0</v>
      </c>
      <c r="CT45" s="66">
        <f t="shared" si="10"/>
        <v>3.7043574708828535</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03366</v>
      </c>
      <c r="AY46" s="18" t="str">
        <f>IF(IFERROR(比較地域マスタ!$Z31,"")=0,"",IFERROR(比較地域マスタ!$Z31,""))</f>
        <v>西和賀町</v>
      </c>
      <c r="BB46" s="110" t="str">
        <f t="shared" si="0"/>
        <v>03366</v>
      </c>
      <c r="BC46" s="1031" t="str">
        <f t="shared" si="0"/>
        <v>西和賀町</v>
      </c>
      <c r="BD46" s="34">
        <f t="shared" si="14"/>
        <v>37.776155970763661</v>
      </c>
      <c r="BE46" s="34">
        <f t="shared" si="15"/>
        <v>7.7036183596540644</v>
      </c>
      <c r="BF46" s="34">
        <f>VLOOKUP($AX46&amp;"_"&amp;$BC$14,データシート1!$A:$BT,MATCH($BC$12&amp;"_"&amp;BF$20,データシート1!$A$1:$BT$1,0),0)</f>
        <v>3.546793851784348</v>
      </c>
      <c r="BG46" s="34">
        <f>VLOOKUP($AX46&amp;"_"&amp;$BC$14,データシート1!$A:$BT,MATCH($BC$12&amp;"_"&amp;BG$20,データシート1!$A$1:$BT$1,0),0)</f>
        <v>0.72974763139851173</v>
      </c>
      <c r="BH46" s="34">
        <f>VLOOKUP($AX46&amp;"_"&amp;$BC$14,データシート1!$A:$BT,MATCH($BC$12&amp;"_"&amp;BH$20,データシート1!$A$1:$BT$1,0),0)</f>
        <v>3.4270768764712045</v>
      </c>
      <c r="BI46" s="34">
        <f>VLOOKUP($AX46&amp;"_"&amp;$BC$14,データシート1!$A:$BT,MATCH($BC$12&amp;"_"&amp;BI$20,データシート1!$A$1:$BT$1,0),0)</f>
        <v>6.4663638992781909</v>
      </c>
      <c r="BJ46" s="34">
        <f>VLOOKUP($AX46&amp;"_"&amp;$BC$14,データシート1!$A:$BT,MATCH($BC$12&amp;"_"&amp;BJ$20,データシート1!$A$1:$BT$1,0),0)</f>
        <v>8.9709801873808868</v>
      </c>
      <c r="BK46" s="34">
        <f t="shared" si="1"/>
        <v>12.392386004090207</v>
      </c>
      <c r="BL46" s="34">
        <f t="shared" si="2"/>
        <v>12.087663690582989</v>
      </c>
      <c r="BM46" s="34">
        <f>VLOOKUP($AX46&amp;"_"&amp;$BC$14,データシート1!$A:$BT,MATCH($BC$12&amp;"_"&amp;BM$20,データシート1!$A$1:$BT$1,0),0)</f>
        <v>4.5136895509294384</v>
      </c>
      <c r="BN46" s="34">
        <f>VLOOKUP($AX46&amp;"_"&amp;$BC$14,データシート1!$A:$BT,MATCH($BC$12&amp;"_"&amp;BN$20,データシート1!$A$1:$BT$1,0),0)</f>
        <v>7.5739741396535516</v>
      </c>
      <c r="BO46" s="34">
        <f>VLOOKUP($AX46&amp;"_"&amp;$BC$14,データシート1!$A:$BT,MATCH($BC$12&amp;"_"&amp;BO$20,データシート1!$A$1:$BT$1,0),0)</f>
        <v>0.30472231350721801</v>
      </c>
      <c r="BP46" s="34">
        <f>VLOOKUP($AX46&amp;"_"&amp;$BC$14,データシート1!$A:$BT,MATCH($BC$12&amp;"_"&amp;BP$20,データシート1!$A$1:$BT$1,0),0)</f>
        <v>0</v>
      </c>
      <c r="BQ46" s="34">
        <f>VLOOKUP($AX46&amp;"_"&amp;$BC$14,データシート1!$A:$BT,MATCH($BC$12&amp;"_"&amp;BQ$20,データシート1!$A$1:$BT$1,0),0)</f>
        <v>2.2428075203603162</v>
      </c>
      <c r="BR46" s="35">
        <f t="shared" si="3"/>
        <v>37.776155970763661</v>
      </c>
      <c r="BT46" s="121" t="str">
        <f t="shared" si="4"/>
        <v>西和賀町</v>
      </c>
      <c r="BU46" s="33">
        <f t="shared" si="25"/>
        <v>37.776155970763661</v>
      </c>
      <c r="BV46" s="59">
        <f t="shared" si="16"/>
        <v>0.20392806418991319</v>
      </c>
      <c r="BW46" s="59">
        <f t="shared" si="16"/>
        <v>9.3889750310469408E-2</v>
      </c>
      <c r="BX46" s="59">
        <f t="shared" si="16"/>
        <v>1.931767837795063E-2</v>
      </c>
      <c r="BY46" s="59">
        <f t="shared" si="16"/>
        <v>9.072063550149316E-2</v>
      </c>
      <c r="BZ46" s="59">
        <f t="shared" si="16"/>
        <v>0.17117580476644434</v>
      </c>
      <c r="CA46" s="59">
        <f t="shared" si="32"/>
        <v>0.23747731755247553</v>
      </c>
      <c r="CB46" s="59">
        <f t="shared" si="32"/>
        <v>0.32804783032135731</v>
      </c>
      <c r="CC46" s="59">
        <f t="shared" si="32"/>
        <v>0.3199813051369777</v>
      </c>
      <c r="CD46" s="59">
        <f t="shared" si="32"/>
        <v>0.11948514704414993</v>
      </c>
      <c r="CE46" s="59">
        <f t="shared" si="32"/>
        <v>0.20049615809282781</v>
      </c>
      <c r="CF46" s="59">
        <f t="shared" si="32"/>
        <v>8.0665251843796311E-3</v>
      </c>
      <c r="CG46" s="59">
        <f t="shared" si="32"/>
        <v>0</v>
      </c>
      <c r="CH46" s="59">
        <f t="shared" si="32"/>
        <v>5.9370983169809717E-2</v>
      </c>
      <c r="CI46" s="122">
        <f t="shared" si="6"/>
        <v>1</v>
      </c>
      <c r="CK46" s="123" t="str">
        <f t="shared" si="7"/>
        <v>西和賀町</v>
      </c>
      <c r="CL46" s="124">
        <f t="shared" si="17"/>
        <v>7.7036183596540644</v>
      </c>
      <c r="CM46" s="65">
        <f t="shared" si="18"/>
        <v>0</v>
      </c>
      <c r="CN46" s="66">
        <f t="shared" si="19"/>
        <v>3.546793851784348</v>
      </c>
      <c r="CO46" s="65">
        <f t="shared" si="20"/>
        <v>0</v>
      </c>
      <c r="CP46" s="66">
        <f t="shared" si="8"/>
        <v>0.72974763139851173</v>
      </c>
      <c r="CQ46" s="65">
        <f t="shared" si="21"/>
        <v>0</v>
      </c>
      <c r="CR46" s="66">
        <f t="shared" si="9"/>
        <v>3.4270768764712045</v>
      </c>
      <c r="CS46" s="65">
        <f t="shared" si="22"/>
        <v>0</v>
      </c>
      <c r="CT46" s="66">
        <f t="shared" si="10"/>
        <v>6.4663638992781909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15581</v>
      </c>
      <c r="AY47" s="18" t="str">
        <f>IF(IFERROR(比較地域マスタ!$Z32,"")=0,"",IFERROR(比較地域マスタ!$Z32,""))</f>
        <v>関川村</v>
      </c>
      <c r="BB47" s="110" t="str">
        <f t="shared" si="0"/>
        <v>15581</v>
      </c>
      <c r="BC47" s="1031" t="str">
        <f t="shared" si="0"/>
        <v>関川村</v>
      </c>
      <c r="BD47" s="34">
        <f t="shared" si="14"/>
        <v>37.881626483553369</v>
      </c>
      <c r="BE47" s="34">
        <f t="shared" si="15"/>
        <v>14.921102542090249</v>
      </c>
      <c r="BF47" s="34">
        <f>VLOOKUP($AX47&amp;"_"&amp;$BC$14,データシート1!$A:$BT,MATCH($BC$12&amp;"_"&amp;BF$20,データシート1!$A$1:$BT$1,0),0)</f>
        <v>7.9415500973261901</v>
      </c>
      <c r="BG47" s="34">
        <f>VLOOKUP($AX47&amp;"_"&amp;$BC$14,データシート1!$A:$BT,MATCH($BC$12&amp;"_"&amp;BG$20,データシート1!$A$1:$BT$1,0),0)</f>
        <v>0.72397382987169656</v>
      </c>
      <c r="BH47" s="34">
        <f>VLOOKUP($AX47&amp;"_"&amp;$BC$14,データシート1!$A:$BT,MATCH($BC$12&amp;"_"&amp;BH$20,データシート1!$A$1:$BT$1,0),0)</f>
        <v>6.2555786148923627</v>
      </c>
      <c r="BI47" s="34">
        <f>VLOOKUP($AX47&amp;"_"&amp;$BC$14,データシート1!$A:$BT,MATCH($BC$12&amp;"_"&amp;BI$20,データシート1!$A$1:$BT$1,0),0)</f>
        <v>4.9984545298848522</v>
      </c>
      <c r="BJ47" s="34">
        <f>VLOOKUP($AX47&amp;"_"&amp;$BC$14,データシート1!$A:$BT,MATCH($BC$12&amp;"_"&amp;BJ$20,データシート1!$A$1:$BT$1,0),0)</f>
        <v>6.446271700230338</v>
      </c>
      <c r="BK47" s="34">
        <f t="shared" si="1"/>
        <v>11.515797711347931</v>
      </c>
      <c r="BL47" s="34">
        <f t="shared" si="2"/>
        <v>11.214403462962366</v>
      </c>
      <c r="BM47" s="34">
        <f>VLOOKUP($AX47&amp;"_"&amp;$BC$14,データシート1!$A:$BT,MATCH($BC$12&amp;"_"&amp;BM$20,データシート1!$A$1:$BT$1,0),0)</f>
        <v>4.7556156996995202</v>
      </c>
      <c r="BN47" s="34">
        <f>VLOOKUP($AX47&amp;"_"&amp;$BC$14,データシート1!$A:$BT,MATCH($BC$12&amp;"_"&amp;BN$20,データシート1!$A$1:$BT$1,0),0)</f>
        <v>6.4587877632628459</v>
      </c>
      <c r="BO47" s="34">
        <f>VLOOKUP($AX47&amp;"_"&amp;$BC$14,データシート1!$A:$BT,MATCH($BC$12&amp;"_"&amp;BO$20,データシート1!$A$1:$BT$1,0),0)</f>
        <v>0.301394248385565</v>
      </c>
      <c r="BP47" s="34">
        <f>VLOOKUP($AX47&amp;"_"&amp;$BC$14,データシート1!$A:$BT,MATCH($BC$12&amp;"_"&amp;BP$20,データシート1!$A$1:$BT$1,0),0)</f>
        <v>0</v>
      </c>
      <c r="BQ47" s="34">
        <f>VLOOKUP($AX47&amp;"_"&amp;$BC$14,データシート1!$A:$BT,MATCH($BC$12&amp;"_"&amp;BQ$20,データシート1!$A$1:$BT$1,0),0)</f>
        <v>0</v>
      </c>
      <c r="BR47" s="35">
        <f t="shared" si="3"/>
        <v>37.881626483553369</v>
      </c>
      <c r="BT47" s="121" t="str">
        <f t="shared" si="4"/>
        <v>関川村</v>
      </c>
      <c r="BU47" s="33">
        <f t="shared" si="25"/>
        <v>37.881626483553369</v>
      </c>
      <c r="BV47" s="59">
        <f t="shared" si="16"/>
        <v>0.3938875895038027</v>
      </c>
      <c r="BW47" s="59">
        <f t="shared" si="16"/>
        <v>0.20964121223184759</v>
      </c>
      <c r="BX47" s="59">
        <f t="shared" si="16"/>
        <v>1.9111476910475742E-2</v>
      </c>
      <c r="BY47" s="59">
        <f t="shared" si="16"/>
        <v>0.16513490036147935</v>
      </c>
      <c r="BZ47" s="59">
        <f t="shared" si="16"/>
        <v>0.13194931141763339</v>
      </c>
      <c r="CA47" s="59">
        <f t="shared" si="32"/>
        <v>0.17016882057662022</v>
      </c>
      <c r="CB47" s="59">
        <f t="shared" si="32"/>
        <v>0.30399427850194377</v>
      </c>
      <c r="CC47" s="59">
        <f t="shared" si="32"/>
        <v>0.29603806657644954</v>
      </c>
      <c r="CD47" s="59">
        <f t="shared" si="32"/>
        <v>0.12553884669561935</v>
      </c>
      <c r="CE47" s="59">
        <f t="shared" si="32"/>
        <v>0.17049921988083019</v>
      </c>
      <c r="CF47" s="59">
        <f t="shared" si="32"/>
        <v>7.9562119254942207E-3</v>
      </c>
      <c r="CG47" s="59">
        <f t="shared" si="32"/>
        <v>0</v>
      </c>
      <c r="CH47" s="59">
        <f t="shared" si="32"/>
        <v>0</v>
      </c>
      <c r="CI47" s="122">
        <f t="shared" si="6"/>
        <v>1</v>
      </c>
      <c r="CK47" s="123" t="str">
        <f t="shared" si="7"/>
        <v>関川村</v>
      </c>
      <c r="CL47" s="124">
        <f t="shared" si="17"/>
        <v>14.921102542090249</v>
      </c>
      <c r="CM47" s="65">
        <f t="shared" si="18"/>
        <v>0.44889444202302886</v>
      </c>
      <c r="CN47" s="66">
        <f t="shared" si="19"/>
        <v>7.9415500973261901</v>
      </c>
      <c r="CO47" s="65">
        <f t="shared" si="20"/>
        <v>0.8434121699056113</v>
      </c>
      <c r="CP47" s="66">
        <f t="shared" si="8"/>
        <v>0.72397382987169656</v>
      </c>
      <c r="CQ47" s="65">
        <f t="shared" si="21"/>
        <v>0</v>
      </c>
      <c r="CR47" s="66">
        <f t="shared" si="9"/>
        <v>6.2555786148923627</v>
      </c>
      <c r="CS47" s="65">
        <f t="shared" si="22"/>
        <v>0</v>
      </c>
      <c r="CT47" s="66">
        <f t="shared" si="10"/>
        <v>4.9984545298848522</v>
      </c>
      <c r="CU47" s="67">
        <f t="shared" si="23"/>
        <v>0</v>
      </c>
      <c r="CV47" s="16"/>
      <c r="CW47" s="959">
        <f t="shared" si="24"/>
        <v>6.6980000000000004</v>
      </c>
      <c r="CX47" s="962">
        <f>VLOOKUP($AX47&amp;"_"&amp;$CW$14,データシート1!$A:$BT,MATCH($CW$12&amp;"_"&amp;CX$20,データシート1!$A$1:$BT$1,0),0)</f>
        <v>6.6980000000000004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6.6980000000000004</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07465</v>
      </c>
      <c r="AY48" s="18" t="str">
        <f>IF(IFERROR(比較地域マスタ!$Z33,"")=0,"",IFERROR(比較地域マスタ!$Z33,""))</f>
        <v>中島村</v>
      </c>
      <c r="BB48" s="110" t="str">
        <f t="shared" si="0"/>
        <v>07465</v>
      </c>
      <c r="BC48" s="1031" t="str">
        <f t="shared" si="0"/>
        <v>中島村</v>
      </c>
      <c r="BD48" s="34">
        <f t="shared" si="14"/>
        <v>45.296574224831197</v>
      </c>
      <c r="BE48" s="34">
        <f t="shared" si="15"/>
        <v>23.30046491681512</v>
      </c>
      <c r="BF48" s="34">
        <f>VLOOKUP($AX48&amp;"_"&amp;$BC$14,データシート1!$A:$BT,MATCH($BC$12&amp;"_"&amp;BF$20,データシート1!$A$1:$BT$1,0),0)</f>
        <v>20.342708654151917</v>
      </c>
      <c r="BG48" s="34">
        <f>VLOOKUP($AX48&amp;"_"&amp;$BC$14,データシート1!$A:$BT,MATCH($BC$12&amp;"_"&amp;BG$20,データシート1!$A$1:$BT$1,0),0)</f>
        <v>0.40738333260509546</v>
      </c>
      <c r="BH48" s="34">
        <f>VLOOKUP($AX48&amp;"_"&amp;$BC$14,データシート1!$A:$BT,MATCH($BC$12&amp;"_"&amp;BH$20,データシート1!$A$1:$BT$1,0),0)</f>
        <v>2.5503729300581051</v>
      </c>
      <c r="BI48" s="34">
        <f>VLOOKUP($AX48&amp;"_"&amp;$BC$14,データシート1!$A:$BT,MATCH($BC$12&amp;"_"&amp;BI$20,データシート1!$A$1:$BT$1,0),0)</f>
        <v>3.3338219290335345</v>
      </c>
      <c r="BJ48" s="34">
        <f>VLOOKUP($AX48&amp;"_"&amp;$BC$14,データシート1!$A:$BT,MATCH($BC$12&amp;"_"&amp;BJ$20,データシート1!$A$1:$BT$1,0),0)</f>
        <v>6.4965068180850434</v>
      </c>
      <c r="BK48" s="34">
        <f t="shared" si="1"/>
        <v>11.42913878679655</v>
      </c>
      <c r="BL48" s="34">
        <f t="shared" si="2"/>
        <v>11.143333896086101</v>
      </c>
      <c r="BM48" s="34">
        <f>VLOOKUP($AX48&amp;"_"&amp;$BC$14,データシート1!$A:$BT,MATCH($BC$12&amp;"_"&amp;BM$20,データシート1!$A$1:$BT$1,0),0)</f>
        <v>4.9540495071176762</v>
      </c>
      <c r="BN48" s="34">
        <f>VLOOKUP($AX48&amp;"_"&amp;$BC$14,データシート1!$A:$BT,MATCH($BC$12&amp;"_"&amp;BN$20,データシート1!$A$1:$BT$1,0),0)</f>
        <v>6.1892843889684244</v>
      </c>
      <c r="BO48" s="34">
        <f>VLOOKUP($AX48&amp;"_"&amp;$BC$14,データシート1!$A:$BT,MATCH($BC$12&amp;"_"&amp;BO$20,データシート1!$A$1:$BT$1,0),0)</f>
        <v>0.28580489071044901</v>
      </c>
      <c r="BP48" s="34">
        <f>VLOOKUP($AX48&amp;"_"&amp;$BC$14,データシート1!$A:$BT,MATCH($BC$12&amp;"_"&amp;BP$20,データシート1!$A$1:$BT$1,0),0)</f>
        <v>0</v>
      </c>
      <c r="BQ48" s="34">
        <f>VLOOKUP($AX48&amp;"_"&amp;$BC$14,データシート1!$A:$BT,MATCH($BC$12&amp;"_"&amp;BQ$20,データシート1!$A$1:$BT$1,0),0)</f>
        <v>0.73664177410095033</v>
      </c>
      <c r="BR48" s="35">
        <f t="shared" si="3"/>
        <v>45.296574224831197</v>
      </c>
      <c r="BT48" s="121" t="str">
        <f t="shared" si="4"/>
        <v>中島村</v>
      </c>
      <c r="BU48" s="33">
        <f t="shared" si="25"/>
        <v>45.296574224831197</v>
      </c>
      <c r="BV48" s="59">
        <f t="shared" si="16"/>
        <v>0.51439794985736476</v>
      </c>
      <c r="BW48" s="59">
        <f t="shared" si="16"/>
        <v>0.4491003790525116</v>
      </c>
      <c r="BX48" s="59">
        <f t="shared" si="16"/>
        <v>8.9936896901525801E-3</v>
      </c>
      <c r="BY48" s="59">
        <f t="shared" si="16"/>
        <v>5.6303881114700555E-2</v>
      </c>
      <c r="BZ48" s="59">
        <f t="shared" si="16"/>
        <v>7.3599868998613177E-2</v>
      </c>
      <c r="CA48" s="59">
        <f t="shared" si="32"/>
        <v>0.14342159267584773</v>
      </c>
      <c r="CB48" s="59">
        <f t="shared" si="32"/>
        <v>0.25231795080280472</v>
      </c>
      <c r="CC48" s="59">
        <f t="shared" si="32"/>
        <v>0.24600831490645975</v>
      </c>
      <c r="CD48" s="59">
        <f t="shared" si="32"/>
        <v>0.10936918722656754</v>
      </c>
      <c r="CE48" s="59">
        <f t="shared" si="32"/>
        <v>0.1366391276798922</v>
      </c>
      <c r="CF48" s="59">
        <f t="shared" si="32"/>
        <v>6.3096358963449645E-3</v>
      </c>
      <c r="CG48" s="59">
        <f t="shared" si="32"/>
        <v>0</v>
      </c>
      <c r="CH48" s="59">
        <f t="shared" si="32"/>
        <v>1.6262637665369617E-2</v>
      </c>
      <c r="CI48" s="122">
        <f t="shared" si="6"/>
        <v>1</v>
      </c>
      <c r="CK48" s="123" t="str">
        <f t="shared" si="7"/>
        <v>中島村</v>
      </c>
      <c r="CL48" s="124">
        <f t="shared" si="17"/>
        <v>23.30046491681512</v>
      </c>
      <c r="CM48" s="65">
        <f t="shared" si="18"/>
        <v>0.37810404347949883</v>
      </c>
      <c r="CN48" s="66">
        <f t="shared" si="19"/>
        <v>20.342708654151917</v>
      </c>
      <c r="CO48" s="65">
        <f t="shared" si="20"/>
        <v>0.43307900387207743</v>
      </c>
      <c r="CP48" s="66">
        <f t="shared" si="8"/>
        <v>0.40738333260509546</v>
      </c>
      <c r="CQ48" s="65">
        <f t="shared" si="21"/>
        <v>0</v>
      </c>
      <c r="CR48" s="66">
        <f t="shared" si="9"/>
        <v>2.5503729300581051</v>
      </c>
      <c r="CS48" s="65">
        <f t="shared" si="22"/>
        <v>0</v>
      </c>
      <c r="CT48" s="66">
        <f t="shared" si="10"/>
        <v>3.3338219290335345</v>
      </c>
      <c r="CU48" s="67">
        <f t="shared" si="23"/>
        <v>0</v>
      </c>
      <c r="CV48" s="16"/>
      <c r="CW48" s="959">
        <f t="shared" si="24"/>
        <v>8.81</v>
      </c>
      <c r="CX48" s="962">
        <f>VLOOKUP($AX48&amp;"_"&amp;$CW$14,データシート1!$A:$BT,MATCH($CW$12&amp;"_"&amp;CX$20,データシート1!$A$1:$BT$1,0),0)</f>
        <v>8.81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8.81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01424</v>
      </c>
      <c r="AY49" s="18" t="str">
        <f>IF(IFERROR(比較地域マスタ!$Z34,"")=0,"",IFERROR(比較地域マスタ!$Z34,""))</f>
        <v>奈井江町</v>
      </c>
      <c r="BB49" s="110" t="str">
        <f t="shared" si="0"/>
        <v>01424</v>
      </c>
      <c r="BC49" s="1031" t="str">
        <f t="shared" si="0"/>
        <v>奈井江町</v>
      </c>
      <c r="BD49" s="34">
        <f t="shared" si="14"/>
        <v>96.689471928469487</v>
      </c>
      <c r="BE49" s="34">
        <f t="shared" si="15"/>
        <v>69.149990039211616</v>
      </c>
      <c r="BF49" s="34">
        <f>VLOOKUP($AX49&amp;"_"&amp;$BC$14,データシート1!$A:$BT,MATCH($BC$12&amp;"_"&amp;BF$20,データシート1!$A$1:$BT$1,0),0)</f>
        <v>62.595256245362101</v>
      </c>
      <c r="BG49" s="34">
        <f>VLOOKUP($AX49&amp;"_"&amp;$BC$14,データシート1!$A:$BT,MATCH($BC$12&amp;"_"&amp;BG$20,データシート1!$A$1:$BT$1,0),0)</f>
        <v>1.2781905630591948</v>
      </c>
      <c r="BH49" s="34">
        <f>VLOOKUP($AX49&amp;"_"&amp;$BC$14,データシート1!$A:$BT,MATCH($BC$12&amp;"_"&amp;BH$20,データシート1!$A$1:$BT$1,0),0)</f>
        <v>5.2765432307903177</v>
      </c>
      <c r="BI49" s="34">
        <f>VLOOKUP($AX49&amp;"_"&amp;$BC$14,データシート1!$A:$BT,MATCH($BC$12&amp;"_"&amp;BI$20,データシート1!$A$1:$BT$1,0),0)</f>
        <v>5.8875957888225541</v>
      </c>
      <c r="BJ49" s="34">
        <f>VLOOKUP($AX49&amp;"_"&amp;$BC$14,データシート1!$A:$BT,MATCH($BC$12&amp;"_"&amp;BJ$20,データシート1!$A$1:$BT$1,0),0)</f>
        <v>11.910820703761605</v>
      </c>
      <c r="BK49" s="34">
        <f t="shared" si="1"/>
        <v>9.256918236042166</v>
      </c>
      <c r="BL49" s="34">
        <f t="shared" si="2"/>
        <v>8.9597278593892167</v>
      </c>
      <c r="BM49" s="34">
        <f>VLOOKUP($AX49&amp;"_"&amp;$BC$14,データシート1!$A:$BT,MATCH($BC$12&amp;"_"&amp;BM$20,データシート1!$A$1:$BT$1,0),0)</f>
        <v>4.1086671220896402</v>
      </c>
      <c r="BN49" s="34">
        <f>VLOOKUP($AX49&amp;"_"&amp;$BC$14,データシート1!$A:$BT,MATCH($BC$12&amp;"_"&amp;BN$20,データシート1!$A$1:$BT$1,0),0)</f>
        <v>4.8510607372995764</v>
      </c>
      <c r="BO49" s="34">
        <f>VLOOKUP($AX49&amp;"_"&amp;$BC$14,データシート1!$A:$BT,MATCH($BC$12&amp;"_"&amp;BO$20,データシート1!$A$1:$BT$1,0),0)</f>
        <v>0.29719037665294901</v>
      </c>
      <c r="BP49" s="34">
        <f>VLOOKUP($AX49&amp;"_"&amp;$BC$14,データシート1!$A:$BT,MATCH($BC$12&amp;"_"&amp;BP$20,データシート1!$A$1:$BT$1,0),0)</f>
        <v>0</v>
      </c>
      <c r="BQ49" s="34">
        <f>VLOOKUP($AX49&amp;"_"&amp;$BC$14,データシート1!$A:$BT,MATCH($BC$12&amp;"_"&amp;BQ$20,データシート1!$A$1:$BT$1,0),0)</f>
        <v>0.48414716063154412</v>
      </c>
      <c r="BR49" s="35">
        <f t="shared" si="3"/>
        <v>96.689471928469487</v>
      </c>
      <c r="BT49" s="121" t="str">
        <f t="shared" si="4"/>
        <v>奈井江町</v>
      </c>
      <c r="BU49" s="33">
        <f t="shared" si="25"/>
        <v>96.689471928469487</v>
      </c>
      <c r="BV49" s="59">
        <f t="shared" si="16"/>
        <v>0.71517600272311466</v>
      </c>
      <c r="BW49" s="59">
        <f t="shared" si="16"/>
        <v>0.64738440490883886</v>
      </c>
      <c r="BX49" s="59">
        <f t="shared" si="16"/>
        <v>1.3219542288997042E-2</v>
      </c>
      <c r="BY49" s="59">
        <f t="shared" si="16"/>
        <v>5.4572055525278745E-2</v>
      </c>
      <c r="BZ49" s="59">
        <f t="shared" si="16"/>
        <v>6.0891797952709638E-2</v>
      </c>
      <c r="CA49" s="59">
        <f t="shared" si="32"/>
        <v>0.12318632490384461</v>
      </c>
      <c r="CB49" s="59">
        <f t="shared" si="32"/>
        <v>9.5738636807225511E-2</v>
      </c>
      <c r="CC49" s="59">
        <f t="shared" si="32"/>
        <v>9.2664978727131642E-2</v>
      </c>
      <c r="CD49" s="59">
        <f t="shared" si="32"/>
        <v>4.2493428086247252E-2</v>
      </c>
      <c r="CE49" s="59">
        <f t="shared" si="32"/>
        <v>5.0171550640884389E-2</v>
      </c>
      <c r="CF49" s="59">
        <f t="shared" si="32"/>
        <v>3.0736580800938633E-3</v>
      </c>
      <c r="CG49" s="59">
        <f t="shared" si="32"/>
        <v>0</v>
      </c>
      <c r="CH49" s="59">
        <f t="shared" si="32"/>
        <v>5.0072376131055345E-3</v>
      </c>
      <c r="CI49" s="122">
        <f t="shared" si="6"/>
        <v>1</v>
      </c>
      <c r="CK49" s="123" t="str">
        <f t="shared" si="7"/>
        <v>奈井江町</v>
      </c>
      <c r="CL49" s="124">
        <f t="shared" si="17"/>
        <v>69.149990039211616</v>
      </c>
      <c r="CM49" s="65">
        <f t="shared" si="18"/>
        <v>0.35096172806732467</v>
      </c>
      <c r="CN49" s="66">
        <f t="shared" si="19"/>
        <v>62.595256245362101</v>
      </c>
      <c r="CO49" s="65">
        <f t="shared" si="20"/>
        <v>0.38771308651361536</v>
      </c>
      <c r="CP49" s="66">
        <f t="shared" si="8"/>
        <v>1.2781905630591948</v>
      </c>
      <c r="CQ49" s="65">
        <f t="shared" si="21"/>
        <v>0</v>
      </c>
      <c r="CR49" s="66">
        <f t="shared" si="9"/>
        <v>5.2765432307903177</v>
      </c>
      <c r="CS49" s="65">
        <f t="shared" si="22"/>
        <v>0</v>
      </c>
      <c r="CT49" s="66">
        <f t="shared" si="10"/>
        <v>5.8875957888225541</v>
      </c>
      <c r="CU49" s="67">
        <f t="shared" si="23"/>
        <v>0</v>
      </c>
      <c r="CV49" s="16"/>
      <c r="CW49" s="959">
        <f t="shared" si="24"/>
        <v>24.268999999999998</v>
      </c>
      <c r="CX49" s="962">
        <f>VLOOKUP($AX49&amp;"_"&amp;$CW$14,データシート1!$A:$BT,MATCH($CW$12&amp;"_"&amp;CX$20,データシート1!$A$1:$BT$1,0),0)</f>
        <v>24.268999999999998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0.96099999999999997</v>
      </c>
      <c r="DC49" s="962">
        <f>VLOOKUP($AX49&amp;"_"&amp;$CW$14,データシート1!$A:$BT,MATCH($CW$12&amp;"_"&amp;DC$20,データシート1!$A$1:$BT$1,0),0)</f>
        <v>0</v>
      </c>
      <c r="DD49" s="961">
        <f t="shared" si="11"/>
        <v>25.229999999999997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2</v>
      </c>
      <c r="DM49" s="16"/>
      <c r="DN49" s="126">
        <f t="shared" si="26"/>
        <v>0.96</v>
      </c>
      <c r="DO49" s="127">
        <f t="shared" si="27"/>
        <v>0</v>
      </c>
      <c r="DP49" s="127">
        <f t="shared" si="29"/>
        <v>0</v>
      </c>
      <c r="DQ49" s="127">
        <f t="shared" si="30"/>
        <v>0</v>
      </c>
      <c r="DR49" s="127">
        <f t="shared" si="31"/>
        <v>0.04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新冠町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新冠町</v>
      </c>
      <c r="AZ4" s="1038" t="str">
        <f>年度マスタ!$K4</f>
        <v>01604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1641</v>
      </c>
      <c r="BY11" s="22" t="s">
        <v>1642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07546</v>
      </c>
      <c r="AY13" s="18" t="str">
        <f>IF(IFERROR(比較地域マスタ!$Z6,"")=0,"",IFERROR(比較地域マスタ!$Z6,""))</f>
        <v>双葉町</v>
      </c>
      <c r="BC13" s="844" t="str">
        <f t="shared" ref="BC13:BC59" si="0">AX13</f>
        <v>07546</v>
      </c>
      <c r="BD13" s="1031" t="str">
        <f>AY13</f>
        <v>双葉町</v>
      </c>
      <c r="BE13" s="34">
        <f>VLOOKUP($BC13&amp;"_"&amp;$AZ$7,データシート1!$A:$BT,MATCH("cb_"&amp;BE$12,データシート1!$A$1:$BT$1,0),0)</f>
        <v>391</v>
      </c>
      <c r="BF13" s="34">
        <f>VLOOKUP($BC13&amp;"_"&amp;$AZ$7,データシート1!$A:$BT,MATCH("cb_"&amp;BF$12,データシート1!$A$1:$BT$1,0),0)</f>
        <v>24981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25372</v>
      </c>
      <c r="BL13" s="36"/>
      <c r="BM13" s="844" t="str">
        <f>AX13</f>
        <v>07546</v>
      </c>
      <c r="BN13" s="1031" t="str">
        <f>AY13</f>
        <v>双葉町</v>
      </c>
      <c r="BO13" s="34">
        <f>BE13*VLOOKUP(BO$12,別紙!$B$4:$E$10,MATCH("設備利用率",別紙!$B$4:$E$4,0),0)/100*8760/10^3</f>
        <v>469.24691999999999</v>
      </c>
      <c r="BP13" s="34">
        <f>BF13*VLOOKUP(BP$12,別紙!$B$4:$E$10,MATCH("設備利用率",別紙!$B$4:$E$4,0),0)/100*8760/10^3</f>
        <v>33043.867559999999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33513.114479999997</v>
      </c>
      <c r="BV13" s="36"/>
      <c r="BW13" s="33" t="str">
        <f>AX13</f>
        <v>07546</v>
      </c>
      <c r="BX13" s="33" t="str">
        <f>AY13</f>
        <v>双葉町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12324.820485818373</v>
      </c>
      <c r="BZ13" s="36"/>
      <c r="CA13" s="33" t="str">
        <f>AX13</f>
        <v>07546</v>
      </c>
      <c r="CB13" s="33" t="str">
        <f>AY13</f>
        <v>双葉町</v>
      </c>
      <c r="CC13" s="223">
        <f>BO13/$BY13</f>
        <v>3.8073326953519664E-2</v>
      </c>
      <c r="CD13" s="223">
        <f t="shared" ref="CD13:CH28" si="1">BP13/$BY13</f>
        <v>2.6810830711913507</v>
      </c>
      <c r="CE13" s="223">
        <f t="shared" si="1"/>
        <v>0</v>
      </c>
      <c r="CF13" s="223">
        <f t="shared" si="1"/>
        <v>0</v>
      </c>
      <c r="CG13" s="223">
        <f t="shared" si="1"/>
        <v>0</v>
      </c>
      <c r="CH13" s="223">
        <f t="shared" si="1"/>
        <v>0</v>
      </c>
      <c r="CI13" s="223">
        <f>BU13/BY13</f>
        <v>2.7191563981448703</v>
      </c>
      <c r="CK13" s="18" t="str">
        <f>AX13</f>
        <v>07546</v>
      </c>
      <c r="CL13" s="18" t="str">
        <f>AY13</f>
        <v>双葉町</v>
      </c>
      <c r="CM13" s="18">
        <f>VLOOKUP($CK13&amp;"_"&amp;$AZ$7,データシート1!$A:$BT,MATCH("ca_太陽光発電（10kW未満）",データシート1!$A$1:$BT$1,0),0)</f>
        <v>89</v>
      </c>
      <c r="CN13" s="18">
        <f>VLOOKUP($CK13&amp;"_"&amp;$AZ$5,データシート1!$A:$BT,MATCH("ab_家庭",データシート1!$A$1:$BT$1,0),0)</f>
        <v>2197</v>
      </c>
      <c r="CO13" s="223">
        <f>CM13/CN13</f>
        <v>4.050978607191625E-2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03302</v>
      </c>
      <c r="AY14" s="18" t="str">
        <f>IF(IFERROR(比較地域マスタ!$Z7,"")=0,"",IFERROR(比較地域マスタ!$Z7,""))</f>
        <v>葛巻町</v>
      </c>
      <c r="BC14" s="844" t="str">
        <f t="shared" si="0"/>
        <v>03302</v>
      </c>
      <c r="BD14" s="1031" t="str">
        <f t="shared" ref="BD14:BD60" si="2">AY14</f>
        <v>葛巻町</v>
      </c>
      <c r="BE14" s="34">
        <f>VLOOKUP($BC14&amp;"_"&amp;$AZ$7,データシート1!$A:$BT,MATCH("cb_"&amp;BE$12,データシート1!$A$1:$BT$1,0),0)</f>
        <v>531.29999999999995</v>
      </c>
      <c r="BF14" s="34">
        <f>VLOOKUP($BC14&amp;"_"&amp;$AZ$7,データシート1!$A:$BT,MATCH("cb_"&amp;BF$12,データシート1!$A$1:$BT$1,0),0)</f>
        <v>800.7</v>
      </c>
      <c r="BG14" s="34">
        <f>VLOOKUP($BC14&amp;"_"&amp;$AZ$7,データシート1!$A:$BT,MATCH("cb_"&amp;BG$12,データシート1!$A$1:$BT$1,0),0)</f>
        <v>65600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66932</v>
      </c>
      <c r="BL14" s="36"/>
      <c r="BM14" s="844" t="str">
        <f t="shared" ref="BM14:BM60" si="4">AX14</f>
        <v>03302</v>
      </c>
      <c r="BN14" s="1031" t="str">
        <f t="shared" ref="BN14:BN60" si="5">AY14</f>
        <v>葛巻町</v>
      </c>
      <c r="BO14" s="34">
        <f>BE14*VLOOKUP(BO$12,別紙!$B$4:$E$10,MATCH("設備利用率",別紙!$B$4:$E$4,0),0)/100*8760/10^3</f>
        <v>637.62375599999984</v>
      </c>
      <c r="BP14" s="34">
        <f>BF14*VLOOKUP(BP$12,別紙!$B$4:$E$10,MATCH("設備利用率",別紙!$B$4:$E$4,0),0)/100*8760/10^3</f>
        <v>1059.133932</v>
      </c>
      <c r="BQ14" s="34">
        <f>BG14*VLOOKUP(BQ$12,別紙!$B$4:$E$10,MATCH("設備利用率",別紙!$B$4:$E$4,0),0)/100*8760/10^3</f>
        <v>142514.68799999999</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144211.44568800001</v>
      </c>
      <c r="BV14" s="36"/>
      <c r="BW14" s="33" t="str">
        <f t="shared" ref="BW14:BW60" si="7">AX14</f>
        <v>03302</v>
      </c>
      <c r="BX14" s="33" t="str">
        <f t="shared" ref="BX14:BX60" si="8">AY14</f>
        <v>葛巻町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29769.694970813598</v>
      </c>
      <c r="BZ14" s="36"/>
      <c r="CA14" s="33" t="str">
        <f t="shared" ref="CA14:CA60" si="9">AX14</f>
        <v>03302</v>
      </c>
      <c r="CB14" s="33" t="str">
        <f t="shared" ref="CB14:CB60" si="10">AY14</f>
        <v>葛巻町</v>
      </c>
      <c r="CC14" s="223">
        <f t="shared" ref="CC14:CC60" si="11">BO14/$BY14</f>
        <v>2.1418551873814303E-2</v>
      </c>
      <c r="CD14" s="223">
        <f t="shared" si="1"/>
        <v>3.5577587645368274E-2</v>
      </c>
      <c r="CE14" s="223">
        <f t="shared" si="1"/>
        <v>4.7872404517319485</v>
      </c>
      <c r="CF14" s="223">
        <f t="shared" si="1"/>
        <v>0</v>
      </c>
      <c r="CG14" s="223">
        <f t="shared" si="1"/>
        <v>0</v>
      </c>
      <c r="CH14" s="223">
        <f t="shared" si="1"/>
        <v>0</v>
      </c>
      <c r="CI14" s="223">
        <f t="shared" ref="CI14:CI60" si="12">BU14/BY14</f>
        <v>4.8442365912511312</v>
      </c>
      <c r="CK14" s="18" t="str">
        <f t="shared" ref="CK14:CK60" si="13">AX14</f>
        <v>03302</v>
      </c>
      <c r="CL14" s="18" t="str">
        <f t="shared" ref="CL14:CL60" si="14">AY14</f>
        <v>葛巻町</v>
      </c>
      <c r="CM14" s="18">
        <f>VLOOKUP($CK14&amp;"_"&amp;$AZ$7,データシート1!$A:$BT,MATCH("ca_太陽光発電（10kW未満）",データシート1!$A$1:$BT$1,0),0)</f>
        <v>111</v>
      </c>
      <c r="CN14" s="18">
        <f>VLOOKUP($CK14&amp;"_"&amp;$AZ$5,データシート1!$A:$BT,MATCH("ab_家庭",データシート1!$A$1:$BT$1,0),0)</f>
        <v>2678</v>
      </c>
      <c r="CO14" s="223">
        <f t="shared" ref="CO14:CO60" si="15">CM14/CN14</f>
        <v>4.1448842419716206E-2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01401</v>
      </c>
      <c r="AY15" s="18" t="str">
        <f>IF(IFERROR(比較地域マスタ!$Z8,"")=0,"",IFERROR(比較地域マスタ!$Z8,""))</f>
        <v>共和町</v>
      </c>
      <c r="BC15" s="844" t="str">
        <f t="shared" si="0"/>
        <v>01401</v>
      </c>
      <c r="BD15" s="1031" t="str">
        <f t="shared" si="2"/>
        <v>共和町</v>
      </c>
      <c r="BE15" s="34">
        <f>VLOOKUP($BC15&amp;"_"&amp;$AZ$7,データシート1!$A:$BT,MATCH("cb_"&amp;BE$12,データシート1!$A$1:$BT$1,0),0)</f>
        <v>337.54199999999997</v>
      </c>
      <c r="BF15" s="34">
        <f>VLOOKUP($BC15&amp;"_"&amp;$AZ$7,データシート1!$A:$BT,MATCH("cb_"&amp;BF$12,データシート1!$A$1:$BT$1,0),0)</f>
        <v>288.33999999999997</v>
      </c>
      <c r="BG15" s="34">
        <f>VLOOKUP($BC15&amp;"_"&amp;$AZ$7,データシート1!$A:$BT,MATCH("cb_"&amp;BG$12,データシート1!$A$1:$BT$1,0),0)</f>
        <v>19.5</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645.38199999999995</v>
      </c>
      <c r="BL15" s="36"/>
      <c r="BM15" s="844" t="str">
        <f t="shared" si="4"/>
        <v>01401</v>
      </c>
      <c r="BN15" s="1031" t="str">
        <f t="shared" si="5"/>
        <v>共和町</v>
      </c>
      <c r="BO15" s="34">
        <f>BE15*VLOOKUP(BO$12,別紙!$B$4:$E$10,MATCH("設備利用率",別紙!$B$4:$E$4,0),0)/100*8760/10^3</f>
        <v>405.09090504</v>
      </c>
      <c r="BP15" s="34">
        <f>BF15*VLOOKUP(BP$12,別紙!$B$4:$E$10,MATCH("設備利用率",別紙!$B$4:$E$4,0),0)/100*8760/10^3</f>
        <v>381.4046184</v>
      </c>
      <c r="BQ15" s="34">
        <f>BG15*VLOOKUP(BQ$12,別紙!$B$4:$E$10,MATCH("設備利用率",別紙!$B$4:$E$4,0),0)/100*8760/10^3</f>
        <v>42.36336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828.85888344</v>
      </c>
      <c r="BV15" s="36"/>
      <c r="BW15" s="33" t="str">
        <f t="shared" si="7"/>
        <v>01401</v>
      </c>
      <c r="BX15" s="33" t="str">
        <f t="shared" si="8"/>
        <v>共和町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24906.522440796838</v>
      </c>
      <c r="BZ15" s="36"/>
      <c r="CA15" s="33" t="str">
        <f t="shared" si="9"/>
        <v>01401</v>
      </c>
      <c r="CB15" s="33" t="str">
        <f t="shared" si="10"/>
        <v>共和町</v>
      </c>
      <c r="CC15" s="223">
        <f t="shared" si="11"/>
        <v>1.6264450647532465E-2</v>
      </c>
      <c r="CD15" s="223">
        <f t="shared" si="1"/>
        <v>1.5313443267987503E-2</v>
      </c>
      <c r="CE15" s="223">
        <f t="shared" si="1"/>
        <v>1.7008942175969495E-3</v>
      </c>
      <c r="CF15" s="223">
        <f t="shared" si="1"/>
        <v>0</v>
      </c>
      <c r="CG15" s="223">
        <f t="shared" si="1"/>
        <v>0</v>
      </c>
      <c r="CH15" s="223">
        <f t="shared" si="1"/>
        <v>0</v>
      </c>
      <c r="CI15" s="223">
        <f t="shared" si="12"/>
        <v>3.3278788133116917E-2</v>
      </c>
      <c r="CK15" s="18" t="str">
        <f t="shared" si="13"/>
        <v>01401</v>
      </c>
      <c r="CL15" s="18" t="str">
        <f t="shared" si="14"/>
        <v>共和町</v>
      </c>
      <c r="CM15" s="18">
        <f>VLOOKUP($CK15&amp;"_"&amp;$AZ$7,データシート1!$A:$BT,MATCH("ca_太陽光発電（10kW未満）",データシート1!$A$1:$BT$1,0),0)</f>
        <v>55</v>
      </c>
      <c r="CN15" s="18">
        <f>VLOOKUP($CK15&amp;"_"&amp;$AZ$5,データシート1!$A:$BT,MATCH("ab_家庭",データシート1!$A$1:$BT$1,0),0)</f>
        <v>2750</v>
      </c>
      <c r="CO15" s="223">
        <f t="shared" si="15"/>
        <v>0.02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01641</v>
      </c>
      <c r="AY16" s="18" t="str">
        <f>IF(IFERROR(比較地域マスタ!$Z9,"")=0,"",IFERROR(比較地域マスタ!$Z9,""))</f>
        <v>大樹町</v>
      </c>
      <c r="BC16" s="844" t="str">
        <f t="shared" si="0"/>
        <v>01641</v>
      </c>
      <c r="BD16" s="1031" t="str">
        <f t="shared" si="2"/>
        <v>大樹町</v>
      </c>
      <c r="BE16" s="34">
        <f>VLOOKUP($BC16&amp;"_"&amp;$AZ$7,データシート1!$A:$BT,MATCH("cb_"&amp;BE$12,データシート1!$A$1:$BT$1,0),0)</f>
        <v>606.36199999999985</v>
      </c>
      <c r="BF16" s="34">
        <f>VLOOKUP($BC16&amp;"_"&amp;$AZ$7,データシート1!$A:$BT,MATCH("cb_"&amp;BF$12,データシート1!$A$1:$BT$1,0),0)</f>
        <v>11546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450</v>
      </c>
      <c r="BK16" s="34">
        <f t="shared" si="3"/>
        <v>12602.361999999999</v>
      </c>
      <c r="BL16" s="36"/>
      <c r="BM16" s="844" t="str">
        <f t="shared" si="4"/>
        <v>01641</v>
      </c>
      <c r="BN16" s="1031" t="str">
        <f t="shared" si="5"/>
        <v>大樹町</v>
      </c>
      <c r="BO16" s="34">
        <f>BE16*VLOOKUP(BO$12,別紙!$B$4:$E$10,MATCH("設備利用率",別紙!$B$4:$E$4,0),0)/100*8760/10^3</f>
        <v>727.7071634399997</v>
      </c>
      <c r="BP16" s="34">
        <f>BF16*VLOOKUP(BP$12,別紙!$B$4:$E$10,MATCH("設備利用率",別紙!$B$4:$E$4,0),0)/100*8760/10^3</f>
        <v>15272.586960000001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3153.6</v>
      </c>
      <c r="BU16" s="34">
        <f t="shared" si="6"/>
        <v>19153.894123440001</v>
      </c>
      <c r="BV16" s="36"/>
      <c r="BW16" s="33" t="str">
        <f t="shared" si="7"/>
        <v>01641</v>
      </c>
      <c r="BX16" s="33" t="str">
        <f t="shared" si="8"/>
        <v>大樹町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39345.098129256847</v>
      </c>
      <c r="BZ16" s="36"/>
      <c r="CA16" s="33" t="str">
        <f t="shared" si="9"/>
        <v>01641</v>
      </c>
      <c r="CB16" s="33" t="str">
        <f t="shared" si="10"/>
        <v>大樹町</v>
      </c>
      <c r="CC16" s="223">
        <f t="shared" si="11"/>
        <v>1.8495497483557673E-2</v>
      </c>
      <c r="CD16" s="223">
        <f t="shared" si="1"/>
        <v>0.38817000557036024</v>
      </c>
      <c r="CE16" s="223">
        <f t="shared" si="1"/>
        <v>0</v>
      </c>
      <c r="CF16" s="223">
        <f t="shared" si="1"/>
        <v>0</v>
      </c>
      <c r="CG16" s="223">
        <f t="shared" si="1"/>
        <v>0</v>
      </c>
      <c r="CH16" s="223">
        <f t="shared" si="1"/>
        <v>8.0152297235090555E-2</v>
      </c>
      <c r="CI16" s="223">
        <f t="shared" si="12"/>
        <v>0.48681780028900851</v>
      </c>
      <c r="CK16" s="18" t="str">
        <f t="shared" si="13"/>
        <v>01641</v>
      </c>
      <c r="CL16" s="18" t="str">
        <f t="shared" si="14"/>
        <v>大樹町</v>
      </c>
      <c r="CM16" s="18">
        <f>VLOOKUP($CK16&amp;"_"&amp;$AZ$7,データシート1!$A:$BT,MATCH("ca_太陽光発電（10kW未満）",データシート1!$A$1:$BT$1,0),0)</f>
        <v>103</v>
      </c>
      <c r="CN16" s="18">
        <f>VLOOKUP($CK16&amp;"_"&amp;$AZ$5,データシート1!$A:$BT,MATCH("ab_家庭",データシート1!$A$1:$BT$1,0),0)</f>
        <v>2794</v>
      </c>
      <c r="CO16" s="223">
        <f t="shared" si="15"/>
        <v>3.686471009305655E-2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01663</v>
      </c>
      <c r="AY17" s="18" t="str">
        <f>IF(IFERROR(比較地域マスタ!$Z10,"")=0,"",IFERROR(比較地域マスタ!$Z10,""))</f>
        <v>浜中町</v>
      </c>
      <c r="BC17" s="844" t="str">
        <f t="shared" si="0"/>
        <v>01663</v>
      </c>
      <c r="BD17" s="1031" t="str">
        <f t="shared" si="2"/>
        <v>浜中町</v>
      </c>
      <c r="BE17" s="34">
        <f>VLOOKUP($BC17&amp;"_"&amp;$AZ$7,データシート1!$A:$BT,MATCH("cb_"&amp;BE$12,データシート1!$A$1:$BT$1,0),0)</f>
        <v>1287.0640000000012</v>
      </c>
      <c r="BF17" s="34">
        <f>VLOOKUP($BC17&amp;"_"&amp;$AZ$7,データシート1!$A:$BT,MATCH("cb_"&amp;BF$12,データシート1!$A$1:$BT$1,0),0)</f>
        <v>10889.299999999997</v>
      </c>
      <c r="BG17" s="34">
        <f>VLOOKUP($BC17&amp;"_"&amp;$AZ$7,データシート1!$A:$BT,MATCH("cb_"&amp;BG$12,データシート1!$A$1:$BT$1,0),0)</f>
        <v>1655.4</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49</v>
      </c>
      <c r="BK17" s="34">
        <f t="shared" si="3"/>
        <v>13880.763999999997</v>
      </c>
      <c r="BL17" s="36"/>
      <c r="BM17" s="844" t="str">
        <f t="shared" si="4"/>
        <v>01663</v>
      </c>
      <c r="BN17" s="1031" t="str">
        <f t="shared" si="5"/>
        <v>浜中町</v>
      </c>
      <c r="BO17" s="34">
        <f>BE17*VLOOKUP(BO$12,別紙!$B$4:$E$10,MATCH("設備利用率",別紙!$B$4:$E$4,0),0)/100*8760/10^3</f>
        <v>1544.6312476800013</v>
      </c>
      <c r="BP17" s="34">
        <f>BF17*VLOOKUP(BP$12,別紙!$B$4:$E$10,MATCH("設備利用率",別紙!$B$4:$E$4,0),0)/100*8760/10^3</f>
        <v>14403.930467999997</v>
      </c>
      <c r="BQ17" s="34">
        <f>BG17*VLOOKUP(BQ$12,別紙!$B$4:$E$10,MATCH("設備利用率",別紙!$B$4:$E$4,0),0)/100*8760/10^3</f>
        <v>3596.3233920000002</v>
      </c>
      <c r="BR17" s="34">
        <f>BH17*VLOOKUP(BR$12,別紙!$B$4:$E$10,MATCH("設備利用率",別紙!$B$4:$E$4,0),0)/100*8760/10^3</f>
        <v>0</v>
      </c>
      <c r="BS17" s="34">
        <f>BI17*VLOOKUP(BS$12,別紙!$B$4:$E$10,MATCH("設備利用率",別紙!$B$4:$E$4,0),0)/100*8760/10^3</f>
        <v>0</v>
      </c>
      <c r="BT17" s="34">
        <f>BJ17*VLOOKUP(BT$12,別紙!$B$4:$E$10,MATCH("設備利用率",別紙!$B$4:$E$4,0),0)/100*8760/10^3</f>
        <v>343.392</v>
      </c>
      <c r="BU17" s="34">
        <f t="shared" si="6"/>
        <v>19888.277107679998</v>
      </c>
      <c r="BV17" s="36"/>
      <c r="BW17" s="33" t="str">
        <f t="shared" si="7"/>
        <v>01663</v>
      </c>
      <c r="BX17" s="33" t="str">
        <f t="shared" si="8"/>
        <v>浜中町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53380.024016267176</v>
      </c>
      <c r="BZ17" s="36"/>
      <c r="CA17" s="33" t="str">
        <f t="shared" si="9"/>
        <v>01663</v>
      </c>
      <c r="CB17" s="33" t="str">
        <f t="shared" si="10"/>
        <v>浜中町</v>
      </c>
      <c r="CC17" s="223">
        <f t="shared" si="11"/>
        <v>2.8936503423252227E-2</v>
      </c>
      <c r="CD17" s="223">
        <f t="shared" si="1"/>
        <v>0.26983746698222733</v>
      </c>
      <c r="CE17" s="223">
        <f t="shared" si="1"/>
        <v>6.7372082689660218E-2</v>
      </c>
      <c r="CF17" s="223">
        <f t="shared" si="1"/>
        <v>0</v>
      </c>
      <c r="CG17" s="223">
        <f t="shared" si="1"/>
        <v>0</v>
      </c>
      <c r="CH17" s="223">
        <f t="shared" si="1"/>
        <v>6.4329682559781873E-3</v>
      </c>
      <c r="CI17" s="223">
        <f t="shared" si="12"/>
        <v>0.37257902135111798</v>
      </c>
      <c r="CK17" s="18" t="str">
        <f t="shared" si="13"/>
        <v>01663</v>
      </c>
      <c r="CL17" s="18" t="str">
        <f t="shared" si="14"/>
        <v>浜中町</v>
      </c>
      <c r="CM17" s="18">
        <f>VLOOKUP($CK17&amp;"_"&amp;$AZ$7,データシート1!$A:$BT,MATCH("ca_太陽光発電（10kW未満）",データシート1!$A$1:$BT$1,0),0)</f>
        <v>171</v>
      </c>
      <c r="CN17" s="18">
        <f>VLOOKUP($CK17&amp;"_"&amp;$AZ$5,データシート1!$A:$BT,MATCH("ab_家庭",データシート1!$A$1:$BT$1,0),0)</f>
        <v>2490</v>
      </c>
      <c r="CO17" s="223">
        <f t="shared" si="15"/>
        <v>6.8674698795180719E-2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39411</v>
      </c>
      <c r="AY18" s="18" t="str">
        <f>IF(IFERROR(比較地域マスタ!$Z11,"")=0,"",IFERROR(比較地域マスタ!$Z11,""))</f>
        <v>津野町</v>
      </c>
      <c r="BC18" s="844" t="str">
        <f t="shared" si="0"/>
        <v>39411</v>
      </c>
      <c r="BD18" s="1031" t="str">
        <f t="shared" si="2"/>
        <v>津野町</v>
      </c>
      <c r="BE18" s="34">
        <f>VLOOKUP($BC18&amp;"_"&amp;$AZ$7,データシート1!$A:$BT,MATCH("cb_"&amp;BE$12,データシート1!$A$1:$BT$1,0),0)</f>
        <v>869.52799999999991</v>
      </c>
      <c r="BF18" s="34">
        <f>VLOOKUP($BC18&amp;"_"&amp;$AZ$7,データシート1!$A:$BT,MATCH("cb_"&amp;BF$12,データシート1!$A$1:$BT$1,0),0)</f>
        <v>2507.152</v>
      </c>
      <c r="BG18" s="34">
        <f>VLOOKUP($BC18&amp;"_"&amp;$AZ$7,データシート1!$A:$BT,MATCH("cb_"&amp;BG$12,データシート1!$A$1:$BT$1,0),0)</f>
        <v>20000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23376.68</v>
      </c>
      <c r="BL18" s="36"/>
      <c r="BM18" s="844" t="str">
        <f t="shared" si="4"/>
        <v>39411</v>
      </c>
      <c r="BN18" s="1031" t="str">
        <f t="shared" si="5"/>
        <v>津野町</v>
      </c>
      <c r="BO18" s="34">
        <f>BE18*VLOOKUP(BO$12,別紙!$B$4:$E$10,MATCH("設備利用率",別紙!$B$4:$E$4,0),0)/100*8760/10^3</f>
        <v>1043.5379433599999</v>
      </c>
      <c r="BP18" s="34">
        <f>BF18*VLOOKUP(BP$12,別紙!$B$4:$E$10,MATCH("設備利用率",別紙!$B$4:$E$4,0),0)/100*8760/10^3</f>
        <v>3316.3603795200002</v>
      </c>
      <c r="BQ18" s="34">
        <f>BG18*VLOOKUP(BQ$12,別紙!$B$4:$E$10,MATCH("設備利用率",別紙!$B$4:$E$4,0),0)/100*8760/10^3</f>
        <v>43449.599999999999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47809.498322879997</v>
      </c>
      <c r="BV18" s="36"/>
      <c r="BW18" s="33" t="str">
        <f t="shared" si="7"/>
        <v>39411</v>
      </c>
      <c r="BX18" s="33" t="str">
        <f t="shared" si="8"/>
        <v>津野町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22939.786105840991</v>
      </c>
      <c r="BZ18" s="36"/>
      <c r="CA18" s="33" t="str">
        <f t="shared" si="9"/>
        <v>39411</v>
      </c>
      <c r="CB18" s="33" t="str">
        <f t="shared" si="10"/>
        <v>津野町</v>
      </c>
      <c r="CC18" s="223">
        <f t="shared" si="11"/>
        <v>4.5490308346610581E-2</v>
      </c>
      <c r="CD18" s="223">
        <f t="shared" si="1"/>
        <v>0.14456806023468455</v>
      </c>
      <c r="CE18" s="223">
        <f t="shared" si="1"/>
        <v>1.8940717145107444</v>
      </c>
      <c r="CF18" s="223">
        <f t="shared" si="1"/>
        <v>0</v>
      </c>
      <c r="CG18" s="223">
        <f t="shared" si="1"/>
        <v>0</v>
      </c>
      <c r="CH18" s="223">
        <f t="shared" si="1"/>
        <v>0</v>
      </c>
      <c r="CI18" s="223">
        <f t="shared" si="12"/>
        <v>2.0841300830920395</v>
      </c>
      <c r="CK18" s="18" t="str">
        <f t="shared" si="13"/>
        <v>39411</v>
      </c>
      <c r="CL18" s="18" t="str">
        <f t="shared" si="14"/>
        <v>津野町</v>
      </c>
      <c r="CM18" s="18">
        <f>VLOOKUP($CK18&amp;"_"&amp;$AZ$7,データシート1!$A:$BT,MATCH("ca_太陽光発電（10kW未満）",データシート1!$A$1:$BT$1,0),0)</f>
        <v>168</v>
      </c>
      <c r="CN18" s="18">
        <f>VLOOKUP($CK18&amp;"_"&amp;$AZ$5,データシート1!$A:$BT,MATCH("ab_家庭",データシート1!$A$1:$BT$1,0),0)</f>
        <v>2619</v>
      </c>
      <c r="CO18" s="223">
        <f t="shared" si="15"/>
        <v>6.414662084765177E-2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46502</v>
      </c>
      <c r="AY19" s="18" t="str">
        <f>IF(IFERROR(比較地域マスタ!$Z12,"")=0,"",IFERROR(比較地域マスタ!$Z12,""))</f>
        <v>南種子町</v>
      </c>
      <c r="BC19" s="844" t="str">
        <f t="shared" si="0"/>
        <v>46502</v>
      </c>
      <c r="BD19" s="1031" t="str">
        <f t="shared" si="2"/>
        <v>南種子町</v>
      </c>
      <c r="BE19" s="34">
        <f>VLOOKUP($BC19&amp;"_"&amp;$AZ$7,データシート1!$A:$BT,MATCH("cb_"&amp;BE$12,データシート1!$A$1:$BT$1,0),0)</f>
        <v>564.41</v>
      </c>
      <c r="BF19" s="34">
        <f>VLOOKUP($BC19&amp;"_"&amp;$AZ$7,データシート1!$A:$BT,MATCH("cb_"&amp;BF$12,データシート1!$A$1:$BT$1,0),0)</f>
        <v>3855.0999999999995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4419.5099999999993</v>
      </c>
      <c r="BL19" s="36"/>
      <c r="BM19" s="844" t="str">
        <f t="shared" si="4"/>
        <v>46502</v>
      </c>
      <c r="BN19" s="1031" t="str">
        <f t="shared" si="5"/>
        <v>南種子町</v>
      </c>
      <c r="BO19" s="34">
        <f>BE19*VLOOKUP(BO$12,別紙!$B$4:$E$10,MATCH("設備利用率",別紙!$B$4:$E$4,0),0)/100*8760/10^3</f>
        <v>677.35972919999995</v>
      </c>
      <c r="BP19" s="34">
        <f>BF19*VLOOKUP(BP$12,別紙!$B$4:$E$10,MATCH("設備利用率",別紙!$B$4:$E$4,0),0)/100*8760/10^3</f>
        <v>5099.3720759999987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5776.7318051999991</v>
      </c>
      <c r="BV19" s="36"/>
      <c r="BW19" s="33" t="str">
        <f t="shared" si="7"/>
        <v>46502</v>
      </c>
      <c r="BX19" s="33" t="str">
        <f t="shared" si="8"/>
        <v>南種子町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28926.184966591009</v>
      </c>
      <c r="BZ19" s="36"/>
      <c r="CA19" s="33" t="str">
        <f t="shared" si="9"/>
        <v>46502</v>
      </c>
      <c r="CB19" s="33" t="str">
        <f t="shared" si="10"/>
        <v>南種子町</v>
      </c>
      <c r="CC19" s="223">
        <f t="shared" si="11"/>
        <v>2.3416835990723726E-2</v>
      </c>
      <c r="CD19" s="223">
        <f t="shared" si="1"/>
        <v>0.17628913325036263</v>
      </c>
      <c r="CE19" s="223">
        <f t="shared" si="1"/>
        <v>0</v>
      </c>
      <c r="CF19" s="223">
        <f t="shared" si="1"/>
        <v>0</v>
      </c>
      <c r="CG19" s="223">
        <f t="shared" si="1"/>
        <v>0</v>
      </c>
      <c r="CH19" s="223">
        <f t="shared" si="1"/>
        <v>0</v>
      </c>
      <c r="CI19" s="223">
        <f t="shared" si="12"/>
        <v>0.19970596924108638</v>
      </c>
      <c r="CK19" s="18" t="str">
        <f t="shared" si="13"/>
        <v>46502</v>
      </c>
      <c r="CL19" s="18" t="str">
        <f t="shared" si="14"/>
        <v>南種子町</v>
      </c>
      <c r="CM19" s="18">
        <f>VLOOKUP($CK19&amp;"_"&amp;$AZ$7,データシート1!$A:$BT,MATCH("ca_太陽光発電（10kW未満）",データシート1!$A$1:$BT$1,0),0)</f>
        <v>113</v>
      </c>
      <c r="CN19" s="18">
        <f>VLOOKUP($CK19&amp;"_"&amp;$AZ$5,データシート1!$A:$BT,MATCH("ab_家庭",データシート1!$A$1:$BT$1,0),0)</f>
        <v>2918</v>
      </c>
      <c r="CO19" s="223">
        <f t="shared" si="15"/>
        <v>3.8725154215215898E-2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05363</v>
      </c>
      <c r="AY20" s="18" t="str">
        <f>IF(IFERROR(比較地域マスタ!$Z13,"")=0,"",IFERROR(比較地域マスタ!$Z13,""))</f>
        <v>八郎潟町</v>
      </c>
      <c r="BC20" s="844" t="str">
        <f t="shared" si="0"/>
        <v>05363</v>
      </c>
      <c r="BD20" s="1031" t="str">
        <f t="shared" si="2"/>
        <v>八郎潟町</v>
      </c>
      <c r="BE20" s="34">
        <f>VLOOKUP($BC20&amp;"_"&amp;$AZ$7,データシート1!$A:$BT,MATCH("cb_"&amp;BE$12,データシート1!$A$1:$BT$1,0),0)</f>
        <v>319.8</v>
      </c>
      <c r="BF20" s="34">
        <f>VLOOKUP($BC20&amp;"_"&amp;$AZ$7,データシート1!$A:$BT,MATCH("cb_"&amp;BF$12,データシート1!$A$1:$BT$1,0),0)</f>
        <v>197.7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517.5</v>
      </c>
      <c r="BL20" s="36"/>
      <c r="BM20" s="844" t="str">
        <f t="shared" si="4"/>
        <v>05363</v>
      </c>
      <c r="BN20" s="1031" t="str">
        <f t="shared" si="5"/>
        <v>八郎潟町</v>
      </c>
      <c r="BO20" s="34">
        <f>BE20*VLOOKUP(BO$12,別紙!$B$4:$E$10,MATCH("設備利用率",別紙!$B$4:$E$4,0),0)/100*8760/10^3</f>
        <v>383.79837600000008</v>
      </c>
      <c r="BP20" s="34">
        <f>BF20*VLOOKUP(BP$12,別紙!$B$4:$E$10,MATCH("設備利用率",別紙!$B$4:$E$4,0),0)/100*8760/10^3</f>
        <v>261.50965200000002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645.30802800000015</v>
      </c>
      <c r="BV20" s="36"/>
      <c r="BW20" s="33" t="str">
        <f t="shared" si="7"/>
        <v>05363</v>
      </c>
      <c r="BX20" s="33" t="str">
        <f t="shared" si="8"/>
        <v>八郎潟町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26374.646290178069</v>
      </c>
      <c r="BZ20" s="36"/>
      <c r="CA20" s="33" t="str">
        <f t="shared" si="9"/>
        <v>05363</v>
      </c>
      <c r="CB20" s="33" t="str">
        <f t="shared" si="10"/>
        <v>八郎潟町</v>
      </c>
      <c r="CC20" s="223">
        <f t="shared" si="11"/>
        <v>1.45517923454741E-2</v>
      </c>
      <c r="CD20" s="223">
        <f t="shared" si="1"/>
        <v>9.9151908663657161E-3</v>
      </c>
      <c r="CE20" s="223">
        <f t="shared" si="1"/>
        <v>0</v>
      </c>
      <c r="CF20" s="223">
        <f t="shared" si="1"/>
        <v>0</v>
      </c>
      <c r="CG20" s="223">
        <f t="shared" si="1"/>
        <v>0</v>
      </c>
      <c r="CH20" s="223">
        <f t="shared" si="1"/>
        <v>0</v>
      </c>
      <c r="CI20" s="223">
        <f t="shared" si="12"/>
        <v>2.4466983211839818E-2</v>
      </c>
      <c r="CK20" s="18" t="str">
        <f t="shared" si="13"/>
        <v>05363</v>
      </c>
      <c r="CL20" s="18" t="str">
        <f t="shared" si="14"/>
        <v>八郎潟町</v>
      </c>
      <c r="CM20" s="18">
        <f>VLOOKUP($CK20&amp;"_"&amp;$AZ$7,データシート1!$A:$BT,MATCH("ca_太陽光発電（10kW未満）",データシート1!$A$1:$BT$1,0),0)</f>
        <v>65</v>
      </c>
      <c r="CN20" s="18">
        <f>VLOOKUP($CK20&amp;"_"&amp;$AZ$5,データシート1!$A:$BT,MATCH("ab_家庭",データシート1!$A$1:$BT$1,0),0)</f>
        <v>2427</v>
      </c>
      <c r="CO20" s="223">
        <f t="shared" si="15"/>
        <v>2.6782035434693038E-2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07344</v>
      </c>
      <c r="AY21" s="18" t="str">
        <f>IF(IFERROR(比較地域マスタ!$Z14,"")=0,"",IFERROR(比較地域マスタ!$Z14,""))</f>
        <v>天栄村</v>
      </c>
      <c r="BC21" s="844" t="str">
        <f t="shared" si="0"/>
        <v>07344</v>
      </c>
      <c r="BD21" s="1031" t="str">
        <f t="shared" si="2"/>
        <v>天栄村</v>
      </c>
      <c r="BE21" s="34">
        <f>VLOOKUP($BC21&amp;"_"&amp;$AZ$7,データシート1!$A:$BT,MATCH("cb_"&amp;BE$12,データシート1!$A$1:$BT$1,0),0)</f>
        <v>719.29999999999973</v>
      </c>
      <c r="BF21" s="34">
        <f>VLOOKUP($BC21&amp;"_"&amp;$AZ$7,データシート1!$A:$BT,MATCH("cb_"&amp;BF$12,データシート1!$A$1:$BT$1,0),0)</f>
        <v>10054.699999999999</v>
      </c>
      <c r="BG21" s="34">
        <f>VLOOKUP($BC21&amp;"_"&amp;$AZ$7,データシート1!$A:$BT,MATCH("cb_"&amp;BG$12,データシート1!$A$1:$BT$1,0),0)</f>
        <v>3450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14223.999999999998</v>
      </c>
      <c r="BL21" s="36"/>
      <c r="BM21" s="844" t="str">
        <f t="shared" si="4"/>
        <v>07344</v>
      </c>
      <c r="BN21" s="1031" t="str">
        <f t="shared" si="5"/>
        <v>天栄村</v>
      </c>
      <c r="BO21" s="34">
        <f>BE21*VLOOKUP(BO$12,別紙!$B$4:$E$10,MATCH("設備利用率",別紙!$B$4:$E$4,0),0)/100*8760/10^3</f>
        <v>863.24631599999964</v>
      </c>
      <c r="BP21" s="34">
        <f>BF21*VLOOKUP(BP$12,別紙!$B$4:$E$10,MATCH("設備利用率",別紙!$B$4:$E$4,0),0)/100*8760/10^3</f>
        <v>13299.954971999998</v>
      </c>
      <c r="BQ21" s="34">
        <f>BG21*VLOOKUP(BQ$12,別紙!$B$4:$E$10,MATCH("設備利用率",別紙!$B$4:$E$4,0),0)/100*8760/10^3</f>
        <v>7495.0559999999996</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21658.257287999997</v>
      </c>
      <c r="BV21" s="36"/>
      <c r="BW21" s="33" t="str">
        <f t="shared" si="7"/>
        <v>07344</v>
      </c>
      <c r="BX21" s="33" t="str">
        <f t="shared" si="8"/>
        <v>天栄村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24248.905741448463</v>
      </c>
      <c r="BZ21" s="36"/>
      <c r="CA21" s="33" t="str">
        <f t="shared" si="9"/>
        <v>07344</v>
      </c>
      <c r="CB21" s="33" t="str">
        <f t="shared" si="10"/>
        <v>天栄村</v>
      </c>
      <c r="CC21" s="223">
        <f t="shared" si="11"/>
        <v>3.5599392616074199E-2</v>
      </c>
      <c r="CD21" s="223">
        <f t="shared" si="1"/>
        <v>0.54847650091139943</v>
      </c>
      <c r="CE21" s="223">
        <f t="shared" si="1"/>
        <v>0.30908842155251398</v>
      </c>
      <c r="CF21" s="223">
        <f t="shared" si="1"/>
        <v>0</v>
      </c>
      <c r="CG21" s="223">
        <f t="shared" si="1"/>
        <v>0</v>
      </c>
      <c r="CH21" s="223">
        <f t="shared" si="1"/>
        <v>0</v>
      </c>
      <c r="CI21" s="223">
        <f t="shared" si="12"/>
        <v>0.89316431507998761</v>
      </c>
      <c r="CK21" s="18" t="str">
        <f t="shared" si="13"/>
        <v>07344</v>
      </c>
      <c r="CL21" s="18" t="str">
        <f t="shared" si="14"/>
        <v>天栄村</v>
      </c>
      <c r="CM21" s="18">
        <f>VLOOKUP($CK21&amp;"_"&amp;$AZ$7,データシート1!$A:$BT,MATCH("ca_太陽光発電（10kW未満）",データシート1!$A$1:$BT$1,0),0)</f>
        <v>138</v>
      </c>
      <c r="CN21" s="18">
        <f>VLOOKUP($CK21&amp;"_"&amp;$AZ$5,データシート1!$A:$BT,MATCH("ab_家庭",データシート1!$A$1:$BT$1,0),0)</f>
        <v>1982</v>
      </c>
      <c r="CO21" s="223">
        <f t="shared" si="15"/>
        <v>6.962663975782038E-2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07482</v>
      </c>
      <c r="AY22" s="18" t="str">
        <f>IF(IFERROR(比較地域マスタ!$Z15,"")=0,"",IFERROR(比較地域マスタ!$Z15,""))</f>
        <v>矢祭町</v>
      </c>
      <c r="BC22" s="844" t="str">
        <f t="shared" si="0"/>
        <v>07482</v>
      </c>
      <c r="BD22" s="1031" t="str">
        <f t="shared" si="2"/>
        <v>矢祭町</v>
      </c>
      <c r="BE22" s="34">
        <f>VLOOKUP($BC22&amp;"_"&amp;$AZ$7,データシート1!$A:$BT,MATCH("cb_"&amp;BE$12,データシート1!$A$1:$BT$1,0),0)</f>
        <v>838.89999999999986</v>
      </c>
      <c r="BF22" s="34">
        <f>VLOOKUP($BC22&amp;"_"&amp;$AZ$7,データシート1!$A:$BT,MATCH("cb_"&amp;BF$12,データシート1!$A$1:$BT$1,0),0)</f>
        <v>3679.4999999999995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45</v>
      </c>
      <c r="BK22" s="34">
        <f t="shared" si="3"/>
        <v>4563.3999999999996</v>
      </c>
      <c r="BL22" s="36"/>
      <c r="BM22" s="844" t="str">
        <f t="shared" si="4"/>
        <v>07482</v>
      </c>
      <c r="BN22" s="1031" t="str">
        <f t="shared" si="5"/>
        <v>矢祭町</v>
      </c>
      <c r="BO22" s="34">
        <f>BE22*VLOOKUP(BO$12,別紙!$B$4:$E$10,MATCH("設備利用率",別紙!$B$4:$E$4,0),0)/100*8760/10^3</f>
        <v>1006.7806679999998</v>
      </c>
      <c r="BP22" s="34">
        <f>BF22*VLOOKUP(BP$12,別紙!$B$4:$E$10,MATCH("設備利用率",別紙!$B$4:$E$4,0),0)/100*8760/10^3</f>
        <v>4867.0954199999987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315.36</v>
      </c>
      <c r="BU22" s="34">
        <f t="shared" si="6"/>
        <v>6189.2360879999978</v>
      </c>
      <c r="BV22" s="36"/>
      <c r="BW22" s="33" t="str">
        <f t="shared" si="7"/>
        <v>07482</v>
      </c>
      <c r="BX22" s="33" t="str">
        <f t="shared" si="8"/>
        <v>矢祭町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84166.209141104395</v>
      </c>
      <c r="BZ22" s="36"/>
      <c r="CA22" s="33" t="str">
        <f t="shared" si="9"/>
        <v>07482</v>
      </c>
      <c r="CB22" s="33" t="str">
        <f t="shared" si="10"/>
        <v>矢祭町</v>
      </c>
      <c r="CC22" s="223">
        <f t="shared" si="11"/>
        <v>1.196181553468964E-2</v>
      </c>
      <c r="CD22" s="223">
        <f t="shared" si="1"/>
        <v>5.7827190622786968E-2</v>
      </c>
      <c r="CE22" s="223">
        <f t="shared" si="1"/>
        <v>0</v>
      </c>
      <c r="CF22" s="223">
        <f t="shared" si="1"/>
        <v>0</v>
      </c>
      <c r="CG22" s="223">
        <f t="shared" si="1"/>
        <v>0</v>
      </c>
      <c r="CH22" s="223">
        <f t="shared" si="1"/>
        <v>3.7468718529463521E-3</v>
      </c>
      <c r="CI22" s="223">
        <f t="shared" si="12"/>
        <v>7.3535878010422953E-2</v>
      </c>
      <c r="CK22" s="18" t="str">
        <f t="shared" si="13"/>
        <v>07482</v>
      </c>
      <c r="CL22" s="18" t="str">
        <f t="shared" si="14"/>
        <v>矢祭町</v>
      </c>
      <c r="CM22" s="18">
        <f>VLOOKUP($CK22&amp;"_"&amp;$AZ$7,データシート1!$A:$BT,MATCH("ca_太陽光発電（10kW未満）",データシート1!$A$1:$BT$1,0),0)</f>
        <v>164</v>
      </c>
      <c r="CN22" s="18">
        <f>VLOOKUP($CK22&amp;"_"&amp;$AZ$5,データシート1!$A:$BT,MATCH("ab_家庭",データシート1!$A$1:$BT$1,0),0)</f>
        <v>2084</v>
      </c>
      <c r="CO22" s="223">
        <f t="shared" si="15"/>
        <v>7.8694817658349334E-2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10424</v>
      </c>
      <c r="AY23" s="18" t="str">
        <f>IF(IFERROR(比較地域マスタ!$Z16,"")=0,"",IFERROR(比較地域マスタ!$Z16,""))</f>
        <v>長野原町</v>
      </c>
      <c r="BC23" s="844" t="str">
        <f t="shared" si="0"/>
        <v>10424</v>
      </c>
      <c r="BD23" s="1031" t="str">
        <f t="shared" si="2"/>
        <v>長野原町</v>
      </c>
      <c r="BE23" s="34">
        <f>VLOOKUP($BC23&amp;"_"&amp;$AZ$7,データシート1!$A:$BT,MATCH("cb_"&amp;BE$12,データシート1!$A$1:$BT$1,0),0)</f>
        <v>703.09999999999991</v>
      </c>
      <c r="BF23" s="34">
        <f>VLOOKUP($BC23&amp;"_"&amp;$AZ$7,データシート1!$A:$BT,MATCH("cb_"&amp;BF$12,データシート1!$A$1:$BT$1,0),0)</f>
        <v>17981.599999999999</v>
      </c>
      <c r="BG23" s="34">
        <f>VLOOKUP($BC23&amp;"_"&amp;$AZ$7,データシート1!$A:$BT,MATCH("cb_"&amp;BG$12,データシート1!$A$1:$BT$1,0),0)</f>
        <v>0</v>
      </c>
      <c r="BH23" s="34">
        <f>VLOOKUP($BC23&amp;"_"&amp;$AZ$7,データシート1!$A:$BT,MATCH("cb_"&amp;BH$12,データシート1!$A$1:$BT$1,0),0)</f>
        <v>12961</v>
      </c>
      <c r="BI23" s="34">
        <f>VLOOKUP($BC23&amp;"_"&amp;$AZ$7,データシート1!$A:$BT,MATCH("cb_"&amp;BI$12,データシート1!$A$1:$BT$1,0),0)</f>
        <v>0</v>
      </c>
      <c r="BJ23" s="34">
        <f>VLOOKUP($BC23&amp;"_"&amp;$AZ$7,データシート1!$A:$BT,MATCH("cb_"&amp;BJ$12,データシート1!$A$1:$BT$1,0),0)</f>
        <v>320</v>
      </c>
      <c r="BK23" s="34">
        <f t="shared" si="3"/>
        <v>31965.699999999997</v>
      </c>
      <c r="BL23" s="36"/>
      <c r="BM23" s="844" t="str">
        <f t="shared" si="4"/>
        <v>10424</v>
      </c>
      <c r="BN23" s="1031" t="str">
        <f t="shared" si="5"/>
        <v>長野原町</v>
      </c>
      <c r="BO23" s="34">
        <f>BE23*VLOOKUP(BO$12,別紙!$B$4:$E$10,MATCH("設備利用率",別紙!$B$4:$E$4,0),0)/100*8760/10^3</f>
        <v>843.80437199999983</v>
      </c>
      <c r="BP23" s="34">
        <f>BF23*VLOOKUP(BP$12,別紙!$B$4:$E$10,MATCH("設備利用率",別紙!$B$4:$E$4,0),0)/100*8760/10^3</f>
        <v>23785.341215999997</v>
      </c>
      <c r="BQ23" s="34">
        <f>BG23*VLOOKUP(BQ$12,別紙!$B$4:$E$10,MATCH("設備利用率",別紙!$B$4:$E$4,0),0)/100*8760/10^3</f>
        <v>0</v>
      </c>
      <c r="BR23" s="34">
        <f>BH23*VLOOKUP(BR$12,別紙!$B$4:$E$10,MATCH("設備利用率",別紙!$B$4:$E$4,0),0)/100*8760/10^3</f>
        <v>68123.016000000003</v>
      </c>
      <c r="BS23" s="34">
        <f>BI23*VLOOKUP(BS$12,別紙!$B$4:$E$10,MATCH("設備利用率",別紙!$B$4:$E$4,0),0)/100*8760/10^3</f>
        <v>0</v>
      </c>
      <c r="BT23" s="34">
        <f>BJ23*VLOOKUP(BT$12,別紙!$B$4:$E$10,MATCH("設備利用率",別紙!$B$4:$E$4,0),0)/100*8760/10^3</f>
        <v>2242.56</v>
      </c>
      <c r="BU23" s="34">
        <f t="shared" si="6"/>
        <v>94994.721588</v>
      </c>
      <c r="BV23" s="36"/>
      <c r="BW23" s="33" t="str">
        <f t="shared" si="7"/>
        <v>10424</v>
      </c>
      <c r="BX23" s="33" t="str">
        <f t="shared" si="8"/>
        <v>長野原町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29587.971003740331</v>
      </c>
      <c r="BZ23" s="36"/>
      <c r="CA23" s="33" t="str">
        <f t="shared" si="9"/>
        <v>10424</v>
      </c>
      <c r="CB23" s="33" t="str">
        <f t="shared" si="10"/>
        <v>長野原町</v>
      </c>
      <c r="CC23" s="223">
        <f t="shared" si="11"/>
        <v>2.851849394787264E-2</v>
      </c>
      <c r="CD23" s="223">
        <f t="shared" si="1"/>
        <v>0.80388551188566459</v>
      </c>
      <c r="CE23" s="223">
        <f t="shared" si="1"/>
        <v>0</v>
      </c>
      <c r="CF23" s="223">
        <f t="shared" si="1"/>
        <v>2.3023888995763957</v>
      </c>
      <c r="CG23" s="223">
        <f t="shared" si="1"/>
        <v>0</v>
      </c>
      <c r="CH23" s="223">
        <f t="shared" si="1"/>
        <v>7.5792963286212128E-2</v>
      </c>
      <c r="CI23" s="223">
        <f t="shared" si="12"/>
        <v>3.2105858686961448</v>
      </c>
      <c r="CK23" s="18" t="str">
        <f t="shared" si="13"/>
        <v>10424</v>
      </c>
      <c r="CL23" s="18" t="str">
        <f t="shared" si="14"/>
        <v>長野原町</v>
      </c>
      <c r="CM23" s="18">
        <f>VLOOKUP($CK23&amp;"_"&amp;$AZ$7,データシート1!$A:$BT,MATCH("ca_太陽光発電（10kW未満）",データシート1!$A$1:$BT$1,0),0)</f>
        <v>125</v>
      </c>
      <c r="CN23" s="18">
        <f>VLOOKUP($CK23&amp;"_"&amp;$AZ$5,データシート1!$A:$BT,MATCH("ab_家庭",データシート1!$A$1:$BT$1,0),0)</f>
        <v>2545</v>
      </c>
      <c r="CO23" s="223">
        <f t="shared" si="15"/>
        <v>4.9115913555992138E-2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03506</v>
      </c>
      <c r="AY24" s="18" t="str">
        <f>IF(IFERROR(比較地域マスタ!$Z17,"")=0,"",IFERROR(比較地域マスタ!$Z17,""))</f>
        <v>九戸村</v>
      </c>
      <c r="BC24" s="844" t="str">
        <f t="shared" si="0"/>
        <v>03506</v>
      </c>
      <c r="BD24" s="1031" t="str">
        <f t="shared" si="2"/>
        <v>九戸村</v>
      </c>
      <c r="BE24" s="34">
        <f>VLOOKUP($BC24&amp;"_"&amp;$AZ$7,データシート1!$A:$BT,MATCH("cb_"&amp;BE$12,データシート1!$A$1:$BT$1,0),0)</f>
        <v>574.19999999999982</v>
      </c>
      <c r="BF24" s="34">
        <f>VLOOKUP($BC24&amp;"_"&amp;$AZ$7,データシート1!$A:$BT,MATCH("cb_"&amp;BF$12,データシート1!$A$1:$BT$1,0),0)</f>
        <v>1197.5999999999999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1771.7999999999997</v>
      </c>
      <c r="BL24" s="36"/>
      <c r="BM24" s="844" t="str">
        <f t="shared" si="4"/>
        <v>03506</v>
      </c>
      <c r="BN24" s="1031" t="str">
        <f t="shared" si="5"/>
        <v>九戸村</v>
      </c>
      <c r="BO24" s="34">
        <f>BE24*VLOOKUP(BO$12,別紙!$B$4:$E$10,MATCH("設備利用率",別紙!$B$4:$E$4,0),0)/100*8760/10^3</f>
        <v>689.10890399999971</v>
      </c>
      <c r="BP24" s="34">
        <f>BF24*VLOOKUP(BP$12,別紙!$B$4:$E$10,MATCH("設備利用率",別紙!$B$4:$E$4,0),0)/100*8760/10^3</f>
        <v>1584.1373759999999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2273.2462799999994</v>
      </c>
      <c r="BV24" s="36"/>
      <c r="BW24" s="33" t="str">
        <f t="shared" si="7"/>
        <v>03506</v>
      </c>
      <c r="BX24" s="33" t="str">
        <f t="shared" si="8"/>
        <v>九戸村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31336.819796024214</v>
      </c>
      <c r="BZ24" s="36"/>
      <c r="CA24" s="33" t="str">
        <f t="shared" si="9"/>
        <v>03506</v>
      </c>
      <c r="CB24" s="33" t="str">
        <f t="shared" si="10"/>
        <v>九戸村</v>
      </c>
      <c r="CC24" s="223">
        <f t="shared" si="11"/>
        <v>2.1990390489063885E-2</v>
      </c>
      <c r="CD24" s="223">
        <f t="shared" si="1"/>
        <v>5.0551950909868131E-2</v>
      </c>
      <c r="CE24" s="223">
        <f t="shared" si="1"/>
        <v>0</v>
      </c>
      <c r="CF24" s="223">
        <f t="shared" si="1"/>
        <v>0</v>
      </c>
      <c r="CG24" s="223">
        <f t="shared" si="1"/>
        <v>0</v>
      </c>
      <c r="CH24" s="223">
        <f t="shared" si="1"/>
        <v>0</v>
      </c>
      <c r="CI24" s="223">
        <f t="shared" si="12"/>
        <v>7.2542341398932009E-2</v>
      </c>
      <c r="CK24" s="18" t="str">
        <f t="shared" si="13"/>
        <v>03506</v>
      </c>
      <c r="CL24" s="18" t="str">
        <f t="shared" si="14"/>
        <v>九戸村</v>
      </c>
      <c r="CM24" s="18">
        <f>VLOOKUP($CK24&amp;"_"&amp;$AZ$7,データシート1!$A:$BT,MATCH("ca_太陽光発電（10kW未満）",データシート1!$A$1:$BT$1,0),0)</f>
        <v>117</v>
      </c>
      <c r="CN24" s="18">
        <f>VLOOKUP($CK24&amp;"_"&amp;$AZ$5,データシート1!$A:$BT,MATCH("ab_家庭",データシート1!$A$1:$BT$1,0),0)</f>
        <v>2183</v>
      </c>
      <c r="CO24" s="223">
        <f t="shared" si="15"/>
        <v>5.3595968850206135E-2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43364</v>
      </c>
      <c r="AY25" s="18" t="str">
        <f>IF(IFERROR(比較地域マスタ!$Z18,"")=0,"",IFERROR(比較地域マスタ!$Z18,""))</f>
        <v>玉東町</v>
      </c>
      <c r="BC25" s="844" t="str">
        <f t="shared" si="0"/>
        <v>43364</v>
      </c>
      <c r="BD25" s="1031" t="str">
        <f t="shared" si="2"/>
        <v>玉東町</v>
      </c>
      <c r="BE25" s="34">
        <f>VLOOKUP($BC25&amp;"_"&amp;$AZ$7,データシート1!$A:$BT,MATCH("cb_"&amp;BE$12,データシート1!$A$1:$BT$1,0),0)</f>
        <v>1770.9999999999991</v>
      </c>
      <c r="BF25" s="34">
        <f>VLOOKUP($BC25&amp;"_"&amp;$AZ$7,データシート1!$A:$BT,MATCH("cb_"&amp;BF$12,データシート1!$A$1:$BT$1,0),0)</f>
        <v>3138.7000000000007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4909.7</v>
      </c>
      <c r="BL25" s="36"/>
      <c r="BM25" s="844" t="str">
        <f t="shared" si="4"/>
        <v>43364</v>
      </c>
      <c r="BN25" s="1031" t="str">
        <f t="shared" si="5"/>
        <v>玉東町</v>
      </c>
      <c r="BO25" s="34">
        <f>BE25*VLOOKUP(BO$12,別紙!$B$4:$E$10,MATCH("設備利用率",別紙!$B$4:$E$4,0),0)/100*8760/10^3</f>
        <v>2125.4125199999985</v>
      </c>
      <c r="BP25" s="34">
        <f>BF25*VLOOKUP(BP$12,別紙!$B$4:$E$10,MATCH("設備利用率",別紙!$B$4:$E$4,0),0)/100*8760/10^3</f>
        <v>4151.7468120000012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6277.1593319999993</v>
      </c>
      <c r="BV25" s="36"/>
      <c r="BW25" s="33" t="str">
        <f t="shared" si="7"/>
        <v>43364</v>
      </c>
      <c r="BX25" s="33" t="str">
        <f t="shared" si="8"/>
        <v>玉東町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19175.675935289306</v>
      </c>
      <c r="BZ25" s="36"/>
      <c r="CA25" s="33" t="str">
        <f t="shared" si="9"/>
        <v>43364</v>
      </c>
      <c r="CB25" s="33" t="str">
        <f t="shared" si="10"/>
        <v>玉東町</v>
      </c>
      <c r="CC25" s="223">
        <f t="shared" si="11"/>
        <v>0.11083898826682649</v>
      </c>
      <c r="CD25" s="223">
        <f t="shared" si="1"/>
        <v>0.21651110636259108</v>
      </c>
      <c r="CE25" s="223">
        <f t="shared" si="1"/>
        <v>0</v>
      </c>
      <c r="CF25" s="223">
        <f t="shared" si="1"/>
        <v>0</v>
      </c>
      <c r="CG25" s="223">
        <f t="shared" si="1"/>
        <v>0</v>
      </c>
      <c r="CH25" s="223">
        <f t="shared" si="1"/>
        <v>0</v>
      </c>
      <c r="CI25" s="223">
        <f t="shared" si="12"/>
        <v>0.32735009462941755</v>
      </c>
      <c r="CK25" s="18" t="str">
        <f t="shared" si="13"/>
        <v>43364</v>
      </c>
      <c r="CL25" s="18" t="str">
        <f t="shared" si="14"/>
        <v>玉東町</v>
      </c>
      <c r="CM25" s="18">
        <f>VLOOKUP($CK25&amp;"_"&amp;$AZ$7,データシート1!$A:$BT,MATCH("ca_太陽光発電（10kW未満）",データシート1!$A$1:$BT$1,0),0)</f>
        <v>331</v>
      </c>
      <c r="CN25" s="18">
        <f>VLOOKUP($CK25&amp;"_"&amp;$AZ$5,データシート1!$A:$BT,MATCH("ab_家庭",データシート1!$A$1:$BT$1,0),0)</f>
        <v>2105</v>
      </c>
      <c r="CO25" s="223">
        <f t="shared" si="15"/>
        <v>0.15724465558194775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30383</v>
      </c>
      <c r="AY26" s="18" t="str">
        <f>IF(IFERROR(比較地域マスタ!$Z19,"")=0,"",IFERROR(比較地域マスタ!$Z19,""))</f>
        <v>由良町</v>
      </c>
      <c r="BC26" s="844" t="str">
        <f t="shared" si="0"/>
        <v>30383</v>
      </c>
      <c r="BD26" s="1031" t="str">
        <f t="shared" si="2"/>
        <v>由良町</v>
      </c>
      <c r="BE26" s="34">
        <f>VLOOKUP($BC26&amp;"_"&amp;$AZ$7,データシート1!$A:$BT,MATCH("cb_"&amp;BE$12,データシート1!$A$1:$BT$1,0),0)</f>
        <v>581.39999999999986</v>
      </c>
      <c r="BF26" s="34">
        <f>VLOOKUP($BC26&amp;"_"&amp;$AZ$7,データシート1!$A:$BT,MATCH("cb_"&amp;BF$12,データシート1!$A$1:$BT$1,0),0)</f>
        <v>4611.5000000000009</v>
      </c>
      <c r="BG26" s="34">
        <f>VLOOKUP($BC26&amp;"_"&amp;$AZ$7,データシート1!$A:$BT,MATCH("cb_"&amp;BG$12,データシート1!$A$1:$BT$1,0),0)</f>
        <v>9950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15142.900000000001</v>
      </c>
      <c r="BL26" s="36"/>
      <c r="BM26" s="844" t="str">
        <f t="shared" si="4"/>
        <v>30383</v>
      </c>
      <c r="BN26" s="1031" t="str">
        <f t="shared" si="5"/>
        <v>由良町</v>
      </c>
      <c r="BO26" s="34">
        <f>BE26*VLOOKUP(BO$12,別紙!$B$4:$E$10,MATCH("設備利用率",別紙!$B$4:$E$4,0),0)/100*8760/10^3</f>
        <v>697.74976799999979</v>
      </c>
      <c r="BP26" s="34">
        <f>BF26*VLOOKUP(BP$12,別紙!$B$4:$E$10,MATCH("設備利用率",別紙!$B$4:$E$4,0),0)/100*8760/10^3</f>
        <v>6099.9077400000015</v>
      </c>
      <c r="BQ26" s="34">
        <f>BG26*VLOOKUP(BQ$12,別紙!$B$4:$E$10,MATCH("設備利用率",別紙!$B$4:$E$4,0),0)/100*8760/10^3</f>
        <v>21616.175999999999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28413.833508</v>
      </c>
      <c r="BV26" s="36"/>
      <c r="BW26" s="33" t="str">
        <f t="shared" si="7"/>
        <v>30383</v>
      </c>
      <c r="BX26" s="33" t="str">
        <f t="shared" si="8"/>
        <v>由良町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35792.042846023665</v>
      </c>
      <c r="BZ26" s="36"/>
      <c r="CA26" s="33" t="str">
        <f t="shared" si="9"/>
        <v>30383</v>
      </c>
      <c r="CB26" s="33" t="str">
        <f t="shared" si="10"/>
        <v>由良町</v>
      </c>
      <c r="CC26" s="223">
        <f t="shared" si="11"/>
        <v>1.9494549975861929E-2</v>
      </c>
      <c r="CD26" s="223">
        <f t="shared" si="1"/>
        <v>0.17042636449228754</v>
      </c>
      <c r="CE26" s="223">
        <f t="shared" si="1"/>
        <v>0.60393803429975101</v>
      </c>
      <c r="CF26" s="223">
        <f t="shared" si="1"/>
        <v>0</v>
      </c>
      <c r="CG26" s="223">
        <f t="shared" si="1"/>
        <v>0</v>
      </c>
      <c r="CH26" s="223">
        <f t="shared" si="1"/>
        <v>0</v>
      </c>
      <c r="CI26" s="223">
        <f t="shared" si="12"/>
        <v>0.79385894876790053</v>
      </c>
      <c r="CK26" s="18" t="str">
        <f t="shared" si="13"/>
        <v>30383</v>
      </c>
      <c r="CL26" s="18" t="str">
        <f t="shared" si="14"/>
        <v>由良町</v>
      </c>
      <c r="CM26" s="18">
        <f>VLOOKUP($CK26&amp;"_"&amp;$AZ$7,データシート1!$A:$BT,MATCH("ca_太陽光発電（10kW未満）",データシート1!$A$1:$BT$1,0),0)</f>
        <v>121</v>
      </c>
      <c r="CN26" s="18">
        <f>VLOOKUP($CK26&amp;"_"&amp;$AZ$5,データシート1!$A:$BT,MATCH("ab_家庭",データシート1!$A$1:$BT$1,0),0)</f>
        <v>2652</v>
      </c>
      <c r="CO26" s="223">
        <f t="shared" si="15"/>
        <v>4.5625942684766212E-2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29402</v>
      </c>
      <c r="AY27" s="18" t="str">
        <f>IF(IFERROR(比較地域マスタ!$Z20,"")=0,"",IFERROR(比較地域マスタ!$Z20,""))</f>
        <v>明日香村</v>
      </c>
      <c r="BC27" s="844" t="str">
        <f t="shared" si="0"/>
        <v>29402</v>
      </c>
      <c r="BD27" s="1031" t="str">
        <f t="shared" si="2"/>
        <v>明日香村</v>
      </c>
      <c r="BE27" s="34">
        <f>VLOOKUP($BC27&amp;"_"&amp;$AZ$7,データシート1!$A:$BT,MATCH("cb_"&amp;BE$12,データシート1!$A$1:$BT$1,0),0)</f>
        <v>35.1</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35.1</v>
      </c>
      <c r="BL27" s="36"/>
      <c r="BM27" s="844" t="str">
        <f t="shared" si="4"/>
        <v>29402</v>
      </c>
      <c r="BN27" s="1031" t="str">
        <f t="shared" si="5"/>
        <v>明日香村</v>
      </c>
      <c r="BO27" s="34">
        <f>BE27*VLOOKUP(BO$12,別紙!$B$4:$E$10,MATCH("設備利用率",別紙!$B$4:$E$4,0),0)/100*8760/10^3</f>
        <v>42.124212</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42.124212</v>
      </c>
      <c r="BV27" s="36"/>
      <c r="BW27" s="33" t="str">
        <f t="shared" si="7"/>
        <v>29402</v>
      </c>
      <c r="BX27" s="33" t="str">
        <f t="shared" si="8"/>
        <v>明日香村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21367.982075741016</v>
      </c>
      <c r="BZ27" s="36"/>
      <c r="CA27" s="33" t="str">
        <f t="shared" si="9"/>
        <v>29402</v>
      </c>
      <c r="CB27" s="33" t="str">
        <f t="shared" si="10"/>
        <v>明日香村</v>
      </c>
      <c r="CC27" s="223">
        <f t="shared" si="11"/>
        <v>1.9713706165929187E-3</v>
      </c>
      <c r="CD27" s="223">
        <f t="shared" si="1"/>
        <v>0</v>
      </c>
      <c r="CE27" s="223">
        <f t="shared" si="1"/>
        <v>0</v>
      </c>
      <c r="CF27" s="223">
        <f t="shared" si="1"/>
        <v>0</v>
      </c>
      <c r="CG27" s="223">
        <f t="shared" si="1"/>
        <v>0</v>
      </c>
      <c r="CH27" s="223">
        <f t="shared" si="1"/>
        <v>0</v>
      </c>
      <c r="CI27" s="223">
        <f t="shared" si="12"/>
        <v>1.9713706165929187E-3</v>
      </c>
      <c r="CK27" s="18" t="str">
        <f t="shared" si="13"/>
        <v>29402</v>
      </c>
      <c r="CL27" s="18" t="str">
        <f t="shared" si="14"/>
        <v>明日香村</v>
      </c>
      <c r="CM27" s="18">
        <f>VLOOKUP($CK27&amp;"_"&amp;$AZ$7,データシート1!$A:$BT,MATCH("ca_太陽光発電（10kW未満）",データシート1!$A$1:$BT$1,0),0)</f>
        <v>11</v>
      </c>
      <c r="CN27" s="18">
        <f>VLOOKUP($CK27&amp;"_"&amp;$AZ$5,データシート1!$A:$BT,MATCH("ab_家庭",データシート1!$A$1:$BT$1,0),0)</f>
        <v>2217</v>
      </c>
      <c r="CO27" s="223">
        <f t="shared" si="15"/>
        <v>4.9616599007668016E-3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02307</v>
      </c>
      <c r="AY28" s="18" t="str">
        <f>IF(IFERROR(比較地域マスタ!$Z21,"")=0,"",IFERROR(比較地域マスタ!$Z21,""))</f>
        <v>外ヶ浜町</v>
      </c>
      <c r="BC28" s="844" t="str">
        <f t="shared" si="0"/>
        <v>02307</v>
      </c>
      <c r="BD28" s="1031" t="str">
        <f t="shared" si="2"/>
        <v>外ヶ浜町</v>
      </c>
      <c r="BE28" s="34">
        <f>VLOOKUP($BC28&amp;"_"&amp;$AZ$7,データシート1!$A:$BT,MATCH("cb_"&amp;BE$12,データシート1!$A$1:$BT$1,0),0)</f>
        <v>139.50000000000003</v>
      </c>
      <c r="BF28" s="34">
        <f>VLOOKUP($BC28&amp;"_"&amp;$AZ$7,データシート1!$A:$BT,MATCH("cb_"&amp;BF$12,データシート1!$A$1:$BT$1,0),0)</f>
        <v>99</v>
      </c>
      <c r="BG28" s="34">
        <f>VLOOKUP($BC28&amp;"_"&amp;$AZ$7,データシート1!$A:$BT,MATCH("cb_"&amp;BG$12,データシート1!$A$1:$BT$1,0),0)</f>
        <v>6139</v>
      </c>
      <c r="BH28" s="34">
        <f>VLOOKUP($BC28&amp;"_"&amp;$AZ$7,データシート1!$A:$BT,MATCH("cb_"&amp;BH$12,データシート1!$A$1:$BT$1,0),0)</f>
        <v>24</v>
      </c>
      <c r="BI28" s="34">
        <f>VLOOKUP($BC28&amp;"_"&amp;$AZ$7,データシート1!$A:$BT,MATCH("cb_"&amp;BI$12,データシート1!$A$1:$BT$1,0),0)</f>
        <v>0</v>
      </c>
      <c r="BJ28" s="34">
        <f>VLOOKUP($BC28&amp;"_"&amp;$AZ$7,データシート1!$A:$BT,MATCH("cb_"&amp;BJ$12,データシート1!$A$1:$BT$1,0),0)</f>
        <v>0</v>
      </c>
      <c r="BK28" s="34">
        <f t="shared" si="3"/>
        <v>6401.5</v>
      </c>
      <c r="BL28" s="36"/>
      <c r="BM28" s="844" t="str">
        <f t="shared" si="4"/>
        <v>02307</v>
      </c>
      <c r="BN28" s="1031" t="str">
        <f t="shared" si="5"/>
        <v>外ヶ浜町</v>
      </c>
      <c r="BO28" s="34">
        <f>BE28*VLOOKUP(BO$12,別紙!$B$4:$E$10,MATCH("設備利用率",別紙!$B$4:$E$4,0),0)/100*8760/10^3</f>
        <v>167.41674000000003</v>
      </c>
      <c r="BP28" s="34">
        <f>BF28*VLOOKUP(BP$12,別紙!$B$4:$E$10,MATCH("設備利用率",別紙!$B$4:$E$4,0),0)/100*8760/10^3</f>
        <v>130.95323999999997</v>
      </c>
      <c r="BQ28" s="34">
        <f>BG28*VLOOKUP(BQ$12,別紙!$B$4:$E$10,MATCH("設備利用率",別紙!$B$4:$E$4,0),0)/100*8760/10^3</f>
        <v>13336.854720000003</v>
      </c>
      <c r="BR28" s="34">
        <f>BH28*VLOOKUP(BR$12,別紙!$B$4:$E$10,MATCH("設備利用率",別紙!$B$4:$E$4,0),0)/100*8760/10^3</f>
        <v>126.14400000000001</v>
      </c>
      <c r="BS28" s="34">
        <f>BI28*VLOOKUP(BS$12,別紙!$B$4:$E$10,MATCH("設備利用率",別紙!$B$4:$E$4,0),0)/100*8760/10^3</f>
        <v>0</v>
      </c>
      <c r="BT28" s="34">
        <f>BJ28*VLOOKUP(BT$12,別紙!$B$4:$E$10,MATCH("設備利用率",別紙!$B$4:$E$4,0),0)/100*8760/10^3</f>
        <v>0</v>
      </c>
      <c r="BU28" s="34">
        <f t="shared" si="6"/>
        <v>13761.368700000003</v>
      </c>
      <c r="BV28" s="36"/>
      <c r="BW28" s="33" t="str">
        <f t="shared" si="7"/>
        <v>02307</v>
      </c>
      <c r="BX28" s="33" t="str">
        <f t="shared" si="8"/>
        <v>外ヶ浜町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31763.158389246099</v>
      </c>
      <c r="BZ28" s="36"/>
      <c r="CA28" s="33" t="str">
        <f t="shared" si="9"/>
        <v>02307</v>
      </c>
      <c r="CB28" s="33" t="str">
        <f t="shared" si="10"/>
        <v>外ヶ浜町</v>
      </c>
      <c r="CC28" s="223">
        <f t="shared" si="11"/>
        <v>5.2707837787529816E-3</v>
      </c>
      <c r="CD28" s="223">
        <f t="shared" si="1"/>
        <v>4.1228028521350128E-3</v>
      </c>
      <c r="CE28" s="223">
        <f t="shared" si="1"/>
        <v>0.41988440055493342</v>
      </c>
      <c r="CF28" s="223">
        <f t="shared" si="1"/>
        <v>3.9713934758675634E-3</v>
      </c>
      <c r="CG28" s="223">
        <f t="shared" si="1"/>
        <v>0</v>
      </c>
      <c r="CH28" s="223">
        <f t="shared" si="1"/>
        <v>0</v>
      </c>
      <c r="CI28" s="223">
        <f t="shared" si="12"/>
        <v>0.433249380661689</v>
      </c>
      <c r="CK28" s="18" t="str">
        <f t="shared" si="13"/>
        <v>02307</v>
      </c>
      <c r="CL28" s="18" t="str">
        <f t="shared" si="14"/>
        <v>外ヶ浜町</v>
      </c>
      <c r="CM28" s="18">
        <f>VLOOKUP($CK28&amp;"_"&amp;$AZ$7,データシート1!$A:$BT,MATCH("ca_太陽光発電（10kW未満）",データシート1!$A$1:$BT$1,0),0)</f>
        <v>26</v>
      </c>
      <c r="CN28" s="18">
        <f>VLOOKUP($CK28&amp;"_"&amp;$AZ$5,データシート1!$A:$BT,MATCH("ab_家庭",データシート1!$A$1:$BT$1,0),0)</f>
        <v>2716</v>
      </c>
      <c r="CO28" s="223">
        <f t="shared" si="15"/>
        <v>9.5729013254786458E-3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01604</v>
      </c>
      <c r="AY29" s="18" t="str">
        <f>IF(IFERROR(比較地域マスタ!$Z22,"")=0,"",IFERROR(比較地域マスタ!$Z22,""))</f>
        <v>新冠町</v>
      </c>
      <c r="BC29" s="844" t="str">
        <f t="shared" si="0"/>
        <v>01604</v>
      </c>
      <c r="BD29" s="1031" t="str">
        <f t="shared" si="2"/>
        <v>新冠町</v>
      </c>
      <c r="BE29" s="34">
        <f>VLOOKUP($BC29&amp;"_"&amp;$AZ$7,データシート1!$A:$BT,MATCH("cb_"&amp;BE$12,データシート1!$A$1:$BT$1,0),0)</f>
        <v>264.82900000000006</v>
      </c>
      <c r="BF29" s="34">
        <f>VLOOKUP($BC29&amp;"_"&amp;$AZ$7,データシート1!$A:$BT,MATCH("cb_"&amp;BF$12,データシート1!$A$1:$BT$1,0),0)</f>
        <v>1205.8</v>
      </c>
      <c r="BG29" s="34">
        <f>VLOOKUP($BC29&amp;"_"&amp;$AZ$7,データシート1!$A:$BT,MATCH("cb_"&amp;BG$12,データシート1!$A$1:$BT$1,0),0)</f>
        <v>19.2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1489.829</v>
      </c>
      <c r="BL29" s="36"/>
      <c r="BM29" s="844" t="str">
        <f t="shared" si="4"/>
        <v>01604</v>
      </c>
      <c r="BN29" s="1031" t="str">
        <f t="shared" si="5"/>
        <v>新冠町</v>
      </c>
      <c r="BO29" s="34">
        <f>BE29*VLOOKUP(BO$12,別紙!$B$4:$E$10,MATCH("設備利用率",別紙!$B$4:$E$4,0),0)/100*8760/10^3</f>
        <v>317.82657948000008</v>
      </c>
      <c r="BP29" s="34">
        <f>BF29*VLOOKUP(BP$12,別紙!$B$4:$E$10,MATCH("設備利用率",別紙!$B$4:$E$4,0),0)/100*8760/10^3</f>
        <v>1594.9840079999999</v>
      </c>
      <c r="BQ29" s="34">
        <f>BG29*VLOOKUP(BQ$12,別紙!$B$4:$E$10,MATCH("設備利用率",別紙!$B$4:$E$4,0),0)/100*8760/10^3</f>
        <v>41.711615999999992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1954.5222034799999</v>
      </c>
      <c r="BV29" s="36"/>
      <c r="BW29" s="33" t="str">
        <f t="shared" si="7"/>
        <v>01604</v>
      </c>
      <c r="BX29" s="33" t="str">
        <f t="shared" si="8"/>
        <v>新冠町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27018.806556529624</v>
      </c>
      <c r="BZ29" s="36"/>
      <c r="CA29" s="33" t="str">
        <f t="shared" si="9"/>
        <v>01604</v>
      </c>
      <c r="CB29" s="33" t="str">
        <f t="shared" si="10"/>
        <v>新冠町</v>
      </c>
      <c r="CC29" s="223">
        <f t="shared" si="11"/>
        <v>1.1763161293413645E-2</v>
      </c>
      <c r="CD29" s="223">
        <f t="shared" ref="CD29:CD60" si="16">BP29/$BY29</f>
        <v>5.9032363426671813E-2</v>
      </c>
      <c r="CE29" s="223">
        <f t="shared" ref="CE29:CE60" si="17">BQ29/$BY29</f>
        <v>1.5437993500093943E-3</v>
      </c>
      <c r="CF29" s="223">
        <f t="shared" ref="CF29:CF60" si="18">BR29/$BY29</f>
        <v>0</v>
      </c>
      <c r="CG29" s="223">
        <f t="shared" ref="CG29:CG60" si="19">BS29/$BY29</f>
        <v>0</v>
      </c>
      <c r="CH29" s="223">
        <f t="shared" ref="CH29:CH60" si="20">BT29/$BY29</f>
        <v>0</v>
      </c>
      <c r="CI29" s="223">
        <f t="shared" si="12"/>
        <v>7.2339324070094843E-2</v>
      </c>
      <c r="CK29" s="18" t="str">
        <f t="shared" si="13"/>
        <v>01604</v>
      </c>
      <c r="CL29" s="18" t="str">
        <f t="shared" si="14"/>
        <v>新冠町</v>
      </c>
      <c r="CM29" s="18">
        <f>VLOOKUP($CK29&amp;"_"&amp;$AZ$7,データシート1!$A:$BT,MATCH("ca_太陽光発電（10kW未満）",データシート1!$A$1:$BT$1,0),0)</f>
        <v>52</v>
      </c>
      <c r="CN29" s="18">
        <f>VLOOKUP($CK29&amp;"_"&amp;$AZ$5,データシート1!$A:$BT,MATCH("ab_家庭",データシート1!$A$1:$BT$1,0),0)</f>
        <v>2776</v>
      </c>
      <c r="CO29" s="223">
        <f t="shared" si="15"/>
        <v>1.8731988472622477E-2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46535</v>
      </c>
      <c r="AY30" s="18" t="str">
        <f>IF(IFERROR(比較地域マスタ!$Z23,"")=0,"",IFERROR(比較地域マスタ!$Z23,""))</f>
        <v>与論町</v>
      </c>
      <c r="BC30" s="844" t="str">
        <f t="shared" si="0"/>
        <v>46535</v>
      </c>
      <c r="BD30" s="1031" t="str">
        <f t="shared" si="2"/>
        <v>与論町</v>
      </c>
      <c r="BE30" s="34">
        <f>VLOOKUP($BC30&amp;"_"&amp;$AZ$7,データシート1!$A:$BT,MATCH("cb_"&amp;BE$12,データシート1!$A$1:$BT$1,0),0)</f>
        <v>196.28000000000003</v>
      </c>
      <c r="BF30" s="34">
        <f>VLOOKUP($BC30&amp;"_"&amp;$AZ$7,データシート1!$A:$BT,MATCH("cb_"&amp;BF$12,データシート1!$A$1:$BT$1,0),0)</f>
        <v>617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813.28</v>
      </c>
      <c r="BL30" s="36"/>
      <c r="BM30" s="844" t="str">
        <f t="shared" si="4"/>
        <v>46535</v>
      </c>
      <c r="BN30" s="1031" t="str">
        <f t="shared" si="5"/>
        <v>与論町</v>
      </c>
      <c r="BO30" s="34">
        <f>BE30*VLOOKUP(BO$12,別紙!$B$4:$E$10,MATCH("設備利用率",別紙!$B$4:$E$4,0),0)/100*8760/10^3</f>
        <v>235.55955360000002</v>
      </c>
      <c r="BP30" s="34">
        <f>BF30*VLOOKUP(BP$12,別紙!$B$4:$E$10,MATCH("設備利用率",別紙!$B$4:$E$4,0),0)/100*8760/10^3</f>
        <v>816.14291999999989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1051.7024735999998</v>
      </c>
      <c r="BV30" s="36"/>
      <c r="BW30" s="33" t="str">
        <f t="shared" si="7"/>
        <v>46535</v>
      </c>
      <c r="BX30" s="33" t="str">
        <f t="shared" si="8"/>
        <v>与論町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24676.572129092805</v>
      </c>
      <c r="BZ30" s="36"/>
      <c r="CA30" s="33" t="str">
        <f t="shared" si="9"/>
        <v>46535</v>
      </c>
      <c r="CB30" s="33" t="str">
        <f t="shared" si="10"/>
        <v>与論町</v>
      </c>
      <c r="CC30" s="223">
        <f t="shared" si="11"/>
        <v>9.5458782673580357E-3</v>
      </c>
      <c r="CD30" s="223">
        <f t="shared" si="16"/>
        <v>3.3073593679480151E-2</v>
      </c>
      <c r="CE30" s="223">
        <f t="shared" si="17"/>
        <v>0</v>
      </c>
      <c r="CF30" s="223">
        <f t="shared" si="18"/>
        <v>0</v>
      </c>
      <c r="CG30" s="223">
        <f t="shared" si="19"/>
        <v>0</v>
      </c>
      <c r="CH30" s="223">
        <f t="shared" si="20"/>
        <v>0</v>
      </c>
      <c r="CI30" s="223">
        <f t="shared" si="12"/>
        <v>4.2619471946838183E-2</v>
      </c>
      <c r="CK30" s="18" t="str">
        <f t="shared" si="13"/>
        <v>46535</v>
      </c>
      <c r="CL30" s="18" t="str">
        <f t="shared" si="14"/>
        <v>与論町</v>
      </c>
      <c r="CM30" s="18">
        <f>VLOOKUP($CK30&amp;"_"&amp;$AZ$7,データシート1!$A:$BT,MATCH("ca_太陽光発電（10kW未満）",データシート1!$A$1:$BT$1,0),0)</f>
        <v>31</v>
      </c>
      <c r="CN30" s="18">
        <f>VLOOKUP($CK30&amp;"_"&amp;$AZ$5,データシート1!$A:$BT,MATCH("ab_家庭",データシート1!$A$1:$BT$1,0),0)</f>
        <v>2620</v>
      </c>
      <c r="CO30" s="223">
        <f t="shared" si="15"/>
        <v>1.183206106870229E-2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40608</v>
      </c>
      <c r="AY31" s="18" t="str">
        <f>IF(IFERROR(比較地域マスタ!$Z24,"")=0,"",IFERROR(比較地域マスタ!$Z24,""))</f>
        <v>大任町</v>
      </c>
      <c r="BC31" s="844" t="str">
        <f t="shared" si="0"/>
        <v>40608</v>
      </c>
      <c r="BD31" s="1031" t="str">
        <f t="shared" si="2"/>
        <v>大任町</v>
      </c>
      <c r="BE31" s="34">
        <f>VLOOKUP($BC31&amp;"_"&amp;$AZ$7,データシート1!$A:$BT,MATCH("cb_"&amp;BE$12,データシート1!$A$1:$BT$1,0),0)</f>
        <v>657.96999999999991</v>
      </c>
      <c r="BF31" s="34">
        <f>VLOOKUP($BC31&amp;"_"&amp;$AZ$7,データシート1!$A:$BT,MATCH("cb_"&amp;BF$12,データシート1!$A$1:$BT$1,0),0)</f>
        <v>11839.8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12497.769999999999</v>
      </c>
      <c r="BL31" s="36"/>
      <c r="BM31" s="844" t="str">
        <f t="shared" si="4"/>
        <v>40608</v>
      </c>
      <c r="BN31" s="1031" t="str">
        <f t="shared" si="5"/>
        <v>大任町</v>
      </c>
      <c r="BO31" s="34">
        <f>BE31*VLOOKUP(BO$12,別紙!$B$4:$E$10,MATCH("設備利用率",別紙!$B$4:$E$4,0),0)/100*8760/10^3</f>
        <v>789.64295639999989</v>
      </c>
      <c r="BP31" s="34">
        <f>BF31*VLOOKUP(BP$12,別紙!$B$4:$E$10,MATCH("設備利用率",別紙!$B$4:$E$4,0),0)/100*8760/10^3</f>
        <v>15661.213847999998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16450.856804399999</v>
      </c>
      <c r="BV31" s="36"/>
      <c r="BW31" s="33" t="str">
        <f t="shared" si="7"/>
        <v>40608</v>
      </c>
      <c r="BX31" s="33" t="str">
        <f t="shared" si="8"/>
        <v>大任町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23777.295478816548</v>
      </c>
      <c r="BZ31" s="36"/>
      <c r="CA31" s="33" t="str">
        <f t="shared" si="9"/>
        <v>40608</v>
      </c>
      <c r="CB31" s="33" t="str">
        <f t="shared" si="10"/>
        <v>大任町</v>
      </c>
      <c r="CC31" s="223">
        <f t="shared" si="11"/>
        <v>3.3209956830603439E-2</v>
      </c>
      <c r="CD31" s="223">
        <f t="shared" si="16"/>
        <v>0.65866254057164508</v>
      </c>
      <c r="CE31" s="223">
        <f t="shared" si="17"/>
        <v>0</v>
      </c>
      <c r="CF31" s="223">
        <f t="shared" si="18"/>
        <v>0</v>
      </c>
      <c r="CG31" s="223">
        <f t="shared" si="19"/>
        <v>0</v>
      </c>
      <c r="CH31" s="223">
        <f t="shared" si="20"/>
        <v>0</v>
      </c>
      <c r="CI31" s="223">
        <f t="shared" si="12"/>
        <v>0.69187249740224854</v>
      </c>
      <c r="CK31" s="18" t="str">
        <f t="shared" si="13"/>
        <v>40608</v>
      </c>
      <c r="CL31" s="18" t="str">
        <f t="shared" si="14"/>
        <v>大任町</v>
      </c>
      <c r="CM31" s="18">
        <f>VLOOKUP($CK31&amp;"_"&amp;$AZ$7,データシート1!$A:$BT,MATCH("ca_太陽光発電（10kW未満）",データシート1!$A$1:$BT$1,0),0)</f>
        <v>130</v>
      </c>
      <c r="CN31" s="18">
        <f>VLOOKUP($CK31&amp;"_"&amp;$AZ$5,データシート1!$A:$BT,MATCH("ab_家庭",データシート1!$A$1:$BT$1,0),0)</f>
        <v>2626</v>
      </c>
      <c r="CO31" s="223">
        <f t="shared" si="15"/>
        <v>4.9504950495049507E-2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01634</v>
      </c>
      <c r="AY32" s="18" t="str">
        <f>IF(IFERROR(比較地域マスタ!$Z25,"")=0,"",IFERROR(比較地域マスタ!$Z25,""))</f>
        <v>鹿追町</v>
      </c>
      <c r="AZ32" s="22"/>
      <c r="BA32" s="22"/>
      <c r="BB32" s="22"/>
      <c r="BC32" s="844" t="str">
        <f t="shared" si="0"/>
        <v>01634</v>
      </c>
      <c r="BD32" s="1031" t="str">
        <f t="shared" si="2"/>
        <v>鹿追町</v>
      </c>
      <c r="BE32" s="34">
        <f>VLOOKUP($BC32&amp;"_"&amp;$AZ$7,データシート1!$A:$BT,MATCH("cb_"&amp;BE$12,データシート1!$A$1:$BT$1,0),0)</f>
        <v>1370.8040000000005</v>
      </c>
      <c r="BF32" s="34">
        <f>VLOOKUP($BC32&amp;"_"&amp;$AZ$7,データシート1!$A:$BT,MATCH("cb_"&amp;BF$12,データシート1!$A$1:$BT$1,0),0)</f>
        <v>5621.300000000002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1254.97</v>
      </c>
      <c r="BK32" s="34">
        <f t="shared" si="3"/>
        <v>8247.0740000000023</v>
      </c>
      <c r="BL32" s="36"/>
      <c r="BM32" s="844" t="str">
        <f t="shared" si="4"/>
        <v>01634</v>
      </c>
      <c r="BN32" s="1031" t="str">
        <f t="shared" si="5"/>
        <v>鹿追町</v>
      </c>
      <c r="BO32" s="34">
        <f>BE32*VLOOKUP(BO$12,別紙!$B$4:$E$10,MATCH("設備利用率",別紙!$B$4:$E$4,0),0)/100*8760/10^3</f>
        <v>1645.1292964800007</v>
      </c>
      <c r="BP32" s="34">
        <f>BF32*VLOOKUP(BP$12,別紙!$B$4:$E$10,MATCH("設備利用率",別紙!$B$4:$E$4,0),0)/100*8760/10^3</f>
        <v>7435.6307880000022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8794.8297600000024</v>
      </c>
      <c r="BU32" s="34">
        <f t="shared" si="6"/>
        <v>17875.589844480004</v>
      </c>
      <c r="BV32" s="36"/>
      <c r="BW32" s="33" t="str">
        <f t="shared" si="7"/>
        <v>01634</v>
      </c>
      <c r="BX32" s="33" t="str">
        <f t="shared" si="8"/>
        <v>鹿追町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24827.46954822891</v>
      </c>
      <c r="BZ32" s="36"/>
      <c r="CA32" s="33" t="str">
        <f t="shared" si="9"/>
        <v>01634</v>
      </c>
      <c r="CB32" s="33" t="str">
        <f t="shared" si="10"/>
        <v>鹿追町</v>
      </c>
      <c r="CC32" s="223">
        <f t="shared" si="11"/>
        <v>6.6262463570209373E-2</v>
      </c>
      <c r="CD32" s="223">
        <f t="shared" si="16"/>
        <v>0.2994920917556993</v>
      </c>
      <c r="CE32" s="223">
        <f t="shared" si="17"/>
        <v>0</v>
      </c>
      <c r="CF32" s="223">
        <f t="shared" si="18"/>
        <v>0</v>
      </c>
      <c r="CG32" s="223">
        <f t="shared" si="19"/>
        <v>0</v>
      </c>
      <c r="CH32" s="223">
        <f t="shared" si="20"/>
        <v>0.35423786314249611</v>
      </c>
      <c r="CI32" s="223">
        <f t="shared" si="12"/>
        <v>0.71999241846840467</v>
      </c>
      <c r="CJ32" s="22"/>
      <c r="CK32" s="18" t="str">
        <f t="shared" si="13"/>
        <v>01634</v>
      </c>
      <c r="CL32" s="18" t="str">
        <f t="shared" si="14"/>
        <v>鹿追町</v>
      </c>
      <c r="CM32" s="18">
        <f>VLOOKUP($CK32&amp;"_"&amp;$AZ$7,データシート1!$A:$BT,MATCH("ca_太陽光発電（10kW未満）",データシート1!$A$1:$BT$1,0),0)</f>
        <v>190</v>
      </c>
      <c r="CN32" s="18">
        <f>VLOOKUP($CK32&amp;"_"&amp;$AZ$5,データシート1!$A:$BT,MATCH("ab_家庭",データシート1!$A$1:$BT$1,0),0)</f>
        <v>2492</v>
      </c>
      <c r="CO32" s="223">
        <f t="shared" si="15"/>
        <v>7.6243980738362763E-2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07362</v>
      </c>
      <c r="AY33" s="18" t="str">
        <f>IF(IFERROR(比較地域マスタ!$Z26,"")=0,"",IFERROR(比較地域マスタ!$Z26,""))</f>
        <v>下郷町</v>
      </c>
      <c r="BC33" s="844" t="str">
        <f t="shared" si="0"/>
        <v>07362</v>
      </c>
      <c r="BD33" s="1031" t="str">
        <f t="shared" si="2"/>
        <v>下郷町</v>
      </c>
      <c r="BE33" s="34">
        <f>VLOOKUP($BC33&amp;"_"&amp;$AZ$7,データシート1!$A:$BT,MATCH("cb_"&amp;BE$12,データシート1!$A$1:$BT$1,0),0)</f>
        <v>360.09999999999997</v>
      </c>
      <c r="BF33" s="34">
        <f>VLOOKUP($BC33&amp;"_"&amp;$AZ$7,データシート1!$A:$BT,MATCH("cb_"&amp;BF$12,データシート1!$A$1:$BT$1,0),0)</f>
        <v>407.6</v>
      </c>
      <c r="BG33" s="34">
        <f>VLOOKUP($BC33&amp;"_"&amp;$AZ$7,データシート1!$A:$BT,MATCH("cb_"&amp;BG$12,データシート1!$A$1:$BT$1,0),0)</f>
        <v>0</v>
      </c>
      <c r="BH33" s="34">
        <f>VLOOKUP($BC33&amp;"_"&amp;$AZ$7,データシート1!$A:$BT,MATCH("cb_"&amp;BH$12,データシート1!$A$1:$BT$1,0),0)</f>
        <v>8245</v>
      </c>
      <c r="BI33" s="34">
        <f>VLOOKUP($BC33&amp;"_"&amp;$AZ$7,データシート1!$A:$BT,MATCH("cb_"&amp;BI$12,データシート1!$A$1:$BT$1,0),0)</f>
        <v>0</v>
      </c>
      <c r="BJ33" s="34">
        <f>VLOOKUP($BC33&amp;"_"&amp;$AZ$7,データシート1!$A:$BT,MATCH("cb_"&amp;BJ$12,データシート1!$A$1:$BT$1,0),0)</f>
        <v>0</v>
      </c>
      <c r="BK33" s="34">
        <f t="shared" si="3"/>
        <v>9012.7000000000007</v>
      </c>
      <c r="BL33" s="36"/>
      <c r="BM33" s="844" t="str">
        <f t="shared" si="4"/>
        <v>07362</v>
      </c>
      <c r="BN33" s="1031" t="str">
        <f t="shared" si="5"/>
        <v>下郷町</v>
      </c>
      <c r="BO33" s="34">
        <f>BE33*VLOOKUP(BO$12,別紙!$B$4:$E$10,MATCH("設備利用率",別紙!$B$4:$E$4,0),0)/100*8760/10^3</f>
        <v>432.16321199999993</v>
      </c>
      <c r="BP33" s="34">
        <f>BF33*VLOOKUP(BP$12,別紙!$B$4:$E$10,MATCH("設備利用率",別紙!$B$4:$E$4,0),0)/100*8760/10^3</f>
        <v>539.15697599999999</v>
      </c>
      <c r="BQ33" s="34">
        <f>BG33*VLOOKUP(BQ$12,別紙!$B$4:$E$10,MATCH("設備利用率",別紙!$B$4:$E$4,0),0)/100*8760/10^3</f>
        <v>0</v>
      </c>
      <c r="BR33" s="34">
        <f>BH33*VLOOKUP(BR$12,別紙!$B$4:$E$10,MATCH("設備利用率",別紙!$B$4:$E$4,0),0)/100*8760/10^3</f>
        <v>43335.72</v>
      </c>
      <c r="BS33" s="34">
        <f>BI33*VLOOKUP(BS$12,別紙!$B$4:$E$10,MATCH("設備利用率",別紙!$B$4:$E$4,0),0)/100*8760/10^3</f>
        <v>0</v>
      </c>
      <c r="BT33" s="34">
        <f>BJ33*VLOOKUP(BT$12,別紙!$B$4:$E$10,MATCH("設備利用率",別紙!$B$4:$E$4,0),0)/100*8760/10^3</f>
        <v>0</v>
      </c>
      <c r="BU33" s="34">
        <f t="shared" si="6"/>
        <v>44307.040187999999</v>
      </c>
      <c r="BV33" s="36"/>
      <c r="BW33" s="33" t="str">
        <f t="shared" si="7"/>
        <v>07362</v>
      </c>
      <c r="BX33" s="33" t="str">
        <f t="shared" si="8"/>
        <v>下郷町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25121.342561311918</v>
      </c>
      <c r="BZ33" s="36"/>
      <c r="CA33" s="33" t="str">
        <f t="shared" si="9"/>
        <v>07362</v>
      </c>
      <c r="CB33" s="33" t="str">
        <f t="shared" si="10"/>
        <v>下郷町</v>
      </c>
      <c r="CC33" s="223">
        <f t="shared" si="11"/>
        <v>1.7203030090658936E-2</v>
      </c>
      <c r="CD33" s="223">
        <f t="shared" si="16"/>
        <v>2.1462108352056301E-2</v>
      </c>
      <c r="CE33" s="223">
        <f t="shared" si="17"/>
        <v>0</v>
      </c>
      <c r="CF33" s="223">
        <f t="shared" si="18"/>
        <v>1.7250558919864063</v>
      </c>
      <c r="CG33" s="223">
        <f t="shared" si="19"/>
        <v>0</v>
      </c>
      <c r="CH33" s="223">
        <f t="shared" si="20"/>
        <v>0</v>
      </c>
      <c r="CI33" s="223">
        <f t="shared" si="12"/>
        <v>1.7637210304291213</v>
      </c>
      <c r="CK33" s="18" t="str">
        <f t="shared" si="13"/>
        <v>07362</v>
      </c>
      <c r="CL33" s="18" t="str">
        <f t="shared" si="14"/>
        <v>下郷町</v>
      </c>
      <c r="CM33" s="18">
        <f>VLOOKUP($CK33&amp;"_"&amp;$AZ$7,データシート1!$A:$BT,MATCH("ca_太陽光発電（10kW未満）",データシート1!$A$1:$BT$1,0),0)</f>
        <v>66</v>
      </c>
      <c r="CN33" s="18">
        <f>VLOOKUP($CK33&amp;"_"&amp;$AZ$5,データシート1!$A:$BT,MATCH("ab_家庭",データシート1!$A$1:$BT$1,0),0)</f>
        <v>2166</v>
      </c>
      <c r="CO33" s="223">
        <f t="shared" si="15"/>
        <v>3.0470914127423823E-2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41387</v>
      </c>
      <c r="AY34" s="18" t="str">
        <f>IF(IFERROR(比較地域マスタ!$Z27,"")=0,"",IFERROR(比較地域マスタ!$Z27,""))</f>
        <v>玄海町</v>
      </c>
      <c r="BC34" s="844" t="str">
        <f t="shared" si="0"/>
        <v>41387</v>
      </c>
      <c r="BD34" s="1031" t="str">
        <f t="shared" si="2"/>
        <v>玄海町</v>
      </c>
      <c r="BE34" s="34">
        <f>VLOOKUP($BC34&amp;"_"&amp;$AZ$7,データシート1!$A:$BT,MATCH("cb_"&amp;BE$12,データシート1!$A$1:$BT$1,0),0)</f>
        <v>791.37999999999988</v>
      </c>
      <c r="BF34" s="34">
        <f>VLOOKUP($BC34&amp;"_"&amp;$AZ$7,データシート1!$A:$BT,MATCH("cb_"&amp;BF$12,データシート1!$A$1:$BT$1,0),0)</f>
        <v>1870.0000000000002</v>
      </c>
      <c r="BG34" s="34">
        <f>VLOOKUP($BC34&amp;"_"&amp;$AZ$7,データシート1!$A:$BT,MATCH("cb_"&amp;BG$12,データシート1!$A$1:$BT$1,0),0)</f>
        <v>9000</v>
      </c>
      <c r="BH34" s="34">
        <f>VLOOKUP($BC34&amp;"_"&amp;$AZ$7,データシート1!$A:$BT,MATCH("cb_"&amp;BH$12,データシート1!$A$1:$BT$1,0),0)</f>
        <v>49</v>
      </c>
      <c r="BI34" s="34">
        <f>VLOOKUP($BC34&amp;"_"&amp;$AZ$7,データシート1!$A:$BT,MATCH("cb_"&amp;BI$12,データシート1!$A$1:$BT$1,0),0)</f>
        <v>0</v>
      </c>
      <c r="BJ34" s="34">
        <f>VLOOKUP($BC34&amp;"_"&amp;$AZ$7,データシート1!$A:$BT,MATCH("cb_"&amp;BJ$12,データシート1!$A$1:$BT$1,0),0)</f>
        <v>0</v>
      </c>
      <c r="BK34" s="34">
        <f t="shared" si="3"/>
        <v>11710.380000000001</v>
      </c>
      <c r="BL34" s="36"/>
      <c r="BM34" s="844" t="str">
        <f t="shared" si="4"/>
        <v>41387</v>
      </c>
      <c r="BN34" s="1031" t="str">
        <f t="shared" si="5"/>
        <v>玄海町</v>
      </c>
      <c r="BO34" s="34">
        <f>BE34*VLOOKUP(BO$12,別紙!$B$4:$E$10,MATCH("設備利用率",別紙!$B$4:$E$4,0),0)/100*8760/10^3</f>
        <v>949.75096559999974</v>
      </c>
      <c r="BP34" s="34">
        <f>BF34*VLOOKUP(BP$12,別紙!$B$4:$E$10,MATCH("設備利用率",別紙!$B$4:$E$4,0),0)/100*8760/10^3</f>
        <v>2473.5612000000006</v>
      </c>
      <c r="BQ34" s="34">
        <f>BG34*VLOOKUP(BQ$12,別紙!$B$4:$E$10,MATCH("設備利用率",別紙!$B$4:$E$4,0),0)/100*8760/10^3</f>
        <v>19552.32</v>
      </c>
      <c r="BR34" s="34">
        <f>BH34*VLOOKUP(BR$12,別紙!$B$4:$E$10,MATCH("設備利用率",別紙!$B$4:$E$4,0),0)/100*8760/10^3</f>
        <v>257.54399999999998</v>
      </c>
      <c r="BS34" s="34">
        <f>BI34*VLOOKUP(BS$12,別紙!$B$4:$E$10,MATCH("設備利用率",別紙!$B$4:$E$4,0),0)/100*8760/10^3</f>
        <v>0</v>
      </c>
      <c r="BT34" s="34">
        <f>BJ34*VLOOKUP(BT$12,別紙!$B$4:$E$10,MATCH("設備利用率",別紙!$B$4:$E$4,0),0)/100*8760/10^3</f>
        <v>0</v>
      </c>
      <c r="BU34" s="34">
        <f t="shared" si="6"/>
        <v>23233.176165600002</v>
      </c>
      <c r="BV34" s="36"/>
      <c r="BW34" s="33" t="str">
        <f t="shared" si="7"/>
        <v>41387</v>
      </c>
      <c r="BX34" s="33" t="str">
        <f t="shared" si="8"/>
        <v>玄海町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29407.696826708496</v>
      </c>
      <c r="BZ34" s="36"/>
      <c r="CA34" s="33" t="str">
        <f t="shared" si="9"/>
        <v>41387</v>
      </c>
      <c r="CB34" s="33" t="str">
        <f t="shared" si="10"/>
        <v>玄海町</v>
      </c>
      <c r="CC34" s="223">
        <f t="shared" si="11"/>
        <v>3.2295999622024875E-2</v>
      </c>
      <c r="CD34" s="223">
        <f t="shared" si="16"/>
        <v>8.4112714252191162E-2</v>
      </c>
      <c r="CE34" s="223">
        <f t="shared" si="17"/>
        <v>0.66487083688384263</v>
      </c>
      <c r="CF34" s="223">
        <f t="shared" si="18"/>
        <v>8.7577072600291093E-3</v>
      </c>
      <c r="CG34" s="223">
        <f t="shared" si="19"/>
        <v>0</v>
      </c>
      <c r="CH34" s="223">
        <f t="shared" si="20"/>
        <v>0</v>
      </c>
      <c r="CI34" s="223">
        <f t="shared" si="12"/>
        <v>0.79003725801808777</v>
      </c>
      <c r="CK34" s="18" t="str">
        <f t="shared" si="13"/>
        <v>41387</v>
      </c>
      <c r="CL34" s="18" t="str">
        <f t="shared" si="14"/>
        <v>玄海町</v>
      </c>
      <c r="CM34" s="18">
        <f>VLOOKUP($CK34&amp;"_"&amp;$AZ$7,データシート1!$A:$BT,MATCH("ca_太陽光発電（10kW未満）",データシート1!$A$1:$BT$1,0),0)</f>
        <v>152</v>
      </c>
      <c r="CN34" s="18">
        <f>VLOOKUP($CK34&amp;"_"&amp;$AZ$5,データシート1!$A:$BT,MATCH("ab_家庭",データシート1!$A$1:$BT$1,0),0)</f>
        <v>1941</v>
      </c>
      <c r="CO34" s="223">
        <f t="shared" si="15"/>
        <v>7.8310149407521901E-2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39403</v>
      </c>
      <c r="AY35" s="18" t="str">
        <f>IF(IFERROR(比較地域マスタ!$Z28,"")=0,"",IFERROR(比較地域マスタ!$Z28,""))</f>
        <v>越知町</v>
      </c>
      <c r="BC35" s="844" t="str">
        <f t="shared" si="0"/>
        <v>39403</v>
      </c>
      <c r="BD35" s="1031" t="str">
        <f t="shared" si="2"/>
        <v>越知町</v>
      </c>
      <c r="BE35" s="34">
        <f>VLOOKUP($BC35&amp;"_"&amp;$AZ$7,データシート1!$A:$BT,MATCH("cb_"&amp;BE$12,データシート1!$A$1:$BT$1,0),0)</f>
        <v>800.43000000000006</v>
      </c>
      <c r="BF35" s="34">
        <f>VLOOKUP($BC35&amp;"_"&amp;$AZ$7,データシート1!$A:$BT,MATCH("cb_"&amp;BF$12,データシート1!$A$1:$BT$1,0),0)</f>
        <v>1617.2800000000002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2417.71</v>
      </c>
      <c r="BL35" s="36"/>
      <c r="BM35" s="844" t="str">
        <f t="shared" si="4"/>
        <v>39403</v>
      </c>
      <c r="BN35" s="1031" t="str">
        <f t="shared" si="5"/>
        <v>越知町</v>
      </c>
      <c r="BO35" s="34">
        <f>BE35*VLOOKUP(BO$12,別紙!$B$4:$E$10,MATCH("設備利用率",別紙!$B$4:$E$4,0),0)/100*8760/10^3</f>
        <v>960.61205159999986</v>
      </c>
      <c r="BP35" s="34">
        <f>BF35*VLOOKUP(BP$12,別紙!$B$4:$E$10,MATCH("設備利用率",別紙!$B$4:$E$4,0),0)/100*8760/10^3</f>
        <v>2139.2732928000005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3099.8853444000006</v>
      </c>
      <c r="BV35" s="36"/>
      <c r="BW35" s="33" t="str">
        <f t="shared" si="7"/>
        <v>39403</v>
      </c>
      <c r="BX35" s="33" t="str">
        <f t="shared" si="8"/>
        <v>越知町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25766.799785639058</v>
      </c>
      <c r="BZ35" s="36"/>
      <c r="CA35" s="33" t="str">
        <f t="shared" si="9"/>
        <v>39403</v>
      </c>
      <c r="CB35" s="33" t="str">
        <f t="shared" si="10"/>
        <v>越知町</v>
      </c>
      <c r="CC35" s="223">
        <f t="shared" si="11"/>
        <v>3.7280999565005746E-2</v>
      </c>
      <c r="CD35" s="223">
        <f t="shared" si="16"/>
        <v>8.302440778820773E-2</v>
      </c>
      <c r="CE35" s="223">
        <f t="shared" si="17"/>
        <v>0</v>
      </c>
      <c r="CF35" s="223">
        <f t="shared" si="18"/>
        <v>0</v>
      </c>
      <c r="CG35" s="223">
        <f t="shared" si="19"/>
        <v>0</v>
      </c>
      <c r="CH35" s="223">
        <f t="shared" si="20"/>
        <v>0</v>
      </c>
      <c r="CI35" s="223">
        <f t="shared" si="12"/>
        <v>0.12030540735321348</v>
      </c>
      <c r="CK35" s="18" t="str">
        <f t="shared" si="13"/>
        <v>39403</v>
      </c>
      <c r="CL35" s="18" t="str">
        <f t="shared" si="14"/>
        <v>越知町</v>
      </c>
      <c r="CM35" s="18">
        <f>VLOOKUP($CK35&amp;"_"&amp;$AZ$7,データシート1!$A:$BT,MATCH("ca_太陽光発電（10kW未満）",データシート1!$A$1:$BT$1,0),0)</f>
        <v>163</v>
      </c>
      <c r="CN35" s="18">
        <f>VLOOKUP($CK35&amp;"_"&amp;$AZ$5,データシート1!$A:$BT,MATCH("ab_家庭",データシート1!$A$1:$BT$1,0),0)</f>
        <v>2640</v>
      </c>
      <c r="CO35" s="223">
        <f t="shared" si="15"/>
        <v>6.1742424242424244E-2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01693</v>
      </c>
      <c r="AY36" s="18" t="str">
        <f>IF(IFERROR(比較地域マスタ!$Z29,"")=0,"",IFERROR(比較地域マスタ!$Z29,""))</f>
        <v>標津町</v>
      </c>
      <c r="BC36" s="844" t="str">
        <f t="shared" si="0"/>
        <v>01693</v>
      </c>
      <c r="BD36" s="1031" t="str">
        <f t="shared" si="2"/>
        <v>標津町</v>
      </c>
      <c r="BE36" s="34">
        <f>VLOOKUP($BC36&amp;"_"&amp;$AZ$7,データシート1!$A:$BT,MATCH("cb_"&amp;BE$12,データシート1!$A$1:$BT$1,0),0)</f>
        <v>518.6909999999998</v>
      </c>
      <c r="BF36" s="34">
        <f>VLOOKUP($BC36&amp;"_"&amp;$AZ$7,データシート1!$A:$BT,MATCH("cb_"&amp;BF$12,データシート1!$A$1:$BT$1,0),0)</f>
        <v>14143.100000000002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100</v>
      </c>
      <c r="BK36" s="34">
        <f t="shared" si="3"/>
        <v>14761.791000000001</v>
      </c>
      <c r="BL36" s="36"/>
      <c r="BM36" s="844" t="str">
        <f t="shared" si="4"/>
        <v>01693</v>
      </c>
      <c r="BN36" s="1031" t="str">
        <f t="shared" si="5"/>
        <v>標津町</v>
      </c>
      <c r="BO36" s="34">
        <f>BE36*VLOOKUP(BO$12,別紙!$B$4:$E$10,MATCH("設備利用率",別紙!$B$4:$E$4,0),0)/100*8760/10^3</f>
        <v>622.49144291999971</v>
      </c>
      <c r="BP36" s="34">
        <f>BF36*VLOOKUP(BP$12,別紙!$B$4:$E$10,MATCH("設備利用率",別紙!$B$4:$E$4,0),0)/100*8760/10^3</f>
        <v>18707.926956000003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700.8</v>
      </c>
      <c r="BU36" s="34">
        <f t="shared" si="6"/>
        <v>20031.218398920002</v>
      </c>
      <c r="BV36" s="36"/>
      <c r="BW36" s="33" t="str">
        <f t="shared" si="7"/>
        <v>01693</v>
      </c>
      <c r="BX36" s="33" t="str">
        <f t="shared" si="8"/>
        <v>標津町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31102.711675506362</v>
      </c>
      <c r="BZ36" s="36"/>
      <c r="CA36" s="33" t="str">
        <f t="shared" si="9"/>
        <v>01693</v>
      </c>
      <c r="CB36" s="33" t="str">
        <f t="shared" si="10"/>
        <v>標津町</v>
      </c>
      <c r="CC36" s="223">
        <f t="shared" si="11"/>
        <v>2.0014056954725808E-2</v>
      </c>
      <c r="CD36" s="223">
        <f t="shared" si="16"/>
        <v>0.60148861459988545</v>
      </c>
      <c r="CE36" s="223">
        <f t="shared" si="17"/>
        <v>0</v>
      </c>
      <c r="CF36" s="223">
        <f t="shared" si="18"/>
        <v>0</v>
      </c>
      <c r="CG36" s="223">
        <f t="shared" si="19"/>
        <v>0</v>
      </c>
      <c r="CH36" s="223">
        <f t="shared" si="20"/>
        <v>2.2531797462273545E-2</v>
      </c>
      <c r="CI36" s="223">
        <f t="shared" si="12"/>
        <v>0.64403446901688477</v>
      </c>
      <c r="CK36" s="18" t="str">
        <f t="shared" si="13"/>
        <v>01693</v>
      </c>
      <c r="CL36" s="18" t="str">
        <f t="shared" si="14"/>
        <v>標津町</v>
      </c>
      <c r="CM36" s="18">
        <f>VLOOKUP($CK36&amp;"_"&amp;$AZ$7,データシート1!$A:$BT,MATCH("ca_太陽光発電（10kW未満）",データシート1!$A$1:$BT$1,0),0)</f>
        <v>71</v>
      </c>
      <c r="CN36" s="18">
        <f>VLOOKUP($CK36&amp;"_"&amp;$AZ$5,データシート1!$A:$BT,MATCH("ab_家庭",データシート1!$A$1:$BT$1,0),0)</f>
        <v>2359</v>
      </c>
      <c r="CO36" s="223">
        <f t="shared" si="15"/>
        <v>3.0097498940228909E-2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06361</v>
      </c>
      <c r="AY37" s="18" t="str">
        <f>IF(IFERROR(比較地域マスタ!$Z30,"")=0,"",IFERROR(比較地域マスタ!$Z30,""))</f>
        <v>金山町</v>
      </c>
      <c r="BC37" s="844" t="str">
        <f t="shared" si="0"/>
        <v>06361</v>
      </c>
      <c r="BD37" s="1031" t="str">
        <f t="shared" si="2"/>
        <v>金山町</v>
      </c>
      <c r="BE37" s="34">
        <f>VLOOKUP($BC37&amp;"_"&amp;$AZ$7,データシート1!$A:$BT,MATCH("cb_"&amp;BE$12,データシート1!$A$1:$BT$1,0),0)</f>
        <v>146.80000000000001</v>
      </c>
      <c r="BF37" s="34">
        <f>VLOOKUP($BC37&amp;"_"&amp;$AZ$7,データシート1!$A:$BT,MATCH("cb_"&amp;BF$12,データシート1!$A$1:$BT$1,0),0)</f>
        <v>119</v>
      </c>
      <c r="BG37" s="34">
        <f>VLOOKUP($BC37&amp;"_"&amp;$AZ$7,データシート1!$A:$BT,MATCH("cb_"&amp;BG$12,データシート1!$A$1:$BT$1,0),0)</f>
        <v>0</v>
      </c>
      <c r="BH37" s="34">
        <f>VLOOKUP($BC37&amp;"_"&amp;$AZ$7,データシート1!$A:$BT,MATCH("cb_"&amp;BH$12,データシート1!$A$1:$BT$1,0),0)</f>
        <v>420</v>
      </c>
      <c r="BI37" s="34">
        <f>VLOOKUP($BC37&amp;"_"&amp;$AZ$7,データシート1!$A:$BT,MATCH("cb_"&amp;BI$12,データシート1!$A$1:$BT$1,0),0)</f>
        <v>0</v>
      </c>
      <c r="BJ37" s="34">
        <f>VLOOKUP($BC37&amp;"_"&amp;$AZ$7,データシート1!$A:$BT,MATCH("cb_"&amp;BJ$12,データシート1!$A$1:$BT$1,0),0)</f>
        <v>525</v>
      </c>
      <c r="BK37" s="34">
        <f t="shared" si="3"/>
        <v>1210.8</v>
      </c>
      <c r="BL37" s="36"/>
      <c r="BM37" s="844" t="str">
        <f t="shared" si="4"/>
        <v>06361</v>
      </c>
      <c r="BN37" s="1031" t="str">
        <f t="shared" si="5"/>
        <v>金山町</v>
      </c>
      <c r="BO37" s="34">
        <f>BE37*VLOOKUP(BO$12,別紙!$B$4:$E$10,MATCH("設備利用率",別紙!$B$4:$E$4,0),0)/100*8760/10^3</f>
        <v>176.17761599999997</v>
      </c>
      <c r="BP37" s="34">
        <f>BF37*VLOOKUP(BP$12,別紙!$B$4:$E$10,MATCH("設備利用率",別紙!$B$4:$E$4,0),0)/100*8760/10^3</f>
        <v>157.40843999999998</v>
      </c>
      <c r="BQ37" s="34">
        <f>BG37*VLOOKUP(BQ$12,別紙!$B$4:$E$10,MATCH("設備利用率",別紙!$B$4:$E$4,0),0)/100*8760/10^3</f>
        <v>0</v>
      </c>
      <c r="BR37" s="34">
        <f>BH37*VLOOKUP(BR$12,別紙!$B$4:$E$10,MATCH("設備利用率",別紙!$B$4:$E$4,0),0)/100*8760/10^3</f>
        <v>2207.52</v>
      </c>
      <c r="BS37" s="34">
        <f>BI37*VLOOKUP(BS$12,別紙!$B$4:$E$10,MATCH("設備利用率",別紙!$B$4:$E$4,0),0)/100*8760/10^3</f>
        <v>0</v>
      </c>
      <c r="BT37" s="34">
        <f>BJ37*VLOOKUP(BT$12,別紙!$B$4:$E$10,MATCH("設備利用率",別紙!$B$4:$E$4,0),0)/100*8760/10^3</f>
        <v>3679.2</v>
      </c>
      <c r="BU37" s="34">
        <f t="shared" si="6"/>
        <v>6220.3060559999994</v>
      </c>
      <c r="BV37" s="36"/>
      <c r="BW37" s="33" t="str">
        <f t="shared" si="7"/>
        <v>06361</v>
      </c>
      <c r="BX37" s="33" t="str">
        <f t="shared" si="8"/>
        <v>金山町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20635.116248300885</v>
      </c>
      <c r="BZ37" s="36"/>
      <c r="CA37" s="33" t="str">
        <f t="shared" si="9"/>
        <v>06361</v>
      </c>
      <c r="CB37" s="33" t="str">
        <f t="shared" si="10"/>
        <v>金山町</v>
      </c>
      <c r="CC37" s="223">
        <f t="shared" si="11"/>
        <v>8.5377573782510971E-3</v>
      </c>
      <c r="CD37" s="223">
        <f t="shared" si="16"/>
        <v>7.6281828561523685E-3</v>
      </c>
      <c r="CE37" s="223">
        <f t="shared" si="17"/>
        <v>0</v>
      </c>
      <c r="CF37" s="223">
        <f t="shared" si="18"/>
        <v>0.10697880125496115</v>
      </c>
      <c r="CG37" s="223">
        <f t="shared" si="19"/>
        <v>0</v>
      </c>
      <c r="CH37" s="223">
        <f t="shared" si="20"/>
        <v>0.1782980020916019</v>
      </c>
      <c r="CI37" s="223">
        <f t="shared" si="12"/>
        <v>0.30144274358096651</v>
      </c>
      <c r="CK37" s="18" t="str">
        <f t="shared" si="13"/>
        <v>06361</v>
      </c>
      <c r="CL37" s="18" t="str">
        <f t="shared" si="14"/>
        <v>金山町</v>
      </c>
      <c r="CM37" s="18">
        <f>VLOOKUP($CK37&amp;"_"&amp;$AZ$7,データシート1!$A:$BT,MATCH("ca_太陽光発電（10kW未満）",データシート1!$A$1:$BT$1,0),0)</f>
        <v>28</v>
      </c>
      <c r="CN37" s="18">
        <f>VLOOKUP($CK37&amp;"_"&amp;$AZ$5,データシート1!$A:$BT,MATCH("ab_家庭",データシート1!$A$1:$BT$1,0),0)</f>
        <v>1710</v>
      </c>
      <c r="CO37" s="223">
        <f t="shared" si="15"/>
        <v>1.6374269005847954E-2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03366</v>
      </c>
      <c r="AY38" s="18" t="str">
        <f>IF(IFERROR(比較地域マスタ!$Z31,"")=0,"",IFERROR(比較地域マスタ!$Z31,""))</f>
        <v>西和賀町</v>
      </c>
      <c r="BC38" s="844" t="str">
        <f t="shared" si="0"/>
        <v>03366</v>
      </c>
      <c r="BD38" s="1031" t="str">
        <f t="shared" si="2"/>
        <v>西和賀町</v>
      </c>
      <c r="BE38" s="34">
        <f>VLOOKUP($BC38&amp;"_"&amp;$AZ$7,データシート1!$A:$BT,MATCH("cb_"&amp;BE$12,データシート1!$A$1:$BT$1,0),0)</f>
        <v>78.2</v>
      </c>
      <c r="BF38" s="34">
        <f>VLOOKUP($BC38&amp;"_"&amp;$AZ$7,データシート1!$A:$BT,MATCH("cb_"&amp;BF$12,データシート1!$A$1:$BT$1,0),0)</f>
        <v>1000</v>
      </c>
      <c r="BG38" s="34">
        <f>VLOOKUP($BC38&amp;"_"&amp;$AZ$7,データシート1!$A:$BT,MATCH("cb_"&amp;BG$12,データシート1!$A$1:$BT$1,0),0)</f>
        <v>19.2</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1097.4000000000001</v>
      </c>
      <c r="BL38" s="36"/>
      <c r="BM38" s="844" t="str">
        <f t="shared" si="4"/>
        <v>03366</v>
      </c>
      <c r="BN38" s="1031" t="str">
        <f t="shared" si="5"/>
        <v>西和賀町</v>
      </c>
      <c r="BO38" s="34">
        <f>BE38*VLOOKUP(BO$12,別紙!$B$4:$E$10,MATCH("設備利用率",別紙!$B$4:$E$4,0),0)/100*8760/10^3</f>
        <v>93.849384000000001</v>
      </c>
      <c r="BP38" s="34">
        <f>BF38*VLOOKUP(BP$12,別紙!$B$4:$E$10,MATCH("設備利用率",別紙!$B$4:$E$4,0),0)/100*8760/10^3</f>
        <v>1322.76</v>
      </c>
      <c r="BQ38" s="34">
        <f>BG38*VLOOKUP(BQ$12,別紙!$B$4:$E$10,MATCH("設備利用率",別紙!$B$4:$E$4,0),0)/100*8760/10^3</f>
        <v>41.711615999999992</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1458.3210000000001</v>
      </c>
      <c r="BV38" s="36"/>
      <c r="BW38" s="33" t="str">
        <f t="shared" si="7"/>
        <v>03366</v>
      </c>
      <c r="BX38" s="33" t="str">
        <f t="shared" si="8"/>
        <v>西和賀町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25360.802132543369</v>
      </c>
      <c r="BZ38" s="36"/>
      <c r="CA38" s="33" t="str">
        <f t="shared" si="9"/>
        <v>03366</v>
      </c>
      <c r="CB38" s="33" t="str">
        <f t="shared" si="10"/>
        <v>西和賀町</v>
      </c>
      <c r="CC38" s="223">
        <f t="shared" si="11"/>
        <v>3.7005684406003483E-3</v>
      </c>
      <c r="CD38" s="223">
        <f t="shared" si="16"/>
        <v>5.2157656255778048E-2</v>
      </c>
      <c r="CE38" s="223">
        <f t="shared" si="17"/>
        <v>1.6447277882616737E-3</v>
      </c>
      <c r="CF38" s="223">
        <f t="shared" si="18"/>
        <v>0</v>
      </c>
      <c r="CG38" s="223">
        <f t="shared" si="19"/>
        <v>0</v>
      </c>
      <c r="CH38" s="223">
        <f t="shared" si="20"/>
        <v>0</v>
      </c>
      <c r="CI38" s="223">
        <f t="shared" si="12"/>
        <v>5.7502952484640081E-2</v>
      </c>
      <c r="CK38" s="18" t="str">
        <f t="shared" si="13"/>
        <v>03366</v>
      </c>
      <c r="CL38" s="18" t="str">
        <f t="shared" si="14"/>
        <v>西和賀町</v>
      </c>
      <c r="CM38" s="18">
        <f>VLOOKUP($CK38&amp;"_"&amp;$AZ$7,データシート1!$A:$BT,MATCH("ca_太陽光発電（10kW未満）",データシート1!$A$1:$BT$1,0),0)</f>
        <v>19</v>
      </c>
      <c r="CN38" s="18">
        <f>VLOOKUP($CK38&amp;"_"&amp;$AZ$5,データシート1!$A:$BT,MATCH("ab_家庭",データシート1!$A$1:$BT$1,0),0)</f>
        <v>2225</v>
      </c>
      <c r="CO38" s="223">
        <f t="shared" si="15"/>
        <v>8.5393258426966299E-3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15581</v>
      </c>
      <c r="AY39" s="18" t="str">
        <f>IF(IFERROR(比較地域マスタ!$Z32,"")=0,"",IFERROR(比較地域マスタ!$Z32,""))</f>
        <v>関川村</v>
      </c>
      <c r="BC39" s="844" t="str">
        <f t="shared" si="0"/>
        <v>15581</v>
      </c>
      <c r="BD39" s="1031" t="str">
        <f t="shared" si="2"/>
        <v>関川村</v>
      </c>
      <c r="BE39" s="34">
        <f>VLOOKUP($BC39&amp;"_"&amp;$AZ$7,データシート1!$A:$BT,MATCH("cb_"&amp;BE$12,データシート1!$A$1:$BT$1,0),0)</f>
        <v>303.79999999999995</v>
      </c>
      <c r="BF39" s="34">
        <f>VLOOKUP($BC39&amp;"_"&amp;$AZ$7,データシート1!$A:$BT,MATCH("cb_"&amp;BF$12,データシート1!$A$1:$BT$1,0),0)</f>
        <v>2381.3999999999996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2685.2</v>
      </c>
      <c r="BL39" s="36"/>
      <c r="BM39" s="844" t="str">
        <f t="shared" si="4"/>
        <v>15581</v>
      </c>
      <c r="BN39" s="1031" t="str">
        <f t="shared" si="5"/>
        <v>関川村</v>
      </c>
      <c r="BO39" s="34">
        <f>BE39*VLOOKUP(BO$12,別紙!$B$4:$E$10,MATCH("設備利用率",別紙!$B$4:$E$4,0),0)/100*8760/10^3</f>
        <v>364.59645599999993</v>
      </c>
      <c r="BP39" s="34">
        <f>BF39*VLOOKUP(BP$12,別紙!$B$4:$E$10,MATCH("設備利用率",別紙!$B$4:$E$4,0),0)/100*8760/10^3</f>
        <v>3150.0206639999992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3514.617119999999</v>
      </c>
      <c r="BV39" s="36"/>
      <c r="BW39" s="33" t="str">
        <f t="shared" si="7"/>
        <v>15581</v>
      </c>
      <c r="BX39" s="33" t="str">
        <f t="shared" si="8"/>
        <v>関川村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24544.37913549726</v>
      </c>
      <c r="BZ39" s="36"/>
      <c r="CA39" s="33" t="str">
        <f t="shared" si="9"/>
        <v>15581</v>
      </c>
      <c r="CB39" s="33" t="str">
        <f t="shared" si="10"/>
        <v>関川村</v>
      </c>
      <c r="CC39" s="223">
        <f t="shared" si="11"/>
        <v>1.4854580512599034E-2</v>
      </c>
      <c r="CD39" s="223">
        <f t="shared" si="16"/>
        <v>0.12833979815135305</v>
      </c>
      <c r="CE39" s="223">
        <f t="shared" si="17"/>
        <v>0</v>
      </c>
      <c r="CF39" s="223">
        <f t="shared" si="18"/>
        <v>0</v>
      </c>
      <c r="CG39" s="223">
        <f t="shared" si="19"/>
        <v>0</v>
      </c>
      <c r="CH39" s="223">
        <f t="shared" si="20"/>
        <v>0</v>
      </c>
      <c r="CI39" s="223">
        <f t="shared" si="12"/>
        <v>0.14319437866395207</v>
      </c>
      <c r="CK39" s="18" t="str">
        <f t="shared" si="13"/>
        <v>15581</v>
      </c>
      <c r="CL39" s="18" t="str">
        <f t="shared" si="14"/>
        <v>関川村</v>
      </c>
      <c r="CM39" s="18">
        <f>VLOOKUP($CK39&amp;"_"&amp;$AZ$7,データシート1!$A:$BT,MATCH("ca_太陽光発電（10kW未満）",データシート1!$A$1:$BT$1,0),0)</f>
        <v>62</v>
      </c>
      <c r="CN39" s="18">
        <f>VLOOKUP($CK39&amp;"_"&amp;$AZ$5,データシート1!$A:$BT,MATCH("ab_家庭",データシート1!$A$1:$BT$1,0),0)</f>
        <v>1848</v>
      </c>
      <c r="CO39" s="223">
        <f t="shared" si="15"/>
        <v>3.3549783549783552E-2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07465</v>
      </c>
      <c r="AY40" s="18" t="str">
        <f>IF(IFERROR(比較地域マスタ!$Z33,"")=0,"",IFERROR(比較地域マスタ!$Z33,""))</f>
        <v>中島村</v>
      </c>
      <c r="BC40" s="844" t="str">
        <f t="shared" si="0"/>
        <v>07465</v>
      </c>
      <c r="BD40" s="1031" t="str">
        <f t="shared" si="2"/>
        <v>中島村</v>
      </c>
      <c r="BE40" s="34">
        <f>VLOOKUP($BC40&amp;"_"&amp;$AZ$7,データシート1!$A:$BT,MATCH("cb_"&amp;BE$12,データシート1!$A$1:$BT$1,0),0)</f>
        <v>926.3</v>
      </c>
      <c r="BF40" s="34">
        <f>VLOOKUP($BC40&amp;"_"&amp;$AZ$7,データシート1!$A:$BT,MATCH("cb_"&amp;BF$12,データシート1!$A$1:$BT$1,0),0)</f>
        <v>3003.9999999999995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3930.2999999999993</v>
      </c>
      <c r="BL40" s="36"/>
      <c r="BM40" s="844" t="str">
        <f t="shared" si="4"/>
        <v>07465</v>
      </c>
      <c r="BN40" s="1031" t="str">
        <f t="shared" si="5"/>
        <v>中島村</v>
      </c>
      <c r="BO40" s="34">
        <f>BE40*VLOOKUP(BO$12,別紙!$B$4:$E$10,MATCH("設備利用率",別紙!$B$4:$E$4,0),0)/100*8760/10^3</f>
        <v>1111.6711559999999</v>
      </c>
      <c r="BP40" s="34">
        <f>BF40*VLOOKUP(BP$12,別紙!$B$4:$E$10,MATCH("設備利用率",別紙!$B$4:$E$4,0),0)/100*8760/10^3</f>
        <v>3973.5710399999994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5085.2421959999992</v>
      </c>
      <c r="BV40" s="36"/>
      <c r="BW40" s="33" t="str">
        <f t="shared" si="7"/>
        <v>07465</v>
      </c>
      <c r="BX40" s="33" t="str">
        <f t="shared" si="8"/>
        <v>中島村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30416.814628075805</v>
      </c>
      <c r="BZ40" s="36"/>
      <c r="CA40" s="33" t="str">
        <f t="shared" si="9"/>
        <v>07465</v>
      </c>
      <c r="CB40" s="33" t="str">
        <f t="shared" si="10"/>
        <v>中島村</v>
      </c>
      <c r="CC40" s="223">
        <f t="shared" si="11"/>
        <v>3.6547915013227184E-2</v>
      </c>
      <c r="CD40" s="223">
        <f t="shared" si="16"/>
        <v>0.13063731651677463</v>
      </c>
      <c r="CE40" s="223">
        <f t="shared" si="17"/>
        <v>0</v>
      </c>
      <c r="CF40" s="223">
        <f t="shared" si="18"/>
        <v>0</v>
      </c>
      <c r="CG40" s="223">
        <f t="shared" si="19"/>
        <v>0</v>
      </c>
      <c r="CH40" s="223">
        <f t="shared" si="20"/>
        <v>0</v>
      </c>
      <c r="CI40" s="223">
        <f t="shared" si="12"/>
        <v>0.16718523153000181</v>
      </c>
      <c r="CK40" s="18" t="str">
        <f t="shared" si="13"/>
        <v>07465</v>
      </c>
      <c r="CL40" s="18" t="str">
        <f t="shared" si="14"/>
        <v>中島村</v>
      </c>
      <c r="CM40" s="18">
        <f>VLOOKUP($CK40&amp;"_"&amp;$AZ$7,データシート1!$A:$BT,MATCH("ca_太陽光発電（10kW未満）",データシート1!$A$1:$BT$1,0),0)</f>
        <v>179</v>
      </c>
      <c r="CN40" s="18">
        <f>VLOOKUP($CK40&amp;"_"&amp;$AZ$5,データシート1!$A:$BT,MATCH("ab_家庭",データシート1!$A$1:$BT$1,0),0)</f>
        <v>1713</v>
      </c>
      <c r="CO40" s="223">
        <f t="shared" si="15"/>
        <v>0.1044950379451255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01424</v>
      </c>
      <c r="AY41" s="18" t="str">
        <f>IF(IFERROR(比較地域マスタ!$Z34,"")=0,"",IFERROR(比較地域マスタ!$Z34,""))</f>
        <v>奈井江町</v>
      </c>
      <c r="BC41" s="844" t="str">
        <f t="shared" si="0"/>
        <v>01424</v>
      </c>
      <c r="BD41" s="1031" t="str">
        <f t="shared" si="2"/>
        <v>奈井江町</v>
      </c>
      <c r="BE41" s="34">
        <f>VLOOKUP($BC41&amp;"_"&amp;$AZ$7,データシート1!$A:$BT,MATCH("cb_"&amp;BE$12,データシート1!$A$1:$BT$1,0),0)</f>
        <v>263.8</v>
      </c>
      <c r="BF41" s="34">
        <f>VLOOKUP($BC41&amp;"_"&amp;$AZ$7,データシート1!$A:$BT,MATCH("cb_"&amp;BF$12,データシート1!$A$1:$BT$1,0),0)</f>
        <v>2148.8000000000002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2412.6000000000004</v>
      </c>
      <c r="BL41" s="36"/>
      <c r="BM41" s="844" t="str">
        <f t="shared" si="4"/>
        <v>01424</v>
      </c>
      <c r="BN41" s="1031" t="str">
        <f t="shared" si="5"/>
        <v>奈井江町</v>
      </c>
      <c r="BO41" s="34">
        <f>BE41*VLOOKUP(BO$12,別紙!$B$4:$E$10,MATCH("設備利用率",別紙!$B$4:$E$4,0),0)/100*8760/10^3</f>
        <v>316.591656</v>
      </c>
      <c r="BP41" s="34">
        <f>BF41*VLOOKUP(BP$12,別紙!$B$4:$E$10,MATCH("設備利用率",別紙!$B$4:$E$4,0),0)/100*8760/10^3</f>
        <v>2842.3466880000001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3158.9383440000001</v>
      </c>
      <c r="BV41" s="36"/>
      <c r="BW41" s="33" t="str">
        <f t="shared" si="7"/>
        <v>01424</v>
      </c>
      <c r="BX41" s="33" t="str">
        <f t="shared" si="8"/>
        <v>奈井江町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42147.656089776494</v>
      </c>
      <c r="BZ41" s="36"/>
      <c r="CA41" s="33" t="str">
        <f t="shared" si="9"/>
        <v>01424</v>
      </c>
      <c r="CB41" s="33" t="str">
        <f t="shared" si="10"/>
        <v>奈井江町</v>
      </c>
      <c r="CC41" s="223">
        <f t="shared" si="11"/>
        <v>7.5114890214925557E-3</v>
      </c>
      <c r="CD41" s="223">
        <f t="shared" si="16"/>
        <v>6.7437835260534248E-2</v>
      </c>
      <c r="CE41" s="223">
        <f t="shared" si="17"/>
        <v>0</v>
      </c>
      <c r="CF41" s="223">
        <f t="shared" si="18"/>
        <v>0</v>
      </c>
      <c r="CG41" s="223">
        <f t="shared" si="19"/>
        <v>0</v>
      </c>
      <c r="CH41" s="223">
        <f t="shared" si="20"/>
        <v>0</v>
      </c>
      <c r="CI41" s="223">
        <f t="shared" si="12"/>
        <v>7.4949324282026802E-2</v>
      </c>
      <c r="CK41" s="18" t="str">
        <f t="shared" si="13"/>
        <v>01424</v>
      </c>
      <c r="CL41" s="18" t="str">
        <f t="shared" si="14"/>
        <v>奈井江町</v>
      </c>
      <c r="CM41" s="18">
        <f>VLOOKUP($CK41&amp;"_"&amp;$AZ$7,データシート1!$A:$BT,MATCH("ca_太陽光発電（10kW未満）",データシート1!$A$1:$BT$1,0),0)</f>
        <v>39</v>
      </c>
      <c r="CN41" s="18">
        <f>VLOOKUP($CK41&amp;"_"&amp;$AZ$5,データシート1!$A:$BT,MATCH("ab_家庭",データシート1!$A$1:$BT$1,0),0)</f>
        <v>2670</v>
      </c>
      <c r="CO41" s="223">
        <f t="shared" si="15"/>
        <v>1.4606741573033709E-2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01363</v>
      </c>
      <c r="AY72" s="18" t="str">
        <f>IF(IFERROR(比較地域マスタ!$AE7,"")=0,"",IFERROR(比較地域マスタ!$AE7,""))</f>
        <v>厚沢部町</v>
      </c>
      <c r="AZ72" s="16"/>
      <c r="BA72" s="22">
        <v>1</v>
      </c>
      <c r="BB72" s="22">
        <v>1</v>
      </c>
      <c r="BC72" s="18" t="str">
        <f>AX72</f>
        <v>01363</v>
      </c>
      <c r="BD72" s="18" t="str">
        <f>AY72</f>
        <v>厚沢部町</v>
      </c>
      <c r="BE72" s="33">
        <f>VLOOKUP(BC72&amp;"_"&amp;$AZ$9,データシート3!A:AB,MATCH("ea_"&amp;"太陽光（建物系）"&amp;"_年間発電",データシート3!$A$1:$AB$1,0),0)/10^3+VLOOKUP(BC72&amp;"_"&amp;$AZ$9,データシート3!A:AB,MATCH("ea_"&amp;"太陽光（土地系）"&amp;"_年間発電",データシート3!$A$1:$AB$1,0),0)/10^3</f>
        <v>1478078.4810000001</v>
      </c>
      <c r="BF72" s="33">
        <f>VLOOKUP(BC72&amp;"_"&amp;$AZ$9,データシート3!A:AB,MATCH("ea_"&amp;"風力（陸上）"&amp;"_年間発電",データシート3!$A$1:$AB$1,0),0)/10^3</f>
        <v>2787901.0060000001</v>
      </c>
      <c r="BG72" s="33">
        <f>VLOOKUP(BC72&amp;"_"&amp;$AZ$9,データシート3!A:AB,MATCH("ea_"&amp;"中小水（河川）"&amp;"_年間発電",データシート3!$A$1:$AB$1,0),0)/10^3+VLOOKUP(BC72&amp;"_"&amp;$AZ$9,データシート3!A:AB,MATCH("ea_"&amp;"中小水（農業用水路）"&amp;"_年間発電",データシート3!$A$1:$AB$1,0),0)/10^3</f>
        <v>63620.567999999999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35.075000000000003</v>
      </c>
      <c r="BI72" s="33">
        <f>SUM(BE72:BH72)</f>
        <v>4329635.13</v>
      </c>
      <c r="BJ72" s="33">
        <f>(VLOOKUP($BC72&amp;"_"&amp;$AZ$8,データシート3!$A:$AN,MATCH("da_合計",データシート3!$A$1:$AN$1,0),0))/10^3</f>
        <v>17727.379525532768</v>
      </c>
      <c r="BK72" s="33">
        <f t="shared" ref="BK72:BK103" si="21">BI72-BJ72</f>
        <v>4311907.7504744669</v>
      </c>
      <c r="BL72" s="33">
        <f t="shared" ref="BL72:BL103" si="22">IF(BK72&gt;0,0,BK72)</f>
        <v>0</v>
      </c>
      <c r="BM72" s="33">
        <f t="shared" ref="BM72:BM103" si="23">IF(BK72&gt;0,BK72,0)</f>
        <v>4311907.7504744669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01581</v>
      </c>
      <c r="AY73" s="18" t="str">
        <f>IF(IFERROR(比較地域マスタ!$AE8,"")=0,"",IFERROR(比較地域マスタ!$AE8,""))</f>
        <v>厚真町</v>
      </c>
      <c r="AZ73" s="16"/>
      <c r="BA73" s="22">
        <v>2</v>
      </c>
      <c r="BB73" s="22">
        <v>1</v>
      </c>
      <c r="BC73" s="18" t="str">
        <f t="shared" ref="BC73:BC136" si="24">AX73</f>
        <v>01581</v>
      </c>
      <c r="BD73" s="18" t="str">
        <f t="shared" ref="BD73:BD136" si="25">AY73</f>
        <v>厚真町</v>
      </c>
      <c r="BE73" s="33">
        <f>VLOOKUP(BC73&amp;"_"&amp;$AZ$9,データシート3!A:AB,MATCH("ea_"&amp;"太陽光（建物系）"&amp;"_年間発電",データシート3!$A$1:$AB$1,0),0)/10^3+VLOOKUP(BC73&amp;"_"&amp;$AZ$9,データシート3!A:AB,MATCH("ea_"&amp;"太陽光（土地系）"&amp;"_年間発電",データシート3!$A$1:$AB$1,0),0)/10^3</f>
        <v>1282660.8360000001</v>
      </c>
      <c r="BF73" s="33">
        <f>VLOOKUP(BC73&amp;"_"&amp;$AZ$9,データシート3!A:AB,MATCH("ea_"&amp;"風力（陸上）"&amp;"_年間発電",データシート3!$A$1:$AB$1,0),0)/10^3</f>
        <v>2960047.0159999998</v>
      </c>
      <c r="BG73" s="33">
        <f>VLOOKUP(BC73&amp;"_"&amp;$AZ$9,データシート3!A:AB,MATCH("ea_"&amp;"中小水（河川）"&amp;"_年間発電",データシート3!$A$1:$AB$1,0),0)/10^3+VLOOKUP(BC73&amp;"_"&amp;$AZ$9,データシート3!A:AB,MATCH("ea_"&amp;"中小水（農業用水路）"&amp;"_年間発電",データシート3!$A$1:$AB$1,0),0)/10^3</f>
        <v>1894.317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76166.797999999995</v>
      </c>
      <c r="BI73" s="33">
        <f t="shared" ref="BI73:BI136" si="26">SUM(BE73:BH73)</f>
        <v>4320768.9670000002</v>
      </c>
      <c r="BJ73" s="33">
        <f>(VLOOKUP($BC73&amp;"_"&amp;$AZ$8,データシート3!$A:$AN,MATCH("da_合計",データシート3!$A$1:$AN$1,0),0))/10^3</f>
        <v>28223.256949879724</v>
      </c>
      <c r="BK73" s="33">
        <f t="shared" si="21"/>
        <v>4292545.71005012</v>
      </c>
      <c r="BL73" s="33">
        <f t="shared" si="22"/>
        <v>0</v>
      </c>
      <c r="BM73" s="33">
        <f t="shared" si="23"/>
        <v>4292545.71005012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01585</v>
      </c>
      <c r="AY74" s="18" t="str">
        <f>IF(IFERROR(比較地域マスタ!$AE9,"")=0,"",IFERROR(比較地域マスタ!$AE9,""))</f>
        <v>安平町</v>
      </c>
      <c r="AZ74" s="16"/>
      <c r="BA74" s="22">
        <v>3</v>
      </c>
      <c r="BB74" s="22">
        <v>1</v>
      </c>
      <c r="BC74" s="18" t="str">
        <f t="shared" si="24"/>
        <v>01585</v>
      </c>
      <c r="BD74" s="18" t="str">
        <f t="shared" si="25"/>
        <v>安平町</v>
      </c>
      <c r="BE74" s="33">
        <f>VLOOKUP(BC74&amp;"_"&amp;$AZ$9,データシート3!A:AB,MATCH("ea_"&amp;"太陽光（建物系）"&amp;"_年間発電",データシート3!$A$1:$AB$1,0),0)/10^3+VLOOKUP(BC74&amp;"_"&amp;$AZ$9,データシート3!A:AB,MATCH("ea_"&amp;"太陽光（土地系）"&amp;"_年間発電",データシート3!$A$1:$AB$1,0),0)/10^3</f>
        <v>2802370.13</v>
      </c>
      <c r="BF74" s="33">
        <f>VLOOKUP(BC74&amp;"_"&amp;$AZ$9,データシート3!A:AB,MATCH("ea_"&amp;"風力（陸上）"&amp;"_年間発電",データシート3!$A$1:$AB$1,0),0)/10^3</f>
        <v>1671111.9350000003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85887.49</v>
      </c>
      <c r="BI74" s="33">
        <f t="shared" si="26"/>
        <v>4559369.5550000006</v>
      </c>
      <c r="BJ74" s="33">
        <f>(VLOOKUP($BC74&amp;"_"&amp;$AZ$8,データシート3!$A:$AN,MATCH("da_合計",データシート3!$A$1:$AN$1,0),0))/10^3</f>
        <v>50819.359701384834</v>
      </c>
      <c r="BK74" s="33">
        <f t="shared" si="21"/>
        <v>4508550.1952986158</v>
      </c>
      <c r="BL74" s="33">
        <f t="shared" si="22"/>
        <v>0</v>
      </c>
      <c r="BM74" s="33">
        <f t="shared" si="23"/>
        <v>4508550.1952986158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01370</v>
      </c>
      <c r="AY75" s="18" t="str">
        <f>IF(IFERROR(比較地域マスタ!$AE10,"")=0,"",IFERROR(比較地域マスタ!$AE10,""))</f>
        <v>今金町</v>
      </c>
      <c r="AZ75" s="16"/>
      <c r="BA75" s="22">
        <v>4</v>
      </c>
      <c r="BB75" s="22">
        <v>1</v>
      </c>
      <c r="BC75" s="18" t="str">
        <f t="shared" si="24"/>
        <v>01370</v>
      </c>
      <c r="BD75" s="18" t="str">
        <f t="shared" si="25"/>
        <v>今金町</v>
      </c>
      <c r="BE75" s="33">
        <f>VLOOKUP(BC75&amp;"_"&amp;$AZ$9,データシート3!A:AB,MATCH("ea_"&amp;"太陽光（建物系）"&amp;"_年間発電",データシート3!$A$1:$AB$1,0),0)/10^3+VLOOKUP(BC75&amp;"_"&amp;$AZ$9,データシート3!A:AB,MATCH("ea_"&amp;"太陽光（土地系）"&amp;"_年間発電",データシート3!$A$1:$AB$1,0),0)/10^3</f>
        <v>1678973.882</v>
      </c>
      <c r="BF75" s="33">
        <f>VLOOKUP(BC75&amp;"_"&amp;$AZ$9,データシート3!A:AB,MATCH("ea_"&amp;"風力（陸上）"&amp;"_年間発電",データシート3!$A$1:$AB$1,0),0)/10^3</f>
        <v>5740218.3109999998</v>
      </c>
      <c r="BG75" s="33">
        <f>VLOOKUP(BC75&amp;"_"&amp;$AZ$9,データシート3!A:AB,MATCH("ea_"&amp;"中小水（河川）"&amp;"_年間発電",データシート3!$A$1:$AB$1,0),0)/10^3+VLOOKUP(BC75&amp;"_"&amp;$AZ$9,データシート3!A:AB,MATCH("ea_"&amp;"中小水（農業用水路）"&amp;"_年間発電",データシート3!$A$1:$AB$1,0),0)/10^3</f>
        <v>113963.60700000002</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7533155.7999999998</v>
      </c>
      <c r="BJ75" s="33">
        <f>(VLOOKUP($BC75&amp;"_"&amp;$AZ$8,データシート3!$A:$AN,MATCH("da_合計",データシート3!$A$1:$AN$1,0),0))/10^3</f>
        <v>22013.868888204277</v>
      </c>
      <c r="BK75" s="33">
        <f t="shared" si="21"/>
        <v>7511141.9311117958</v>
      </c>
      <c r="BL75" s="33">
        <f t="shared" si="22"/>
        <v>0</v>
      </c>
      <c r="BM75" s="33">
        <f t="shared" si="23"/>
        <v>7511141.9311117958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01607</v>
      </c>
      <c r="AY76" s="18" t="str">
        <f>IF(IFERROR(比較地域マスタ!$AE11,"")=0,"",IFERROR(比較地域マスタ!$AE11,""))</f>
        <v>浦河町</v>
      </c>
      <c r="AZ76" s="16"/>
      <c r="BA76" s="22">
        <v>5</v>
      </c>
      <c r="BB76" s="22">
        <v>1</v>
      </c>
      <c r="BC76" s="18" t="str">
        <f t="shared" si="24"/>
        <v>01607</v>
      </c>
      <c r="BD76" s="18" t="str">
        <f t="shared" si="25"/>
        <v>浦河町</v>
      </c>
      <c r="BE76" s="33">
        <f>VLOOKUP(BC76&amp;"_"&amp;$AZ$9,データシート3!A:AB,MATCH("ea_"&amp;"太陽光（建物系）"&amp;"_年間発電",データシート3!$A$1:$AB$1,0),0)/10^3+VLOOKUP(BC76&amp;"_"&amp;$AZ$9,データシート3!A:AB,MATCH("ea_"&amp;"太陽光（土地系）"&amp;"_年間発電",データシート3!$A$1:$AB$1,0),0)/10^3</f>
        <v>2412242.2899999996</v>
      </c>
      <c r="BF76" s="33">
        <f>VLOOKUP(BC76&amp;"_"&amp;$AZ$9,データシート3!A:AB,MATCH("ea_"&amp;"風力（陸上）"&amp;"_年間発電",データシート3!$A$1:$AB$1,0),0)/10^3</f>
        <v>1085143.3500000001</v>
      </c>
      <c r="BG76" s="33">
        <f>VLOOKUP(BC76&amp;"_"&amp;$AZ$9,データシート3!A:AB,MATCH("ea_"&amp;"中小水（河川）"&amp;"_年間発電",データシート3!$A$1:$AB$1,0),0)/10^3+VLOOKUP(BC76&amp;"_"&amp;$AZ$9,データシート3!A:AB,MATCH("ea_"&amp;"中小水（農業用水路）"&amp;"_年間発電",データシート3!$A$1:$AB$1,0),0)/10^3</f>
        <v>31250.269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339.95800000000008</v>
      </c>
      <c r="BI76" s="33">
        <f t="shared" si="26"/>
        <v>3528975.8669999996</v>
      </c>
      <c r="BJ76" s="33">
        <f>(VLOOKUP($BC76&amp;"_"&amp;$AZ$8,データシート3!$A:$AN,MATCH("da_合計",データシート3!$A$1:$AN$1,0),0))/10^3</f>
        <v>69257.94901480191</v>
      </c>
      <c r="BK76" s="33">
        <f t="shared" si="21"/>
        <v>3459717.9179851976</v>
      </c>
      <c r="BL76" s="33">
        <f t="shared" si="22"/>
        <v>0</v>
      </c>
      <c r="BM76" s="33">
        <f t="shared" si="23"/>
        <v>3459717.9179851976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01361</v>
      </c>
      <c r="AY77" s="18" t="str">
        <f>IF(IFERROR(比較地域マスタ!$AE12,"")=0,"",IFERROR(比較地域マスタ!$AE12,""))</f>
        <v>江差町</v>
      </c>
      <c r="AZ77" s="16"/>
      <c r="BA77" s="22">
        <v>6</v>
      </c>
      <c r="BB77" s="22">
        <v>1</v>
      </c>
      <c r="BC77" s="18" t="str">
        <f t="shared" si="24"/>
        <v>01361</v>
      </c>
      <c r="BD77" s="18" t="str">
        <f t="shared" si="25"/>
        <v>江差町</v>
      </c>
      <c r="BE77" s="33">
        <f>VLOOKUP(BC77&amp;"_"&amp;$AZ$9,データシート3!A:AB,MATCH("ea_"&amp;"太陽光（建物系）"&amp;"_年間発電",データシート3!$A$1:$AB$1,0),0)/10^3+VLOOKUP(BC77&amp;"_"&amp;$AZ$9,データシート3!A:AB,MATCH("ea_"&amp;"太陽光（土地系）"&amp;"_年間発電",データシート3!$A$1:$AB$1,0),0)/10^3</f>
        <v>419621.788</v>
      </c>
      <c r="BF77" s="33">
        <f>VLOOKUP(BC77&amp;"_"&amp;$AZ$9,データシート3!A:AB,MATCH("ea_"&amp;"風力（陸上）"&amp;"_年間発電",データシート3!$A$1:$AB$1,0),0)/10^3</f>
        <v>817789.32</v>
      </c>
      <c r="BG77" s="33">
        <f>VLOOKUP(BC77&amp;"_"&amp;$AZ$9,データシート3!A:AB,MATCH("ea_"&amp;"中小水（河川）"&amp;"_年間発電",データシート3!$A$1:$AB$1,0),0)/10^3+VLOOKUP(BC77&amp;"_"&amp;$AZ$9,データシート3!A:AB,MATCH("ea_"&amp;"中小水（農業用水路）"&amp;"_年間発電",データシート3!$A$1:$AB$1,0),0)/10^3</f>
        <v>2239.9430000000007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308.56200000000001</v>
      </c>
      <c r="BI77" s="33">
        <f t="shared" si="26"/>
        <v>1239959.6129999999</v>
      </c>
      <c r="BJ77" s="33">
        <f>(VLOOKUP($BC77&amp;"_"&amp;$AZ$8,データシート3!$A:$AN,MATCH("da_合計",データシート3!$A$1:$AN$1,0),0))/10^3</f>
        <v>39657.039047407467</v>
      </c>
      <c r="BK77" s="33">
        <f t="shared" si="21"/>
        <v>1200302.5739525924</v>
      </c>
      <c r="BL77" s="33">
        <f t="shared" si="22"/>
        <v>0</v>
      </c>
      <c r="BM77" s="33">
        <f t="shared" si="23"/>
        <v>1200302.5739525924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01609</v>
      </c>
      <c r="AY78" s="18" t="str">
        <f>IF(IFERROR(比較地域マスタ!$AE13,"")=0,"",IFERROR(比較地域マスタ!$AE13,""))</f>
        <v>えりも町</v>
      </c>
      <c r="AZ78" s="16"/>
      <c r="BA78" s="22">
        <v>7</v>
      </c>
      <c r="BB78" s="22">
        <v>1</v>
      </c>
      <c r="BC78" s="18" t="str">
        <f t="shared" si="24"/>
        <v>01609</v>
      </c>
      <c r="BD78" s="18" t="str">
        <f t="shared" si="25"/>
        <v>えりも町</v>
      </c>
      <c r="BE78" s="33">
        <f>VLOOKUP(BC78&amp;"_"&amp;$AZ$9,データシート3!A:AB,MATCH("ea_"&amp;"太陽光（建物系）"&amp;"_年間発電",データシート3!$A$1:$AB$1,0),0)/10^3+VLOOKUP(BC78&amp;"_"&amp;$AZ$9,データシート3!A:AB,MATCH("ea_"&amp;"太陽光（土地系）"&amp;"_年間発電",データシート3!$A$1:$AB$1,0),0)/10^3</f>
        <v>907458.15800000017</v>
      </c>
      <c r="BF78" s="33">
        <f>VLOOKUP(BC78&amp;"_"&amp;$AZ$9,データシート3!A:AB,MATCH("ea_"&amp;"風力（陸上）"&amp;"_年間発電",データシート3!$A$1:$AB$1,0),0)/10^3</f>
        <v>2443951.7170000006</v>
      </c>
      <c r="BG78" s="33">
        <f>VLOOKUP(BC78&amp;"_"&amp;$AZ$9,データシート3!A:AB,MATCH("ea_"&amp;"中小水（河川）"&amp;"_年間発電",データシート3!$A$1:$AB$1,0),0)/10^3+VLOOKUP(BC78&amp;"_"&amp;$AZ$9,データシート3!A:AB,MATCH("ea_"&amp;"中小水（農業用水路）"&amp;"_年間発電",データシート3!$A$1:$AB$1,0),0)/10^3</f>
        <v>35630.402000000002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1413.058</v>
      </c>
      <c r="BI78" s="33">
        <f t="shared" si="26"/>
        <v>3388453.3350000009</v>
      </c>
      <c r="BJ78" s="33">
        <f>(VLOOKUP($BC78&amp;"_"&amp;$AZ$8,データシート3!$A:$AN,MATCH("da_合計",データシート3!$A$1:$AN$1,0),0))/10^3</f>
        <v>21065.385915567993</v>
      </c>
      <c r="BK78" s="33">
        <f t="shared" si="21"/>
        <v>3367387.9490844328</v>
      </c>
      <c r="BL78" s="33">
        <f t="shared" si="22"/>
        <v>0</v>
      </c>
      <c r="BM78" s="33">
        <f t="shared" si="23"/>
        <v>3367387.9490844328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01367</v>
      </c>
      <c r="AY79" s="18" t="str">
        <f>IF(IFERROR(比較地域マスタ!$AE14,"")=0,"",IFERROR(比較地域マスタ!$AE14,""))</f>
        <v>奥尻町</v>
      </c>
      <c r="AZ79" s="16"/>
      <c r="BA79" s="22">
        <v>8</v>
      </c>
      <c r="BB79" s="22">
        <v>1</v>
      </c>
      <c r="BC79" s="18" t="str">
        <f t="shared" si="24"/>
        <v>01367</v>
      </c>
      <c r="BD79" s="18" t="str">
        <f t="shared" si="25"/>
        <v>奥尻町</v>
      </c>
      <c r="BE79" s="33">
        <f>VLOOKUP(BC79&amp;"_"&amp;$AZ$9,データシート3!A:AB,MATCH("ea_"&amp;"太陽光（建物系）"&amp;"_年間発電",データシート3!$A$1:$AB$1,0),0)/10^3+VLOOKUP(BC79&amp;"_"&amp;$AZ$9,データシート3!A:AB,MATCH("ea_"&amp;"太陽光（土地系）"&amp;"_年間発電",データシート3!$A$1:$AB$1,0),0)/10^3</f>
        <v>236277.53799999997</v>
      </c>
      <c r="BF79" s="33">
        <f>VLOOKUP(BC79&amp;"_"&amp;$AZ$9,データシート3!A:AB,MATCH("ea_"&amp;"風力（陸上）"&amp;"_年間発電",データシート3!$A$1:$AB$1,0),0)/10^3</f>
        <v>2667447.5490000001</v>
      </c>
      <c r="BG79" s="33">
        <f>VLOOKUP(BC79&amp;"_"&amp;$AZ$9,データシート3!A:AB,MATCH("ea_"&amp;"中小水（河川）"&amp;"_年間発電",データシート3!$A$1:$AB$1,0),0)/10^3+VLOOKUP(BC79&amp;"_"&amp;$AZ$9,データシート3!A:AB,MATCH("ea_"&amp;"中小水（農業用水路）"&amp;"_年間発電",データシート3!$A$1:$AB$1,0),0)/10^3</f>
        <v>12511.291999999999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1098.854</v>
      </c>
      <c r="BI79" s="33">
        <f t="shared" si="26"/>
        <v>2917335.233</v>
      </c>
      <c r="BJ79" s="33">
        <f>(VLOOKUP($BC79&amp;"_"&amp;$AZ$8,データシート3!$A:$AN,MATCH("da_合計",データシート3!$A$1:$AN$1,0),0))/10^3</f>
        <v>13620.031759808244</v>
      </c>
      <c r="BK79" s="33">
        <f t="shared" si="21"/>
        <v>2903715.2012401917</v>
      </c>
      <c r="BL79" s="33">
        <f>IF(BK79&gt;0,0,BK79)</f>
        <v>0</v>
      </c>
      <c r="BM79" s="33">
        <f>IF(BK79&gt;0,BK79,0)</f>
        <v>2903715.2012401917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01347</v>
      </c>
      <c r="AY80" s="18" t="str">
        <f>IF(IFERROR(比較地域マスタ!$AE15,"")=0,"",IFERROR(比較地域マスタ!$AE15,""))</f>
        <v>長万部町</v>
      </c>
      <c r="AZ80" s="16"/>
      <c r="BA80" s="22">
        <v>9</v>
      </c>
      <c r="BB80" s="22">
        <v>1</v>
      </c>
      <c r="BC80" s="18" t="str">
        <f t="shared" si="24"/>
        <v>01347</v>
      </c>
      <c r="BD80" s="18" t="str">
        <f t="shared" si="25"/>
        <v>長万部町</v>
      </c>
      <c r="BE80" s="33">
        <f>VLOOKUP(BC80&amp;"_"&amp;$AZ$9,データシート3!A:AB,MATCH("ea_"&amp;"太陽光（建物系）"&amp;"_年間発電",データシート3!$A$1:$AB$1,0),0)/10^3+VLOOKUP(BC80&amp;"_"&amp;$AZ$9,データシート3!A:AB,MATCH("ea_"&amp;"太陽光（土地系）"&amp;"_年間発電",データシート3!$A$1:$AB$1,0),0)/10^3</f>
        <v>1044996.449</v>
      </c>
      <c r="BF80" s="33">
        <f>VLOOKUP(BC80&amp;"_"&amp;$AZ$9,データシート3!A:AB,MATCH("ea_"&amp;"風力（陸上）"&amp;"_年間発電",データシート3!$A$1:$AB$1,0),0)/10^3</f>
        <v>2854906.679</v>
      </c>
      <c r="BG80" s="33">
        <f>VLOOKUP(BC80&amp;"_"&amp;$AZ$9,データシート3!A:AB,MATCH("ea_"&amp;"中小水（河川）"&amp;"_年間発電",データシート3!$A$1:$AB$1,0),0)/10^3+VLOOKUP(BC80&amp;"_"&amp;$AZ$9,データシート3!A:AB,MATCH("ea_"&amp;"中小水（農業用水路）"&amp;"_年間発電",データシート3!$A$1:$AB$1,0),0)/10^3</f>
        <v>5520.0200000000013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2999.0390000000002</v>
      </c>
      <c r="BI80" s="33">
        <f t="shared" si="26"/>
        <v>3908422.1869999999</v>
      </c>
      <c r="BJ80" s="33">
        <f>(VLOOKUP($BC80&amp;"_"&amp;$AZ$8,データシート3!$A:$AN,MATCH("da_合計",データシート3!$A$1:$AN$1,0),0))/10^3</f>
        <v>28402.809986147095</v>
      </c>
      <c r="BK80" s="33">
        <f t="shared" si="21"/>
        <v>3880019.3770138528</v>
      </c>
      <c r="BL80" s="33">
        <f t="shared" si="22"/>
        <v>0</v>
      </c>
      <c r="BM80" s="33">
        <f t="shared" si="23"/>
        <v>3880019.3770138528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01364</v>
      </c>
      <c r="AY81" s="18" t="str">
        <f>IF(IFERROR(比較地域マスタ!$AE16,"")=0,"",IFERROR(比較地域マスタ!$AE16,""))</f>
        <v>乙部町</v>
      </c>
      <c r="AZ81" s="16"/>
      <c r="BA81" s="22">
        <v>10</v>
      </c>
      <c r="BB81" s="22">
        <v>1</v>
      </c>
      <c r="BC81" s="18" t="str">
        <f t="shared" si="24"/>
        <v>01364</v>
      </c>
      <c r="BD81" s="18" t="str">
        <f t="shared" si="25"/>
        <v>乙部町</v>
      </c>
      <c r="BE81" s="33">
        <f>VLOOKUP(BC81&amp;"_"&amp;$AZ$9,データシート3!A:AB,MATCH("ea_"&amp;"太陽光（建物系）"&amp;"_年間発電",データシート3!$A$1:$AB$1,0),0)/10^3+VLOOKUP(BC81&amp;"_"&amp;$AZ$9,データシート3!A:AB,MATCH("ea_"&amp;"太陽光（土地系）"&amp;"_年間発電",データシート3!$A$1:$AB$1,0),0)/10^3</f>
        <v>336144.26799999998</v>
      </c>
      <c r="BF81" s="33">
        <f>VLOOKUP(BC81&amp;"_"&amp;$AZ$9,データシート3!A:AB,MATCH("ea_"&amp;"風力（陸上）"&amp;"_年間発電",データシート3!$A$1:$AB$1,0),0)/10^3</f>
        <v>543010.09199999995</v>
      </c>
      <c r="BG81" s="33">
        <f>VLOOKUP(BC81&amp;"_"&amp;$AZ$9,データシート3!A:AB,MATCH("ea_"&amp;"中小水（河川）"&amp;"_年間発電",データシート3!$A$1:$AB$1,0),0)/10^3+VLOOKUP(BC81&amp;"_"&amp;$AZ$9,データシート3!A:AB,MATCH("ea_"&amp;"中小水（農業用水路）"&amp;"_年間発電",データシート3!$A$1:$AB$1,0),0)/10^3</f>
        <v>27928.907999999999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216.58199999999999</v>
      </c>
      <c r="BI81" s="33">
        <f t="shared" si="26"/>
        <v>907299.85</v>
      </c>
      <c r="BJ81" s="33">
        <f>(VLOOKUP($BC81&amp;"_"&amp;$AZ$8,データシート3!$A:$AN,MATCH("da_合計",データシート3!$A$1:$AN$1,0),0))/10^3</f>
        <v>15315.01810382837</v>
      </c>
      <c r="BK81" s="33">
        <f t="shared" si="21"/>
        <v>891984.83189617156</v>
      </c>
      <c r="BL81" s="33">
        <f t="shared" si="22"/>
        <v>0</v>
      </c>
      <c r="BM81" s="33">
        <f t="shared" si="23"/>
        <v>891984.83189617156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01362</v>
      </c>
      <c r="AY82" s="18" t="str">
        <f>IF(IFERROR(比較地域マスタ!$AE17,"")=0,"",IFERROR(比較地域マスタ!$AE17,""))</f>
        <v>上ノ国町</v>
      </c>
      <c r="AZ82" s="16"/>
      <c r="BA82" s="22">
        <v>11</v>
      </c>
      <c r="BB82" s="22">
        <v>1</v>
      </c>
      <c r="BC82" s="18" t="str">
        <f t="shared" si="24"/>
        <v>01362</v>
      </c>
      <c r="BD82" s="18" t="str">
        <f t="shared" si="25"/>
        <v>上ノ国町</v>
      </c>
      <c r="BE82" s="33">
        <f>VLOOKUP(BC82&amp;"_"&amp;$AZ$9,データシート3!A:AB,MATCH("ea_"&amp;"太陽光（建物系）"&amp;"_年間発電",データシート3!$A$1:$AB$1,0),0)/10^3+VLOOKUP(BC82&amp;"_"&amp;$AZ$9,データシート3!A:AB,MATCH("ea_"&amp;"太陽光（土地系）"&amp;"_年間発電",データシート3!$A$1:$AB$1,0),0)/10^3</f>
        <v>351848.85600000003</v>
      </c>
      <c r="BF82" s="33">
        <f>VLOOKUP(BC82&amp;"_"&amp;$AZ$9,データシート3!A:AB,MATCH("ea_"&amp;"風力（陸上）"&amp;"_年間発電",データシート3!$A$1:$AB$1,0),0)/10^3</f>
        <v>7024251.9270000001</v>
      </c>
      <c r="BG82" s="33">
        <f>VLOOKUP(BC82&amp;"_"&amp;$AZ$9,データシート3!A:AB,MATCH("ea_"&amp;"中小水（河川）"&amp;"_年間発電",データシート3!$A$1:$AB$1,0),0)/10^3+VLOOKUP(BC82&amp;"_"&amp;$AZ$9,データシート3!A:AB,MATCH("ea_"&amp;"中小水（農業用水路）"&amp;"_年間発電",データシート3!$A$1:$AB$1,0),0)/10^3</f>
        <v>130912.95699999999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7507013.7400000002</v>
      </c>
      <c r="BJ82" s="33">
        <f>(VLOOKUP($BC82&amp;"_"&amp;$AZ$8,データシート3!$A:$AN,MATCH("da_合計",データシート3!$A$1:$AN$1,0),0))/10^3</f>
        <v>18912.479872873635</v>
      </c>
      <c r="BK82" s="33">
        <f t="shared" si="21"/>
        <v>7488101.2601271262</v>
      </c>
      <c r="BL82" s="33">
        <f t="shared" si="22"/>
        <v>0</v>
      </c>
      <c r="BM82" s="33">
        <f t="shared" si="23"/>
        <v>7488101.2601271262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01334</v>
      </c>
      <c r="AY83" s="18" t="str">
        <f>IF(IFERROR(比較地域マスタ!$AE18,"")=0,"",IFERROR(比較地域マスタ!$AE18,""))</f>
        <v>木古内町</v>
      </c>
      <c r="AZ83" s="16"/>
      <c r="BA83" s="22">
        <v>12</v>
      </c>
      <c r="BB83" s="22">
        <v>1</v>
      </c>
      <c r="BC83" s="18" t="str">
        <f t="shared" si="24"/>
        <v>01334</v>
      </c>
      <c r="BD83" s="18" t="str">
        <f t="shared" si="25"/>
        <v>木古内町</v>
      </c>
      <c r="BE83" s="33">
        <f>VLOOKUP(BC83&amp;"_"&amp;$AZ$9,データシート3!A:AB,MATCH("ea_"&amp;"太陽光（建物系）"&amp;"_年間発電",データシート3!$A$1:$AB$1,0),0)/10^3+VLOOKUP(BC83&amp;"_"&amp;$AZ$9,データシート3!A:AB,MATCH("ea_"&amp;"太陽光（土地系）"&amp;"_年間発電",データシート3!$A$1:$AB$1,0),0)/10^3</f>
        <v>384183.64499999996</v>
      </c>
      <c r="BF83" s="33">
        <f>VLOOKUP(BC83&amp;"_"&amp;$AZ$9,データシート3!A:AB,MATCH("ea_"&amp;"風力（陸上）"&amp;"_年間発電",データシート3!$A$1:$AB$1,0),0)/10^3</f>
        <v>2156479.253</v>
      </c>
      <c r="BG83" s="33">
        <f>VLOOKUP(BC83&amp;"_"&amp;$AZ$9,データシート3!A:AB,MATCH("ea_"&amp;"中小水（河川）"&amp;"_年間発電",データシート3!$A$1:$AB$1,0),0)/10^3+VLOOKUP(BC83&amp;"_"&amp;$AZ$9,データシート3!A:AB,MATCH("ea_"&amp;"中小水（農業用水路）"&amp;"_年間発電",データシート3!$A$1:$AB$1,0),0)/10^3</f>
        <v>17526.179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2558189.077</v>
      </c>
      <c r="BJ83" s="33">
        <f>(VLOOKUP($BC83&amp;"_"&amp;$AZ$8,データシート3!$A:$AN,MATCH("da_合計",データシート3!$A$1:$AN$1,0),0))/10^3</f>
        <v>17557.075941096089</v>
      </c>
      <c r="BK83" s="33">
        <f t="shared" si="21"/>
        <v>2540632.001058904</v>
      </c>
      <c r="BL83" s="33">
        <f t="shared" si="22"/>
        <v>0</v>
      </c>
      <c r="BM83" s="33">
        <f t="shared" si="23"/>
        <v>2540632.001058904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01608</v>
      </c>
      <c r="AY84" s="18" t="str">
        <f>IF(IFERROR(比較地域マスタ!$AE19,"")=0,"",IFERROR(比較地域マスタ!$AE19,""))</f>
        <v>様似町</v>
      </c>
      <c r="AZ84" s="16"/>
      <c r="BA84" s="22">
        <v>13</v>
      </c>
      <c r="BB84" s="22">
        <v>1</v>
      </c>
      <c r="BC84" s="18" t="str">
        <f t="shared" si="24"/>
        <v>01608</v>
      </c>
      <c r="BD84" s="18" t="str">
        <f t="shared" si="25"/>
        <v>様似町</v>
      </c>
      <c r="BE84" s="33">
        <f>VLOOKUP(BC84&amp;"_"&amp;$AZ$9,データシート3!A:AB,MATCH("ea_"&amp;"太陽光（建物系）"&amp;"_年間発電",データシート3!$A$1:$AB$1,0),0)/10^3+VLOOKUP(BC84&amp;"_"&amp;$AZ$9,データシート3!A:AB,MATCH("ea_"&amp;"太陽光（土地系）"&amp;"_年間発電",データシート3!$A$1:$AB$1,0),0)/10^3</f>
        <v>486249.97400000005</v>
      </c>
      <c r="BF84" s="33">
        <f>VLOOKUP(BC84&amp;"_"&amp;$AZ$9,データシート3!A:AB,MATCH("ea_"&amp;"風力（陸上）"&amp;"_年間発電",データシート3!$A$1:$AB$1,0),0)/10^3</f>
        <v>1014798.444</v>
      </c>
      <c r="BG84" s="33">
        <f>VLOOKUP(BC84&amp;"_"&amp;$AZ$9,データシート3!A:AB,MATCH("ea_"&amp;"中小水（河川）"&amp;"_年間発電",データシート3!$A$1:$AB$1,0),0)/10^3+VLOOKUP(BC84&amp;"_"&amp;$AZ$9,データシート3!A:AB,MATCH("ea_"&amp;"中小水（農業用水路）"&amp;"_年間発電",データシート3!$A$1:$AB$1,0),0)/10^3</f>
        <v>13263.278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181.50700000000001</v>
      </c>
      <c r="BI84" s="33">
        <f t="shared" si="26"/>
        <v>1514493.203</v>
      </c>
      <c r="BJ84" s="33">
        <f>(VLOOKUP($BC84&amp;"_"&amp;$AZ$8,データシート3!$A:$AN,MATCH("da_合計",データシート3!$A$1:$AN$1,0),0))/10^3</f>
        <v>20488.12519857493</v>
      </c>
      <c r="BK84" s="33">
        <f t="shared" si="21"/>
        <v>1494005.077801425</v>
      </c>
      <c r="BL84" s="33">
        <f t="shared" si="22"/>
        <v>0</v>
      </c>
      <c r="BM84" s="33">
        <f t="shared" si="23"/>
        <v>1494005.077801425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01343</v>
      </c>
      <c r="AY85" s="18" t="str">
        <f>IF(IFERROR(比較地域マスタ!$AE20,"")=0,"",IFERROR(比較地域マスタ!$AE20,""))</f>
        <v>鹿部町</v>
      </c>
      <c r="AZ85" s="16"/>
      <c r="BA85" s="22">
        <v>14</v>
      </c>
      <c r="BB85" s="22">
        <v>1</v>
      </c>
      <c r="BC85" s="18" t="str">
        <f t="shared" si="24"/>
        <v>01343</v>
      </c>
      <c r="BD85" s="18" t="str">
        <f t="shared" si="25"/>
        <v>鹿部町</v>
      </c>
      <c r="BE85" s="33">
        <f>VLOOKUP(BC85&amp;"_"&amp;$AZ$9,データシート3!A:AB,MATCH("ea_"&amp;"太陽光（建物系）"&amp;"_年間発電",データシート3!$A$1:$AB$1,0),0)/10^3+VLOOKUP(BC85&amp;"_"&amp;$AZ$9,データシート3!A:AB,MATCH("ea_"&amp;"太陽光（土地系）"&amp;"_年間発電",データシート3!$A$1:$AB$1,0),0)/10^3</f>
        <v>125464.21500000003</v>
      </c>
      <c r="BF85" s="33">
        <f>VLOOKUP(BC85&amp;"_"&amp;$AZ$9,データシート3!A:AB,MATCH("ea_"&amp;"風力（陸上）"&amp;"_年間発電",データシート3!$A$1:$AB$1,0),0)/10^3</f>
        <v>1829952.6680000003</v>
      </c>
      <c r="BG85" s="33">
        <f>VLOOKUP(BC85&amp;"_"&amp;$AZ$9,データシート3!A:AB,MATCH("ea_"&amp;"中小水（河川）"&amp;"_年間発電",データシート3!$A$1:$AB$1,0),0)/10^3+VLOOKUP(BC85&amp;"_"&amp;$AZ$9,データシート3!A:AB,MATCH("ea_"&amp;"中小水（農業用水路）"&amp;"_年間発電",データシート3!$A$1:$AB$1,0),0)/10^3</f>
        <v>53754.743000000009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1043.912</v>
      </c>
      <c r="BI85" s="33">
        <f t="shared" si="26"/>
        <v>2010215.5380000004</v>
      </c>
      <c r="BJ85" s="33">
        <f>(VLOOKUP($BC85&amp;"_"&amp;$AZ$8,データシート3!$A:$AN,MATCH("da_合計",データシート3!$A$1:$AN$1,0),0))/10^3</f>
        <v>21889.944771157017</v>
      </c>
      <c r="BK85" s="33">
        <f t="shared" si="21"/>
        <v>1988325.5932288433</v>
      </c>
      <c r="BL85" s="33">
        <f t="shared" si="22"/>
        <v>0</v>
      </c>
      <c r="BM85" s="33">
        <f t="shared" si="23"/>
        <v>1988325.5932288433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01578</v>
      </c>
      <c r="AY86" s="18" t="str">
        <f>IF(IFERROR(比較地域マスタ!$AE21,"")=0,"",IFERROR(比較地域マスタ!$AE21,""))</f>
        <v>白老町</v>
      </c>
      <c r="AZ86" s="16"/>
      <c r="BA86" s="22">
        <v>15</v>
      </c>
      <c r="BB86" s="22">
        <v>1</v>
      </c>
      <c r="BC86" s="18" t="str">
        <f t="shared" si="24"/>
        <v>01578</v>
      </c>
      <c r="BD86" s="18" t="str">
        <f t="shared" si="25"/>
        <v>白老町</v>
      </c>
      <c r="BE86" s="33">
        <f>VLOOKUP(BC86&amp;"_"&amp;$AZ$9,データシート3!A:AB,MATCH("ea_"&amp;"太陽光（建物系）"&amp;"_年間発電",データシート3!$A$1:$AB$1,0),0)/10^3+VLOOKUP(BC86&amp;"_"&amp;$AZ$9,データシート3!A:AB,MATCH("ea_"&amp;"太陽光（土地系）"&amp;"_年間発電",データシート3!$A$1:$AB$1,0),0)/10^3</f>
        <v>643713.42100000009</v>
      </c>
      <c r="BF86" s="33">
        <f>VLOOKUP(BC86&amp;"_"&amp;$AZ$9,データシート3!A:AB,MATCH("ea_"&amp;"風力（陸上）"&amp;"_年間発電",データシート3!$A$1:$AB$1,0),0)/10^3</f>
        <v>1870341.9140000001</v>
      </c>
      <c r="BG86" s="33">
        <f>VLOOKUP(BC86&amp;"_"&amp;$AZ$9,データシート3!A:AB,MATCH("ea_"&amp;"中小水（河川）"&amp;"_年間発電",データシート3!$A$1:$AB$1,0),0)/10^3+VLOOKUP(BC86&amp;"_"&amp;$AZ$9,データシート3!A:AB,MATCH("ea_"&amp;"中小水（農業用水路）"&amp;"_年間発電",データシート3!$A$1:$AB$1,0),0)/10^3</f>
        <v>25648.931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42969.186000000002</v>
      </c>
      <c r="BI86" s="33">
        <f t="shared" si="26"/>
        <v>2582673.452</v>
      </c>
      <c r="BJ86" s="33">
        <f>(VLOOKUP($BC86&amp;"_"&amp;$AZ$8,データシート3!$A:$AN,MATCH("da_合計",データシート3!$A$1:$AN$1,0),0))/10^3</f>
        <v>117767.83990665509</v>
      </c>
      <c r="BK86" s="33">
        <f t="shared" si="21"/>
        <v>2464905.6120933448</v>
      </c>
      <c r="BL86" s="33">
        <f t="shared" si="22"/>
        <v>0</v>
      </c>
      <c r="BM86" s="33">
        <f t="shared" si="23"/>
        <v>2464905.6120933448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01333</v>
      </c>
      <c r="AY87" s="18" t="str">
        <f>IF(IFERROR(比較地域マスタ!$AE22,"")=0,"",IFERROR(比較地域マスタ!$AE22,""))</f>
        <v>知内町</v>
      </c>
      <c r="AZ87" s="16"/>
      <c r="BA87" s="22">
        <v>16</v>
      </c>
      <c r="BB87" s="22">
        <v>1</v>
      </c>
      <c r="BC87" s="18" t="str">
        <f t="shared" si="24"/>
        <v>01333</v>
      </c>
      <c r="BD87" s="18" t="str">
        <f t="shared" si="25"/>
        <v>知内町</v>
      </c>
      <c r="BE87" s="33">
        <f>VLOOKUP(BC87&amp;"_"&amp;$AZ$9,データシート3!A:AB,MATCH("ea_"&amp;"太陽光（建物系）"&amp;"_年間発電",データシート3!$A$1:$AB$1,0),0)/10^3+VLOOKUP(BC87&amp;"_"&amp;$AZ$9,データシート3!A:AB,MATCH("ea_"&amp;"太陽光（土地系）"&amp;"_年間発電",データシート3!$A$1:$AB$1,0),0)/10^3</f>
        <v>620600.65599999996</v>
      </c>
      <c r="BF87" s="33">
        <f>VLOOKUP(BC87&amp;"_"&amp;$AZ$9,データシート3!A:AB,MATCH("ea_"&amp;"風力（陸上）"&amp;"_年間発電",データシート3!$A$1:$AB$1,0),0)/10^3</f>
        <v>2068898.6780000001</v>
      </c>
      <c r="BG87" s="33">
        <f>VLOOKUP(BC87&amp;"_"&amp;$AZ$9,データシート3!A:AB,MATCH("ea_"&amp;"中小水（河川）"&amp;"_年間発電",データシート3!$A$1:$AB$1,0),0)/10^3+VLOOKUP(BC87&amp;"_"&amp;$AZ$9,データシート3!A:AB,MATCH("ea_"&amp;"中小水（農業用水路）"&amp;"_年間発電",データシート3!$A$1:$AB$1,0),0)/10^3</f>
        <v>18781.316999999995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2708280.6509999996</v>
      </c>
      <c r="BJ87" s="33">
        <f>(VLOOKUP($BC87&amp;"_"&amp;$AZ$8,データシート3!$A:$AN,MATCH("da_合計",データシート3!$A$1:$AN$1,0),0))/10^3</f>
        <v>20341.863518312388</v>
      </c>
      <c r="BK87" s="33">
        <f t="shared" si="21"/>
        <v>2687938.787481687</v>
      </c>
      <c r="BL87" s="33">
        <f t="shared" si="22"/>
        <v>0</v>
      </c>
      <c r="BM87" s="33">
        <f t="shared" si="23"/>
        <v>2687938.787481687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01610</v>
      </c>
      <c r="AY88" s="18" t="str">
        <f>IF(IFERROR(比較地域マスタ!$AE23,"")=0,"",IFERROR(比較地域マスタ!$AE23,""))</f>
        <v>新ひだか町</v>
      </c>
      <c r="AZ88" s="16"/>
      <c r="BA88" s="22">
        <v>17</v>
      </c>
      <c r="BB88" s="22">
        <v>1</v>
      </c>
      <c r="BC88" s="18" t="str">
        <f t="shared" si="24"/>
        <v>01610</v>
      </c>
      <c r="BD88" s="18" t="str">
        <f t="shared" si="25"/>
        <v>新ひだか町</v>
      </c>
      <c r="BE88" s="33">
        <f>VLOOKUP(BC88&amp;"_"&amp;$AZ$9,データシート3!A:AB,MATCH("ea_"&amp;"太陽光（建物系）"&amp;"_年間発電",データシート3!$A$1:$AB$1,0),0)/10^3+VLOOKUP(BC88&amp;"_"&amp;$AZ$9,データシート3!A:AB,MATCH("ea_"&amp;"太陽光（土地系）"&amp;"_年間発電",データシート3!$A$1:$AB$1,0),0)/10^3</f>
        <v>3654113.2770000002</v>
      </c>
      <c r="BF88" s="33">
        <f>VLOOKUP(BC88&amp;"_"&amp;$AZ$9,データシート3!A:AB,MATCH("ea_"&amp;"風力（陸上）"&amp;"_年間発電",データシート3!$A$1:$AB$1,0),0)/10^3</f>
        <v>2962386.6120000007</v>
      </c>
      <c r="BG88" s="33">
        <f>VLOOKUP(BC88&amp;"_"&amp;$AZ$9,データシート3!A:AB,MATCH("ea_"&amp;"中小水（河川）"&amp;"_年間発電",データシート3!$A$1:$AB$1,0),0)/10^3+VLOOKUP(BC88&amp;"_"&amp;$AZ$9,データシート3!A:AB,MATCH("ea_"&amp;"中小水（農業用水路）"&amp;"_年間発電",データシート3!$A$1:$AB$1,0),0)/10^3</f>
        <v>432395.554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396.863</v>
      </c>
      <c r="BI88" s="33">
        <f t="shared" si="26"/>
        <v>7049292.3059999999</v>
      </c>
      <c r="BJ88" s="33">
        <f>(VLOOKUP($BC88&amp;"_"&amp;$AZ$8,データシート3!$A:$AN,MATCH("da_合計",データシート3!$A$1:$AN$1,0),0))/10^3</f>
        <v>106104.35715936367</v>
      </c>
      <c r="BK88" s="33">
        <f t="shared" si="21"/>
        <v>6943187.9488406358</v>
      </c>
      <c r="BL88" s="33">
        <f t="shared" si="22"/>
        <v>0</v>
      </c>
      <c r="BM88" s="33">
        <f t="shared" si="23"/>
        <v>6943187.9488406358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01371</v>
      </c>
      <c r="AY89" s="18" t="str">
        <f>IF(IFERROR(比較地域マスタ!$AE24,"")=0,"",IFERROR(比較地域マスタ!$AE24,""))</f>
        <v>せたな町</v>
      </c>
      <c r="AZ89" s="16"/>
      <c r="BA89" s="22">
        <v>18</v>
      </c>
      <c r="BB89" s="22">
        <v>1</v>
      </c>
      <c r="BC89" s="18" t="str">
        <f t="shared" si="24"/>
        <v>01371</v>
      </c>
      <c r="BD89" s="18" t="str">
        <f t="shared" si="25"/>
        <v>せたな町</v>
      </c>
      <c r="BE89" s="33">
        <f>VLOOKUP(BC89&amp;"_"&amp;$AZ$9,データシート3!A:AB,MATCH("ea_"&amp;"太陽光（建物系）"&amp;"_年間発電",データシート3!$A$1:$AB$1,0),0)/10^3+VLOOKUP(BC89&amp;"_"&amp;$AZ$9,データシート3!A:AB,MATCH("ea_"&amp;"太陽光（土地系）"&amp;"_年間発電",データシート3!$A$1:$AB$1,0),0)/10^3</f>
        <v>1985975.0090000001</v>
      </c>
      <c r="BF89" s="33">
        <f>VLOOKUP(BC89&amp;"_"&amp;$AZ$9,データシート3!A:AB,MATCH("ea_"&amp;"風力（陸上）"&amp;"_年間発電",データシート3!$A$1:$AB$1,0),0)/10^3</f>
        <v>4735357.6399999987</v>
      </c>
      <c r="BG89" s="33">
        <f>VLOOKUP(BC89&amp;"_"&amp;$AZ$9,データシート3!A:AB,MATCH("ea_"&amp;"中小水（河川）"&amp;"_年間発電",データシート3!$A$1:$AB$1,0),0)/10^3+VLOOKUP(BC89&amp;"_"&amp;$AZ$9,データシート3!A:AB,MATCH("ea_"&amp;"中小水（農業用水路）"&amp;"_年間発電",データシート3!$A$1:$AB$1,0),0)/10^3</f>
        <v>101357.63400000001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1224.683</v>
      </c>
      <c r="BI89" s="33">
        <f t="shared" si="26"/>
        <v>6823914.9659999982</v>
      </c>
      <c r="BJ89" s="33">
        <f>(VLOOKUP($BC89&amp;"_"&amp;$AZ$8,データシート3!$A:$AN,MATCH("da_合計",データシート3!$A$1:$AN$1,0),0))/10^3</f>
        <v>35528.531035728171</v>
      </c>
      <c r="BK89" s="33">
        <f t="shared" si="21"/>
        <v>6788386.4349642703</v>
      </c>
      <c r="BL89" s="33">
        <f t="shared" si="22"/>
        <v>0</v>
      </c>
      <c r="BM89" s="33">
        <f t="shared" si="23"/>
        <v>6788386.4349642703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01575</v>
      </c>
      <c r="AY90" s="18" t="str">
        <f>IF(IFERROR(比較地域マスタ!$AE25,"")=0,"",IFERROR(比較地域マスタ!$AE25,""))</f>
        <v>壮瞥町</v>
      </c>
      <c r="AZ90" s="16"/>
      <c r="BA90" s="22">
        <v>19</v>
      </c>
      <c r="BB90" s="22">
        <v>1</v>
      </c>
      <c r="BC90" s="18" t="str">
        <f t="shared" si="24"/>
        <v>01575</v>
      </c>
      <c r="BD90" s="18" t="str">
        <f t="shared" si="25"/>
        <v>壮瞥町</v>
      </c>
      <c r="BE90" s="33">
        <f>VLOOKUP(BC90&amp;"_"&amp;$AZ$9,データシート3!A:AB,MATCH("ea_"&amp;"太陽光（建物系）"&amp;"_年間発電",データシート3!$A$1:$AB$1,0),0)/10^3+VLOOKUP(BC90&amp;"_"&amp;$AZ$9,データシート3!A:AB,MATCH("ea_"&amp;"太陽光（土地系）"&amp;"_年間発電",データシート3!$A$1:$AB$1,0),0)/10^3</f>
        <v>470920.13099999999</v>
      </c>
      <c r="BF90" s="33">
        <f>VLOOKUP(BC90&amp;"_"&amp;$AZ$9,データシート3!A:AB,MATCH("ea_"&amp;"風力（陸上）"&amp;"_年間発電",データシート3!$A$1:$AB$1,0),0)/10^3</f>
        <v>1052519.781</v>
      </c>
      <c r="BG90" s="33">
        <f>VLOOKUP(BC90&amp;"_"&amp;$AZ$9,データシート3!A:AB,MATCH("ea_"&amp;"中小水（河川）"&amp;"_年間発電",データシート3!$A$1:$AB$1,0),0)/10^3+VLOOKUP(BC90&amp;"_"&amp;$AZ$9,データシート3!A:AB,MATCH("ea_"&amp;"中小水（農業用水路）"&amp;"_年間発電",データシート3!$A$1:$AB$1,0),0)/10^3</f>
        <v>63520.800000000003</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50343.129000000001</v>
      </c>
      <c r="BI90" s="33">
        <f t="shared" si="26"/>
        <v>1637303.841</v>
      </c>
      <c r="BJ90" s="33">
        <f>(VLOOKUP($BC90&amp;"_"&amp;$AZ$8,データシート3!$A:$AN,MATCH("da_合計",データシート3!$A$1:$AN$1,0),0))/10^3</f>
        <v>15038.623994412614</v>
      </c>
      <c r="BK90" s="33">
        <f t="shared" si="21"/>
        <v>1622265.2170055874</v>
      </c>
      <c r="BL90" s="33">
        <f t="shared" si="22"/>
        <v>0</v>
      </c>
      <c r="BM90" s="33">
        <f t="shared" si="23"/>
        <v>1622265.2170055874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01233</v>
      </c>
      <c r="AY91" s="18" t="str">
        <f>IF(IFERROR(比較地域マスタ!$AE26,"")=0,"",IFERROR(比較地域マスタ!$AE26,""))</f>
        <v>伊達市</v>
      </c>
      <c r="BA91" s="22">
        <v>20</v>
      </c>
      <c r="BB91" s="22">
        <v>1</v>
      </c>
      <c r="BC91" s="18" t="str">
        <f t="shared" si="24"/>
        <v>01233</v>
      </c>
      <c r="BD91" s="18" t="str">
        <f t="shared" si="25"/>
        <v>伊達市</v>
      </c>
      <c r="BE91" s="33">
        <f>VLOOKUP(BC91&amp;"_"&amp;$AZ$9,データシート3!A:AB,MATCH("ea_"&amp;"太陽光（建物系）"&amp;"_年間発電",データシート3!$A$1:$AB$1,0),0)/10^3+VLOOKUP(BC91&amp;"_"&amp;$AZ$9,データシート3!A:AB,MATCH("ea_"&amp;"太陽光（土地系）"&amp;"_年間発電",データシート3!$A$1:$AB$1,0),0)/10^3</f>
        <v>1986407.0830000001</v>
      </c>
      <c r="BF91" s="33">
        <f>VLOOKUP(BC91&amp;"_"&amp;$AZ$9,データシート3!A:AB,MATCH("ea_"&amp;"風力（陸上）"&amp;"_年間発電",データシート3!$A$1:$AB$1,0),0)/10^3</f>
        <v>3078201.9730000002</v>
      </c>
      <c r="BG91" s="33">
        <f>VLOOKUP(BC91&amp;"_"&amp;$AZ$9,データシート3!A:AB,MATCH("ea_"&amp;"中小水（河川）"&amp;"_年間発電",データシート3!$A$1:$AB$1,0),0)/10^3+VLOOKUP(BC91&amp;"_"&amp;$AZ$9,データシート3!A:AB,MATCH("ea_"&amp;"中小水（農業用水路）"&amp;"_年間発電",データシート3!$A$1:$AB$1,0),0)/10^3</f>
        <v>54720.248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38833.808000000005</v>
      </c>
      <c r="BI91" s="33">
        <f t="shared" si="26"/>
        <v>5158163.1119999997</v>
      </c>
      <c r="BJ91" s="33">
        <f>(VLOOKUP($BC91&amp;"_"&amp;$AZ$8,データシート3!$A:$AN,MATCH("da_合計",データシート3!$A$1:$AN$1,0),0))/10^3</f>
        <v>161527.62490861217</v>
      </c>
      <c r="BK91" s="33">
        <f t="shared" si="21"/>
        <v>4996635.4870913876</v>
      </c>
      <c r="BL91" s="33">
        <f t="shared" si="22"/>
        <v>0</v>
      </c>
      <c r="BM91" s="33">
        <f t="shared" si="23"/>
        <v>4996635.4870913876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01584</v>
      </c>
      <c r="AY92" s="18" t="str">
        <f>IF(IFERROR(比較地域マスタ!$AE27,"")=0,"",IFERROR(比較地域マスタ!$AE27,""))</f>
        <v>洞爺湖町</v>
      </c>
      <c r="AZ92" s="16"/>
      <c r="BA92" s="22">
        <v>21</v>
      </c>
      <c r="BB92" s="22">
        <v>1</v>
      </c>
      <c r="BC92" s="18" t="str">
        <f t="shared" si="24"/>
        <v>01584</v>
      </c>
      <c r="BD92" s="18" t="str">
        <f t="shared" si="25"/>
        <v>洞爺湖町</v>
      </c>
      <c r="BE92" s="33">
        <f>VLOOKUP(BC92&amp;"_"&amp;$AZ$9,データシート3!A:AB,MATCH("ea_"&amp;"太陽光（建物系）"&amp;"_年間発電",データシート3!$A$1:$AB$1,0),0)/10^3+VLOOKUP(BC92&amp;"_"&amp;$AZ$9,データシート3!A:AB,MATCH("ea_"&amp;"太陽光（土地系）"&amp;"_年間発電",データシート3!$A$1:$AB$1,0),0)/10^3</f>
        <v>1075356.183</v>
      </c>
      <c r="BF92" s="33">
        <f>VLOOKUP(BC92&amp;"_"&amp;$AZ$9,データシート3!A:AB,MATCH("ea_"&amp;"風力（陸上）"&amp;"_年間発電",データシート3!$A$1:$AB$1,0),0)/10^3</f>
        <v>375285.26500000007</v>
      </c>
      <c r="BG92" s="33">
        <f>VLOOKUP(BC92&amp;"_"&amp;$AZ$9,データシート3!A:AB,MATCH("ea_"&amp;"中小水（河川）"&amp;"_年間発電",データシート3!$A$1:$AB$1,0),0)/10^3+VLOOKUP(BC92&amp;"_"&amp;$AZ$9,データシート3!A:AB,MATCH("ea_"&amp;"中小水（農業用水路）"&amp;"_年間発電",データシート3!$A$1:$AB$1,0),0)/10^3</f>
        <v>21370.653999999999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3777.0670000000005</v>
      </c>
      <c r="BI92" s="33">
        <f t="shared" si="26"/>
        <v>1475789.1690000002</v>
      </c>
      <c r="BJ92" s="33">
        <f>(VLOOKUP($BC92&amp;"_"&amp;$AZ$8,データシート3!$A:$AN,MATCH("da_合計",データシート3!$A$1:$AN$1,0),0))/10^3</f>
        <v>49835.368597399734</v>
      </c>
      <c r="BK92" s="33">
        <f>BI92-BJ92</f>
        <v>1425953.8004026006</v>
      </c>
      <c r="BL92" s="33">
        <f t="shared" si="22"/>
        <v>0</v>
      </c>
      <c r="BM92" s="33">
        <f t="shared" si="23"/>
        <v>1425953.8004026006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01213</v>
      </c>
      <c r="AY93" s="18" t="str">
        <f>IF(IFERROR(比較地域マスタ!$AE28,"")=0,"",IFERROR(比較地域マスタ!$AE28,""))</f>
        <v>苫小牧市</v>
      </c>
      <c r="AZ93" s="16"/>
      <c r="BA93" s="22">
        <v>22</v>
      </c>
      <c r="BB93" s="22">
        <v>1</v>
      </c>
      <c r="BC93" s="18" t="str">
        <f t="shared" si="24"/>
        <v>01213</v>
      </c>
      <c r="BD93" s="18" t="str">
        <f t="shared" si="25"/>
        <v>苫小牧市</v>
      </c>
      <c r="BE93" s="33">
        <f>VLOOKUP(BC93&amp;"_"&amp;$AZ$9,データシート3!A:AB,MATCH("ea_"&amp;"太陽光（建物系）"&amp;"_年間発電",データシート3!$A$1:$AB$1,0),0)/10^3+VLOOKUP(BC93&amp;"_"&amp;$AZ$9,データシート3!A:AB,MATCH("ea_"&amp;"太陽光（土地系）"&amp;"_年間発電",データシート3!$A$1:$AB$1,0),0)/10^3</f>
        <v>1382679.027</v>
      </c>
      <c r="BF93" s="33">
        <f>VLOOKUP(BC93&amp;"_"&amp;$AZ$9,データシート3!A:AB,MATCH("ea_"&amp;"風力（陸上）"&amp;"_年間発電",データシート3!$A$1:$AB$1,0),0)/10^3</f>
        <v>6418562.1270000003</v>
      </c>
      <c r="BG93" s="33">
        <f>VLOOKUP(BC93&amp;"_"&amp;$AZ$9,データシート3!A:AB,MATCH("ea_"&amp;"中小水（河川）"&amp;"_年間発電",データシート3!$A$1:$AB$1,0),0)/10^3+VLOOKUP(BC93&amp;"_"&amp;$AZ$9,データシート3!A:AB,MATCH("ea_"&amp;"中小水（農業用水路）"&amp;"_年間発電",データシート3!$A$1:$AB$1,0),0)/10^3</f>
        <v>827.83699999999988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1836699.183</v>
      </c>
      <c r="BI93" s="33">
        <f t="shared" si="26"/>
        <v>9638768.1740000006</v>
      </c>
      <c r="BJ93" s="33">
        <f>(VLOOKUP($BC93&amp;"_"&amp;$AZ$8,データシート3!$A:$AN,MATCH("da_合計",データシート3!$A$1:$AN$1,0),0))/10^3</f>
        <v>1788242.7482793031</v>
      </c>
      <c r="BK93" s="33">
        <f t="shared" si="21"/>
        <v>7850525.4257206973</v>
      </c>
      <c r="BL93" s="33">
        <f t="shared" si="22"/>
        <v>0</v>
      </c>
      <c r="BM93" s="33">
        <f t="shared" si="23"/>
        <v>7850525.4257206973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01571</v>
      </c>
      <c r="AY94" s="18" t="str">
        <f>IF(IFERROR(比較地域マスタ!$AE29,"")=0,"",IFERROR(比較地域マスタ!$AE29,""))</f>
        <v>豊浦町</v>
      </c>
      <c r="AZ94" s="16"/>
      <c r="BA94" s="22">
        <v>23</v>
      </c>
      <c r="BB94" s="22">
        <v>1</v>
      </c>
      <c r="BC94" s="18" t="str">
        <f t="shared" si="24"/>
        <v>01571</v>
      </c>
      <c r="BD94" s="18" t="str">
        <f t="shared" si="25"/>
        <v>豊浦町</v>
      </c>
      <c r="BE94" s="33">
        <f>VLOOKUP(BC94&amp;"_"&amp;$AZ$9,データシート3!A:AB,MATCH("ea_"&amp;"太陽光（建物系）"&amp;"_年間発電",データシート3!$A$1:$AB$1,0),0)/10^3+VLOOKUP(BC94&amp;"_"&amp;$AZ$9,データシート3!A:AB,MATCH("ea_"&amp;"太陽光（土地系）"&amp;"_年間発電",データシート3!$A$1:$AB$1,0),0)/10^3</f>
        <v>750786.28599999996</v>
      </c>
      <c r="BF94" s="33">
        <f>VLOOKUP(BC94&amp;"_"&amp;$AZ$9,データシート3!A:AB,MATCH("ea_"&amp;"風力（陸上）"&amp;"_年間発電",データシート3!$A$1:$AB$1,0),0)/10^3</f>
        <v>782040.27599999995</v>
      </c>
      <c r="BG94" s="33">
        <f>VLOOKUP(BC94&amp;"_"&amp;$AZ$9,データシート3!A:AB,MATCH("ea_"&amp;"中小水（河川）"&amp;"_年間発電",データシート3!$A$1:$AB$1,0),0)/10^3+VLOOKUP(BC94&amp;"_"&amp;$AZ$9,データシート3!A:AB,MATCH("ea_"&amp;"中小水（農業用水路）"&amp;"_年間発電",データシート3!$A$1:$AB$1,0),0)/10^3</f>
        <v>12603.627000000002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1545430.189</v>
      </c>
      <c r="BJ94" s="33">
        <f>(VLOOKUP($BC94&amp;"_"&amp;$AZ$8,データシート3!$A:$AN,MATCH("da_合計",データシート3!$A$1:$AN$1,0),0))/10^3</f>
        <v>17382.25799906256</v>
      </c>
      <c r="BK94" s="33">
        <f t="shared" si="21"/>
        <v>1528047.9310009375</v>
      </c>
      <c r="BL94" s="33">
        <f t="shared" si="22"/>
        <v>0</v>
      </c>
      <c r="BM94" s="33">
        <f t="shared" si="23"/>
        <v>1528047.9310009375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01337</v>
      </c>
      <c r="AY95" s="18" t="str">
        <f>IF(IFERROR(比較地域マスタ!$AE30,"")=0,"",IFERROR(比較地域マスタ!$AE30,""))</f>
        <v>七飯町</v>
      </c>
      <c r="AZ95" s="16"/>
      <c r="BA95" s="22">
        <v>24</v>
      </c>
      <c r="BB95" s="22">
        <v>1</v>
      </c>
      <c r="BC95" s="18" t="str">
        <f t="shared" si="24"/>
        <v>01337</v>
      </c>
      <c r="BD95" s="18" t="str">
        <f t="shared" si="25"/>
        <v>七飯町</v>
      </c>
      <c r="BE95" s="33">
        <f>VLOOKUP(BC95&amp;"_"&amp;$AZ$9,データシート3!A:AB,MATCH("ea_"&amp;"太陽光（建物系）"&amp;"_年間発電",データシート3!$A$1:$AB$1,0),0)/10^3+VLOOKUP(BC95&amp;"_"&amp;$AZ$9,データシート3!A:AB,MATCH("ea_"&amp;"太陽光（土地系）"&amp;"_年間発電",データシート3!$A$1:$AB$1,0),0)/10^3</f>
        <v>735418.82399999979</v>
      </c>
      <c r="BF95" s="33">
        <f>VLOOKUP(BC95&amp;"_"&amp;$AZ$9,データシート3!A:AB,MATCH("ea_"&amp;"風力（陸上）"&amp;"_年間発電",データシート3!$A$1:$AB$1,0),0)/10^3</f>
        <v>268872.00599999999</v>
      </c>
      <c r="BG95" s="33">
        <f>VLOOKUP(BC95&amp;"_"&amp;$AZ$9,データシート3!A:AB,MATCH("ea_"&amp;"中小水（河川）"&amp;"_年間発電",データシート3!$A$1:$AB$1,0),0)/10^3+VLOOKUP(BC95&amp;"_"&amp;$AZ$9,データシート3!A:AB,MATCH("ea_"&amp;"中小水（農業用水路）"&amp;"_年間発電",データシート3!$A$1:$AB$1,0),0)/10^3</f>
        <v>78505.61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121.41400000000002</v>
      </c>
      <c r="BI95" s="33">
        <f t="shared" si="26"/>
        <v>1082917.8540000001</v>
      </c>
      <c r="BJ95" s="33">
        <f>(VLOOKUP($BC95&amp;"_"&amp;$AZ$8,データシート3!$A:$AN,MATCH("da_合計",データシート3!$A$1:$AN$1,0),0))/10^3</f>
        <v>120448.73234689821</v>
      </c>
      <c r="BK95" s="33">
        <f t="shared" si="21"/>
        <v>962469.12165310187</v>
      </c>
      <c r="BL95" s="33">
        <f t="shared" si="22"/>
        <v>0</v>
      </c>
      <c r="BM95" s="33">
        <f t="shared" si="23"/>
        <v>962469.12165310187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01604</v>
      </c>
      <c r="AY96" s="18" t="str">
        <f>IF(IFERROR(比較地域マスタ!$AE31,"")=0,"",IFERROR(比較地域マスタ!$AE31,""))</f>
        <v>新冠町</v>
      </c>
      <c r="AZ96" s="16"/>
      <c r="BA96" s="22">
        <v>25</v>
      </c>
      <c r="BB96" s="22">
        <v>1</v>
      </c>
      <c r="BC96" s="18" t="str">
        <f t="shared" si="24"/>
        <v>01604</v>
      </c>
      <c r="BD96" s="18" t="str">
        <f t="shared" si="25"/>
        <v>新冠町</v>
      </c>
      <c r="BE96" s="33">
        <f>VLOOKUP(BC96&amp;"_"&amp;$AZ$9,データシート3!A:AB,MATCH("ea_"&amp;"太陽光（建物系）"&amp;"_年間発電",データシート3!$A$1:$AB$1,0),0)/10^3+VLOOKUP(BC96&amp;"_"&amp;$AZ$9,データシート3!A:AB,MATCH("ea_"&amp;"太陽光（土地系）"&amp;"_年間発電",データシート3!$A$1:$AB$1,0),0)/10^3</f>
        <v>2814694.077</v>
      </c>
      <c r="BF96" s="33">
        <f>VLOOKUP(BC96&amp;"_"&amp;$AZ$9,データシート3!A:AB,MATCH("ea_"&amp;"風力（陸上）"&amp;"_年間発電",データシート3!$A$1:$AB$1,0),0)/10^3</f>
        <v>1963254.0279999997</v>
      </c>
      <c r="BG96" s="33">
        <f>VLOOKUP(BC96&amp;"_"&amp;$AZ$9,データシート3!A:AB,MATCH("ea_"&amp;"中小水（河川）"&amp;"_年間発電",データシート3!$A$1:$AB$1,0),0)/10^3+VLOOKUP(BC96&amp;"_"&amp;$AZ$9,データシート3!A:AB,MATCH("ea_"&amp;"中小水（農業用水路）"&amp;"_年間発電",データシート3!$A$1:$AB$1,0),0)/10^3</f>
        <v>70059.14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4848007.2449999992</v>
      </c>
      <c r="BJ96" s="33">
        <f>(VLOOKUP($BC96&amp;"_"&amp;$AZ$8,データシート3!$A:$AN,MATCH("da_合計",データシート3!$A$1:$AN$1,0),0))/10^3</f>
        <v>27018.806556529624</v>
      </c>
      <c r="BK96" s="33">
        <f t="shared" si="21"/>
        <v>4820988.4384434698</v>
      </c>
      <c r="BL96" s="33">
        <f t="shared" si="22"/>
        <v>0</v>
      </c>
      <c r="BM96" s="33">
        <f t="shared" si="23"/>
        <v>4820988.4384434698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01230</v>
      </c>
      <c r="AY97" s="18" t="str">
        <f>IF(IFERROR(比較地域マスタ!$AE32,"")=0,"",IFERROR(比較地域マスタ!$AE32,""))</f>
        <v>登別市</v>
      </c>
      <c r="AZ97" s="16"/>
      <c r="BA97" s="22">
        <v>26</v>
      </c>
      <c r="BB97" s="22">
        <v>1</v>
      </c>
      <c r="BC97" s="18" t="str">
        <f t="shared" si="24"/>
        <v>01230</v>
      </c>
      <c r="BD97" s="18" t="str">
        <f t="shared" si="25"/>
        <v>登別市</v>
      </c>
      <c r="BE97" s="33">
        <f>VLOOKUP(BC97&amp;"_"&amp;$AZ$9,データシート3!A:AB,MATCH("ea_"&amp;"太陽光（建物系）"&amp;"_年間発電",データシート3!$A$1:$AB$1,0),0)/10^3+VLOOKUP(BC97&amp;"_"&amp;$AZ$9,データシート3!A:AB,MATCH("ea_"&amp;"太陽光（土地系）"&amp;"_年間発電",データシート3!$A$1:$AB$1,0),0)/10^3</f>
        <v>618400.69499999995</v>
      </c>
      <c r="BF97" s="33">
        <f>VLOOKUP(BC97&amp;"_"&amp;$AZ$9,データシート3!A:AB,MATCH("ea_"&amp;"風力（陸上）"&amp;"_年間発電",データシート3!$A$1:$AB$1,0),0)/10^3</f>
        <v>1216765.1910000003</v>
      </c>
      <c r="BG97" s="33">
        <f>VLOOKUP(BC97&amp;"_"&amp;$AZ$9,データシート3!A:AB,MATCH("ea_"&amp;"中小水（河川）"&amp;"_年間発電",データシート3!$A$1:$AB$1,0),0)/10^3+VLOOKUP(BC97&amp;"_"&amp;$AZ$9,データシート3!A:AB,MATCH("ea_"&amp;"中小水（農業用水路）"&amp;"_年間発電",データシート3!$A$1:$AB$1,0),0)/10^3</f>
        <v>7833.1469999999999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108903.13000000002</v>
      </c>
      <c r="BI97" s="33">
        <f t="shared" si="26"/>
        <v>1951902.1630000006</v>
      </c>
      <c r="BJ97" s="33">
        <f>(VLOOKUP($BC97&amp;"_"&amp;$AZ$8,データシート3!$A:$AN,MATCH("da_合計",データシート3!$A$1:$AN$1,0),0))/10^3</f>
        <v>199142.76895160001</v>
      </c>
      <c r="BK97" s="33">
        <f t="shared" si="21"/>
        <v>1752759.3940484007</v>
      </c>
      <c r="BL97" s="33">
        <f t="shared" si="22"/>
        <v>0</v>
      </c>
      <c r="BM97" s="33">
        <f t="shared" si="23"/>
        <v>1752759.3940484007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01202</v>
      </c>
      <c r="AY98" s="18" t="str">
        <f>IF(IFERROR(比較地域マスタ!$AE33,"")=0,"",IFERROR(比較地域マスタ!$AE33,""))</f>
        <v>函館市</v>
      </c>
      <c r="AZ98" s="16"/>
      <c r="BA98" s="22">
        <v>27</v>
      </c>
      <c r="BB98" s="22">
        <v>1</v>
      </c>
      <c r="BC98" s="18" t="str">
        <f t="shared" si="24"/>
        <v>01202</v>
      </c>
      <c r="BD98" s="18" t="str">
        <f t="shared" si="25"/>
        <v>函館市</v>
      </c>
      <c r="BE98" s="33">
        <f>VLOOKUP(BC98&amp;"_"&amp;$AZ$9,データシート3!A:AB,MATCH("ea_"&amp;"太陽光（建物系）"&amp;"_年間発電",データシート3!$A$1:$AB$1,0),0)/10^3+VLOOKUP(BC98&amp;"_"&amp;$AZ$9,データシート3!A:AB,MATCH("ea_"&amp;"太陽光（土地系）"&amp;"_年間発電",データシート3!$A$1:$AB$1,0),0)/10^3</f>
        <v>1933591.452</v>
      </c>
      <c r="BF98" s="33">
        <f>VLOOKUP(BC98&amp;"_"&amp;$AZ$9,データシート3!A:AB,MATCH("ea_"&amp;"風力（陸上）"&amp;"_年間発電",データシート3!$A$1:$AB$1,0),0)/10^3</f>
        <v>5994159.0690000001</v>
      </c>
      <c r="BG98" s="33">
        <f>VLOOKUP(BC98&amp;"_"&amp;$AZ$9,データシート3!A:AB,MATCH("ea_"&amp;"中小水（河川）"&amp;"_年間発電",データシート3!$A$1:$AB$1,0),0)/10^3+VLOOKUP(BC98&amp;"_"&amp;$AZ$9,データシート3!A:AB,MATCH("ea_"&amp;"中小水（農業用水路）"&amp;"_年間発電",データシート3!$A$1:$AB$1,0),0)/10^3</f>
        <v>95243.207999999999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6631.1030000000001</v>
      </c>
      <c r="BI98" s="33">
        <f t="shared" si="26"/>
        <v>8029624.8319999995</v>
      </c>
      <c r="BJ98" s="33">
        <f>(VLOOKUP($BC98&amp;"_"&amp;$AZ$8,データシート3!$A:$AN,MATCH("da_合計",データシート3!$A$1:$AN$1,0),0))/10^3</f>
        <v>1376334.7883544785</v>
      </c>
      <c r="BK98" s="33">
        <f t="shared" si="21"/>
        <v>6653290.0436455207</v>
      </c>
      <c r="BL98" s="33">
        <f t="shared" si="22"/>
        <v>0</v>
      </c>
      <c r="BM98" s="33">
        <f t="shared" si="23"/>
        <v>6653290.0436455207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01601</v>
      </c>
      <c r="AY99" s="18" t="str">
        <f>IF(IFERROR(比較地域マスタ!$AE34,"")=0,"",IFERROR(比較地域マスタ!$AE34,""))</f>
        <v>日高町</v>
      </c>
      <c r="AZ99" s="16"/>
      <c r="BA99" s="22">
        <v>28</v>
      </c>
      <c r="BB99" s="22">
        <v>1</v>
      </c>
      <c r="BC99" s="18" t="str">
        <f t="shared" si="24"/>
        <v>01601</v>
      </c>
      <c r="BD99" s="18" t="str">
        <f t="shared" si="25"/>
        <v>日高町</v>
      </c>
      <c r="BE99" s="33">
        <f>VLOOKUP(BC99&amp;"_"&amp;$AZ$9,データシート3!A:AB,MATCH("ea_"&amp;"太陽光（建物系）"&amp;"_年間発電",データシート3!$A$1:$AB$1,0),0)/10^3+VLOOKUP(BC99&amp;"_"&amp;$AZ$9,データシート3!A:AB,MATCH("ea_"&amp;"太陽光（土地系）"&amp;"_年間発電",データシート3!$A$1:$AB$1,0),0)/10^3</f>
        <v>3893833.5509999995</v>
      </c>
      <c r="BF99" s="33">
        <f>VLOOKUP(BC99&amp;"_"&amp;$AZ$9,データシート3!A:AB,MATCH("ea_"&amp;"風力（陸上）"&amp;"_年間発電",データシート3!$A$1:$AB$1,0),0)/10^3</f>
        <v>3594345.91</v>
      </c>
      <c r="BG99" s="33">
        <f>VLOOKUP(BC99&amp;"_"&amp;$AZ$9,データシート3!A:AB,MATCH("ea_"&amp;"中小水（河川）"&amp;"_年間発電",データシート3!$A$1:$AB$1,0),0)/10^3+VLOOKUP(BC99&amp;"_"&amp;$AZ$9,データシート3!A:AB,MATCH("ea_"&amp;"中小水（農業用水路）"&amp;"_年間発電",データシート3!$A$1:$AB$1,0),0)/10^3</f>
        <v>115557.436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8880.3619999999992</v>
      </c>
      <c r="BI99" s="33">
        <f t="shared" si="26"/>
        <v>7612617.2589999987</v>
      </c>
      <c r="BJ99" s="33">
        <f>(VLOOKUP($BC99&amp;"_"&amp;$AZ$8,データシート3!$A:$AN,MATCH("da_合計",データシート3!$A$1:$AN$1,0),0))/10^3</f>
        <v>66075.605006888902</v>
      </c>
      <c r="BK99" s="33">
        <f t="shared" si="21"/>
        <v>7546541.6539931102</v>
      </c>
      <c r="BL99" s="33">
        <f t="shared" si="22"/>
        <v>0</v>
      </c>
      <c r="BM99" s="33">
        <f t="shared" si="23"/>
        <v>7546541.6539931102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01602</v>
      </c>
      <c r="AY100" s="18" t="str">
        <f>IF(IFERROR(比較地域マスタ!$AE35,"")=0,"",IFERROR(比較地域マスタ!$AE35,""))</f>
        <v>平取町</v>
      </c>
      <c r="AZ100" s="16"/>
      <c r="BA100" s="22">
        <v>29</v>
      </c>
      <c r="BB100" s="22">
        <v>1</v>
      </c>
      <c r="BC100" s="18" t="str">
        <f t="shared" si="24"/>
        <v>01602</v>
      </c>
      <c r="BD100" s="18" t="str">
        <f t="shared" si="25"/>
        <v>平取町</v>
      </c>
      <c r="BE100" s="33">
        <f>VLOOKUP(BC100&amp;"_"&amp;$AZ$9,データシート3!A:AB,MATCH("ea_"&amp;"太陽光（建物系）"&amp;"_年間発電",データシート3!$A$1:$AB$1,0),0)/10^3+VLOOKUP(BC100&amp;"_"&amp;$AZ$9,データシート3!A:AB,MATCH("ea_"&amp;"太陽光（土地系）"&amp;"_年間発電",データシート3!$A$1:$AB$1,0),0)/10^3</f>
        <v>1725396.5999999999</v>
      </c>
      <c r="BF100" s="33">
        <f>VLOOKUP(BC100&amp;"_"&amp;$AZ$9,データシート3!A:AB,MATCH("ea_"&amp;"風力（陸上）"&amp;"_年間発電",データシート3!$A$1:$AB$1,0),0)/10^3</f>
        <v>2980159.0639999998</v>
      </c>
      <c r="BG100" s="33">
        <f>VLOOKUP(BC100&amp;"_"&amp;$AZ$9,データシート3!A:AB,MATCH("ea_"&amp;"中小水（河川）"&amp;"_年間発電",データシート3!$A$1:$AB$1,0),0)/10^3+VLOOKUP(BC100&amp;"_"&amp;$AZ$9,データシート3!A:AB,MATCH("ea_"&amp;"中小水（農業用水路）"&amp;"_年間発電",データシート3!$A$1:$AB$1,0),0)/10^3</f>
        <v>51690.088000000003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14362.616</v>
      </c>
      <c r="BI100" s="33">
        <f t="shared" si="26"/>
        <v>4771608.3680000007</v>
      </c>
      <c r="BJ100" s="33">
        <f>(VLOOKUP($BC100&amp;"_"&amp;$AZ$8,データシート3!$A:$AN,MATCH("da_合計",データシート3!$A$1:$AN$1,0),0))/10^3</f>
        <v>22146.684968627662</v>
      </c>
      <c r="BK100" s="33">
        <f t="shared" si="21"/>
        <v>4749461.6830313727</v>
      </c>
      <c r="BL100" s="33">
        <f t="shared" si="22"/>
        <v>0</v>
      </c>
      <c r="BM100" s="33">
        <f t="shared" si="23"/>
        <v>4749461.6830313727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01332</v>
      </c>
      <c r="AY101" s="18" t="str">
        <f>IF(IFERROR(比較地域マスタ!$AE36,"")=0,"",IFERROR(比較地域マスタ!$AE36,""))</f>
        <v>福島町</v>
      </c>
      <c r="AZ101" s="16"/>
      <c r="BA101" s="22">
        <v>30</v>
      </c>
      <c r="BB101" s="22">
        <v>1</v>
      </c>
      <c r="BC101" s="18" t="str">
        <f t="shared" si="24"/>
        <v>01332</v>
      </c>
      <c r="BD101" s="18" t="str">
        <f t="shared" si="25"/>
        <v>福島町</v>
      </c>
      <c r="BE101" s="33">
        <f>VLOOKUP(BC101&amp;"_"&amp;$AZ$9,データシート3!A:AB,MATCH("ea_"&amp;"太陽光（建物系）"&amp;"_年間発電",データシート3!$A$1:$AB$1,0),0)/10^3+VLOOKUP(BC101&amp;"_"&amp;$AZ$9,データシート3!A:AB,MATCH("ea_"&amp;"太陽光（土地系）"&amp;"_年間発電",データシート3!$A$1:$AB$1,0),0)/10^3</f>
        <v>72383.281000000017</v>
      </c>
      <c r="BF101" s="33">
        <f>VLOOKUP(BC101&amp;"_"&amp;$AZ$9,データシート3!A:AB,MATCH("ea_"&amp;"風力（陸上）"&amp;"_年間発電",データシート3!$A$1:$AB$1,0),0)/10^3</f>
        <v>1295619.615</v>
      </c>
      <c r="BG101" s="33">
        <f>VLOOKUP(BC101&amp;"_"&amp;$AZ$9,データシート3!A:AB,MATCH("ea_"&amp;"中小水（河川）"&amp;"_年間発電",データシート3!$A$1:$AB$1,0),0)/10^3+VLOOKUP(BC101&amp;"_"&amp;$AZ$9,データシート3!A:AB,MATCH("ea_"&amp;"中小水（農業用水路）"&amp;"_年間発電",データシート3!$A$1:$AB$1,0),0)/10^3</f>
        <v>42037.610999999997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1410040.507</v>
      </c>
      <c r="BJ101" s="33">
        <f>(VLOOKUP($BC101&amp;"_"&amp;$AZ$8,データシート3!$A:$AN,MATCH("da_合計",データシート3!$A$1:$AN$1,0),0))/10^3</f>
        <v>16198.249712221179</v>
      </c>
      <c r="BK101" s="33">
        <f t="shared" si="21"/>
        <v>1393842.2572877789</v>
      </c>
      <c r="BL101" s="33">
        <f t="shared" si="22"/>
        <v>0</v>
      </c>
      <c r="BM101" s="33">
        <f t="shared" si="23"/>
        <v>1393842.2572877789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01236</v>
      </c>
      <c r="AY102" s="18" t="str">
        <f>IF(IFERROR(比較地域マスタ!$AE37,"")=0,"",IFERROR(比較地域マスタ!$AE37,""))</f>
        <v>北斗市</v>
      </c>
      <c r="AZ102" s="16"/>
      <c r="BA102" s="22">
        <v>31</v>
      </c>
      <c r="BB102" s="22">
        <v>1</v>
      </c>
      <c r="BC102" s="18" t="str">
        <f t="shared" si="24"/>
        <v>01236</v>
      </c>
      <c r="BD102" s="18" t="str">
        <f t="shared" si="25"/>
        <v>北斗市</v>
      </c>
      <c r="BE102" s="33">
        <f>VLOOKUP(BC102&amp;"_"&amp;$AZ$9,データシート3!A:AB,MATCH("ea_"&amp;"太陽光（建物系）"&amp;"_年間発電",データシート3!$A$1:$AB$1,0),0)/10^3+VLOOKUP(BC102&amp;"_"&amp;$AZ$9,データシート3!A:AB,MATCH("ea_"&amp;"太陽光（土地系）"&amp;"_年間発電",データシート3!$A$1:$AB$1,0),0)/10^3</f>
        <v>1525958.1029999997</v>
      </c>
      <c r="BF102" s="33">
        <f>VLOOKUP(BC102&amp;"_"&amp;$AZ$9,データシート3!A:AB,MATCH("ea_"&amp;"風力（陸上）"&amp;"_年間発電",データシート3!$A$1:$AB$1,0),0)/10^3</f>
        <v>3932191.9569999999</v>
      </c>
      <c r="BG102" s="33">
        <f>VLOOKUP(BC102&amp;"_"&amp;$AZ$9,データシート3!A:AB,MATCH("ea_"&amp;"中小水（河川）"&amp;"_年間発電",データシート3!$A$1:$AB$1,0),0)/10^3+VLOOKUP(BC102&amp;"_"&amp;$AZ$9,データシート3!A:AB,MATCH("ea_"&amp;"中小水（農業用水路）"&amp;"_年間発電",データシート3!$A$1:$AB$1,0),0)/10^3</f>
        <v>88075.953999999998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2117.011</v>
      </c>
      <c r="BI102" s="33">
        <f t="shared" si="26"/>
        <v>5548343.0249999994</v>
      </c>
      <c r="BJ102" s="33">
        <f>(VLOOKUP($BC102&amp;"_"&amp;$AZ$8,データシート3!$A:$AN,MATCH("da_合計",データシート3!$A$1:$AN$1,0),0))/10^3</f>
        <v>234391.87670421632</v>
      </c>
      <c r="BK102" s="33">
        <f t="shared" si="21"/>
        <v>5313951.1482957834</v>
      </c>
      <c r="BL102" s="33">
        <f t="shared" si="22"/>
        <v>0</v>
      </c>
      <c r="BM102" s="33">
        <f t="shared" si="23"/>
        <v>5313951.1482957834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01331</v>
      </c>
      <c r="AY103" s="18" t="str">
        <f>IF(IFERROR(比較地域マスタ!$AE38,"")=0,"",IFERROR(比較地域マスタ!$AE38,""))</f>
        <v>松前町</v>
      </c>
      <c r="AZ103" s="16"/>
      <c r="BA103" s="22">
        <v>32</v>
      </c>
      <c r="BB103" s="22">
        <v>1</v>
      </c>
      <c r="BC103" s="18" t="str">
        <f t="shared" si="24"/>
        <v>01331</v>
      </c>
      <c r="BD103" s="18" t="str">
        <f t="shared" si="25"/>
        <v>松前町</v>
      </c>
      <c r="BE103" s="33">
        <f>VLOOKUP(BC103&amp;"_"&amp;$AZ$9,データシート3!A:AB,MATCH("ea_"&amp;"太陽光（建物系）"&amp;"_年間発電",データシート3!$A$1:$AB$1,0),0)/10^3+VLOOKUP(BC103&amp;"_"&amp;$AZ$9,データシート3!A:AB,MATCH("ea_"&amp;"太陽光（土地系）"&amp;"_年間発電",データシート3!$A$1:$AB$1,0),0)/10^3</f>
        <v>218860.05400000003</v>
      </c>
      <c r="BF103" s="33">
        <f>VLOOKUP(BC103&amp;"_"&amp;$AZ$9,データシート3!A:AB,MATCH("ea_"&amp;"風力（陸上）"&amp;"_年間発電",データシート3!$A$1:$AB$1,0),0)/10^3</f>
        <v>1925690.554</v>
      </c>
      <c r="BG103" s="33">
        <f>VLOOKUP(BC103&amp;"_"&amp;$AZ$9,データシート3!A:AB,MATCH("ea_"&amp;"中小水（河川）"&amp;"_年間発電",データシート3!$A$1:$AB$1,0),0)/10^3+VLOOKUP(BC103&amp;"_"&amp;$AZ$9,データシート3!A:AB,MATCH("ea_"&amp;"中小水（農業用水路）"&amp;"_年間発電",データシート3!$A$1:$AB$1,0),0)/10^3</f>
        <v>125342.686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77.263000000000005</v>
      </c>
      <c r="BI103" s="33">
        <f t="shared" si="26"/>
        <v>2269970.557</v>
      </c>
      <c r="BJ103" s="33">
        <f>(VLOOKUP($BC103&amp;"_"&amp;$AZ$8,データシート3!$A:$AN,MATCH("da_合計",データシート3!$A$1:$AN$1,0),0))/10^3</f>
        <v>30373.488575562511</v>
      </c>
      <c r="BK103" s="33">
        <f t="shared" si="21"/>
        <v>2239597.0684244377</v>
      </c>
      <c r="BL103" s="33">
        <f t="shared" si="22"/>
        <v>0</v>
      </c>
      <c r="BM103" s="33">
        <f t="shared" si="23"/>
        <v>2239597.0684244377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01586</v>
      </c>
      <c r="AY104" s="18" t="str">
        <f>IF(IFERROR(比較地域マスタ!$AE39,"")=0,"",IFERROR(比較地域マスタ!$AE39,""))</f>
        <v>むかわ町</v>
      </c>
      <c r="AZ104" s="16"/>
      <c r="BA104" s="22">
        <v>33</v>
      </c>
      <c r="BB104" s="22">
        <v>1</v>
      </c>
      <c r="BC104" s="18" t="str">
        <f t="shared" si="24"/>
        <v>01586</v>
      </c>
      <c r="BD104" s="18" t="str">
        <f t="shared" si="25"/>
        <v>むかわ町</v>
      </c>
      <c r="BE104" s="33">
        <f>VLOOKUP(BC104&amp;"_"&amp;$AZ$9,データシート3!A:AB,MATCH("ea_"&amp;"太陽光（建物系）"&amp;"_年間発電",データシート3!$A$1:$AB$1,0),0)/10^3+VLOOKUP(BC104&amp;"_"&amp;$AZ$9,データシート3!A:AB,MATCH("ea_"&amp;"太陽光（土地系）"&amp;"_年間発電",データシート3!$A$1:$AB$1,0),0)/10^3</f>
        <v>1641393.4739999999</v>
      </c>
      <c r="BF104" s="33">
        <f>VLOOKUP(BC104&amp;"_"&amp;$AZ$9,データシート3!A:AB,MATCH("ea_"&amp;"風力（陸上）"&amp;"_年間発電",データシート3!$A$1:$AB$1,0),0)/10^3</f>
        <v>5162483.3459999999</v>
      </c>
      <c r="BG104" s="33">
        <f>VLOOKUP(BC104&amp;"_"&amp;$AZ$9,データシート3!A:AB,MATCH("ea_"&amp;"中小水（河川）"&amp;"_年間発電",データシート3!$A$1:$AB$1,0),0)/10^3+VLOOKUP(BC104&amp;"_"&amp;$AZ$9,データシート3!A:AB,MATCH("ea_"&amp;"中小水（農業用水路）"&amp;"_年間発電",データシート3!$A$1:$AB$1,0),0)/10^3</f>
        <v>18323.545999999995</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58185.56700000001</v>
      </c>
      <c r="BI104" s="33">
        <f t="shared" si="26"/>
        <v>6880385.9330000002</v>
      </c>
      <c r="BJ104" s="33">
        <f>(VLOOKUP($BC104&amp;"_"&amp;$AZ$8,データシート3!$A:$AN,MATCH("da_合計",データシート3!$A$1:$AN$1,0),0))/10^3</f>
        <v>39577.250112766618</v>
      </c>
      <c r="BK104" s="33">
        <f t="shared" ref="BK104:BK135" si="27">BI104-BJ104</f>
        <v>6840808.6828872338</v>
      </c>
      <c r="BL104" s="33">
        <f t="shared" ref="BL104:BL135" si="28">IF(BK104&gt;0,0,BK104)</f>
        <v>0</v>
      </c>
      <c r="BM104" s="33">
        <f t="shared" ref="BM104:BM135" si="29">IF(BK104&gt;0,BK104,0)</f>
        <v>6840808.6828872338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01205</v>
      </c>
      <c r="AY105" s="18" t="str">
        <f>IF(IFERROR(比較地域マスタ!$AE40,"")=0,"",IFERROR(比較地域マスタ!$AE40,""))</f>
        <v>室蘭市</v>
      </c>
      <c r="AZ105" s="16"/>
      <c r="BA105" s="22">
        <v>34</v>
      </c>
      <c r="BB105" s="22">
        <v>1</v>
      </c>
      <c r="BC105" s="18" t="str">
        <f t="shared" si="24"/>
        <v>01205</v>
      </c>
      <c r="BD105" s="18" t="str">
        <f t="shared" si="25"/>
        <v>室蘭市</v>
      </c>
      <c r="BE105" s="33">
        <f>VLOOKUP(BC105&amp;"_"&amp;$AZ$9,データシート3!A:AB,MATCH("ea_"&amp;"太陽光（建物系）"&amp;"_年間発電",データシート3!$A$1:$AB$1,0),0)/10^3+VLOOKUP(BC105&amp;"_"&amp;$AZ$9,データシート3!A:AB,MATCH("ea_"&amp;"太陽光（土地系）"&amp;"_年間発電",データシート3!$A$1:$AB$1,0),0)/10^3</f>
        <v>568153.69299999997</v>
      </c>
      <c r="BF105" s="33">
        <f>VLOOKUP(BC105&amp;"_"&amp;$AZ$9,データシート3!A:AB,MATCH("ea_"&amp;"風力（陸上）"&amp;"_年間発電",データシート3!$A$1:$AB$1,0),0)/10^3</f>
        <v>168740.068</v>
      </c>
      <c r="BG105" s="33">
        <f>VLOOKUP(BC105&amp;"_"&amp;$AZ$9,データシート3!A:AB,MATCH("ea_"&amp;"中小水（河川）"&amp;"_年間発電",データシート3!$A$1:$AB$1,0),0)/10^3+VLOOKUP(BC105&amp;"_"&amp;$AZ$9,データシート3!A:AB,MATCH("ea_"&amp;"中小水（農業用水路）"&amp;"_年間発電",データシート3!$A$1:$AB$1,0),0)/10^3</f>
        <v>2566.6480000000006</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1175.452</v>
      </c>
      <c r="BI105" s="33">
        <f t="shared" si="26"/>
        <v>740635.86100000003</v>
      </c>
      <c r="BJ105" s="33">
        <f>(VLOOKUP($BC105&amp;"_"&amp;$AZ$8,データシート3!$A:$AN,MATCH("da_合計",データシート3!$A$1:$AN$1,0),0))/10^3</f>
        <v>735365.35317314661</v>
      </c>
      <c r="BK105" s="33">
        <f t="shared" si="27"/>
        <v>5270.5078268534271</v>
      </c>
      <c r="BL105" s="33">
        <f t="shared" si="28"/>
        <v>0</v>
      </c>
      <c r="BM105" s="33">
        <f t="shared" si="29"/>
        <v>5270.5078268534271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01345</v>
      </c>
      <c r="AY106" s="18" t="str">
        <f>IF(IFERROR(比較地域マスタ!$AE41,"")=0,"",IFERROR(比較地域マスタ!$AE41,""))</f>
        <v>森町</v>
      </c>
      <c r="AZ106" s="16"/>
      <c r="BA106" s="22">
        <v>35</v>
      </c>
      <c r="BB106" s="22">
        <v>1</v>
      </c>
      <c r="BC106" s="18" t="str">
        <f t="shared" si="24"/>
        <v>01345</v>
      </c>
      <c r="BD106" s="18" t="str">
        <f t="shared" si="25"/>
        <v>森町</v>
      </c>
      <c r="BE106" s="33">
        <f>VLOOKUP(BC106&amp;"_"&amp;$AZ$9,データシート3!A:AB,MATCH("ea_"&amp;"太陽光（建物系）"&amp;"_年間発電",データシート3!$A$1:$AB$1,0),0)/10^3+VLOOKUP(BC106&amp;"_"&amp;$AZ$9,データシート3!A:AB,MATCH("ea_"&amp;"太陽光（土地系）"&amp;"_年間発電",データシート3!$A$1:$AB$1,0),0)/10^3</f>
        <v>1218492.601</v>
      </c>
      <c r="BF106" s="33">
        <f>VLOOKUP(BC106&amp;"_"&amp;$AZ$9,データシート3!A:AB,MATCH("ea_"&amp;"風力（陸上）"&amp;"_年間発電",データシート3!$A$1:$AB$1,0),0)/10^3</f>
        <v>4259237.2750000004</v>
      </c>
      <c r="BG106" s="33">
        <f>VLOOKUP(BC106&amp;"_"&amp;$AZ$9,データシート3!A:AB,MATCH("ea_"&amp;"中小水（河川）"&amp;"_年間発電",データシート3!$A$1:$AB$1,0),0)/10^3+VLOOKUP(BC106&amp;"_"&amp;$AZ$9,データシート3!A:AB,MATCH("ea_"&amp;"中小水（農業用水路）"&amp;"_年間発電",データシート3!$A$1:$AB$1,0),0)/10^3</f>
        <v>70904.235000000001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126563.37900000002</v>
      </c>
      <c r="BI106" s="33">
        <f t="shared" si="26"/>
        <v>5675197.4900000002</v>
      </c>
      <c r="BJ106" s="33">
        <f>(VLOOKUP($BC106&amp;"_"&amp;$AZ$8,データシート3!$A:$AN,MATCH("da_合計",データシート3!$A$1:$AN$1,0),0))/10^3</f>
        <v>102458.97201823577</v>
      </c>
      <c r="BK106" s="33">
        <f t="shared" si="27"/>
        <v>5572738.5179817649</v>
      </c>
      <c r="BL106" s="33">
        <f t="shared" si="28"/>
        <v>0</v>
      </c>
      <c r="BM106" s="33">
        <f t="shared" si="29"/>
        <v>5572738.5179817649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01346</v>
      </c>
      <c r="AY107" s="18" t="str">
        <f>IF(IFERROR(比較地域マスタ!$AE42,"")=0,"",IFERROR(比較地域マスタ!$AE42,""))</f>
        <v>八雲町</v>
      </c>
      <c r="AZ107" s="16"/>
      <c r="BA107" s="22">
        <v>36</v>
      </c>
      <c r="BB107" s="22">
        <v>1</v>
      </c>
      <c r="BC107" s="18" t="str">
        <f t="shared" si="24"/>
        <v>01346</v>
      </c>
      <c r="BD107" s="18" t="str">
        <f t="shared" si="25"/>
        <v>八雲町</v>
      </c>
      <c r="BE107" s="33">
        <f>VLOOKUP(BC107&amp;"_"&amp;$AZ$9,データシート3!A:AB,MATCH("ea_"&amp;"太陽光（建物系）"&amp;"_年間発電",データシート3!$A$1:$AB$1,0),0)/10^3+VLOOKUP(BC107&amp;"_"&amp;$AZ$9,データシート3!A:AB,MATCH("ea_"&amp;"太陽光（土地系）"&amp;"_年間発電",データシート3!$A$1:$AB$1,0),0)/10^3</f>
        <v>2811068.662</v>
      </c>
      <c r="BF107" s="33">
        <f>VLOOKUP(BC107&amp;"_"&amp;$AZ$9,データシート3!A:AB,MATCH("ea_"&amp;"風力（陸上）"&amp;"_年間発電",データシート3!$A$1:$AB$1,0),0)/10^3</f>
        <v>10368648.847999997</v>
      </c>
      <c r="BG107" s="33">
        <f>VLOOKUP(BC107&amp;"_"&amp;$AZ$9,データシート3!A:AB,MATCH("ea_"&amp;"中小水（河川）"&amp;"_年間発電",データシート3!$A$1:$AB$1,0),0)/10^3+VLOOKUP(BC107&amp;"_"&amp;$AZ$9,データシート3!A:AB,MATCH("ea_"&amp;"中小水（農業用水路）"&amp;"_年間発電",データシート3!$A$1:$AB$1,0),0)/10^3</f>
        <v>135965.18299999999</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296593.49399999995</v>
      </c>
      <c r="BI107" s="33">
        <f t="shared" si="26"/>
        <v>13612276.186999999</v>
      </c>
      <c r="BJ107" s="33">
        <f>(VLOOKUP($BC107&amp;"_"&amp;$AZ$8,データシート3!$A:$AN,MATCH("da_合計",データシート3!$A$1:$AN$1,0),0))/10^3</f>
        <v>99868.266568411404</v>
      </c>
      <c r="BK107" s="33">
        <f t="shared" si="27"/>
        <v>13512407.920431588</v>
      </c>
      <c r="BL107" s="33">
        <f t="shared" si="28"/>
        <v>0</v>
      </c>
      <c r="BM107" s="33">
        <f t="shared" si="29"/>
        <v>13512407.920431588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新冠町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01604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1643</v>
      </c>
      <c r="H6" s="1047" t="s">
        <v>1644</v>
      </c>
      <c r="I6" s="1047" t="s">
        <v>1645</v>
      </c>
      <c r="J6" s="1048" t="s">
        <v>518</v>
      </c>
      <c r="K6" s="1048" t="s">
        <v>519</v>
      </c>
      <c r="L6" s="1048" t="s">
        <v>1646</v>
      </c>
      <c r="M6" s="1048" t="s">
        <v>1647</v>
      </c>
      <c r="N6" s="1047" t="s">
        <v>1648</v>
      </c>
      <c r="O6" s="1047" t="s">
        <v>1649</v>
      </c>
      <c r="P6" s="1047" t="s">
        <v>1650</v>
      </c>
      <c r="Q6" s="1049" t="s">
        <v>1651</v>
      </c>
      <c r="R6" s="1047" t="s">
        <v>1643</v>
      </c>
      <c r="S6" s="1047" t="s">
        <v>1644</v>
      </c>
      <c r="T6" s="1047" t="s">
        <v>1645</v>
      </c>
      <c r="U6" s="1048" t="s">
        <v>518</v>
      </c>
      <c r="V6" s="1048" t="s">
        <v>519</v>
      </c>
      <c r="W6" s="1048" t="s">
        <v>1646</v>
      </c>
      <c r="X6" s="1048" t="s">
        <v>1647</v>
      </c>
      <c r="Y6" s="1047" t="s">
        <v>1648</v>
      </c>
      <c r="Z6" s="1047" t="s">
        <v>1649</v>
      </c>
      <c r="AA6" s="1047" t="s">
        <v>1650</v>
      </c>
      <c r="AB6" s="1050" t="s">
        <v>1651</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2025-03-04T09:08:55Z</dcterms:created>
  <dcterms:modified xsi:type="dcterms:W3CDTF">2025-03-04T09:08:56Z</dcterms:modified>
  <cp:category/>
  <cp:contentStatus/>
</cp:coreProperties>
</file>