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194F70-D870-412C-A9B5-6A3561F0D132}"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60"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<sst xmlns="http://schemas.openxmlformats.org/spreadsheetml/2006/main" count="16772" uniqueCount="2515">
  <si>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</si>
  <si>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</si>
  <si>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</si>
  <si>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</si>
  <si>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</si>
  <si>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</si>
  <si>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</si>
  <si>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</si>
  <si>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</si>
  <si>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</si>
  <si>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</si>
  <si>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</si>
  <si>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</si>
  <si>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</si>
  <si>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</si>
  <si>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</si>
  <si>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</si>
  <si>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</si>
  <si>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</si>
  <si>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</si>
  <si>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</si>
  <si>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</si>
  <si>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</si>
  <si>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</si>
  <si>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</si>
  <si>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</si>
  <si>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</si>
  <si>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</si>
  <si>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</si>
  <si>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</si>
  <si>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</si>
  <si>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</si>
  <si>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</si>
  <si>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</si>
  <si>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</si>
  <si>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</si>
  <si>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</si>
  <si>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</si>
  <si>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</si>
  <si>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</si>
  <si>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</si>
  <si>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</si>
  <si>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</si>
  <si>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</si>
  <si>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</si>
  <si>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</si>
  <si>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</si>
  <si>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</si>
  <si>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</si>
  <si>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</si>
  <si>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</si>
  <si>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</si>
  <si>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</si>
  <si>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</si>
  <si>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</si>
  <si>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</si>
  <si>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</si>
  <si>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</si>
  <si>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</si>
  <si>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</si>
  <si>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</si>
  <si>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</si>
  <si>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</si>
  <si>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</si>
  <si>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</si>
  <si>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</si>
  <si>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</si>
  <si>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</si>
  <si>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</si>
  <si>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</si>
  <si>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</si>
  <si>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</si>
  <si>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</si>
  <si>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</si>
  <si>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</si>
  <si>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</si>
  <si>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</si>
  <si>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</si>
  <si>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</si>
  <si>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</si>
  <si>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</si>
  <si>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</si>
  <si>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</si>
  <si>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</si>
  <si>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</si>
  <si>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</si>
  <si>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</si>
  <si>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</si>
  <si>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</si>
  <si>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</si>
  <si>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</si>
  <si>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</si>
  <si>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</si>
  <si>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</si>
  <si>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</si>
  <si>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</si>
  <si>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</si>
  <si>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</si>
  <si>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</si>
  <si>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</si>
  <si>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</si>
  <si>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</si>
  <si>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</si>
  <si>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</si>
  <si>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</si>
  <si>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</si>
  <si>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</si>
  <si>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</si>
  <si>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</si>
  <si>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</si>
  <si>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</si>
  <si>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</si>
  <si>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</si>
  <si>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</si>
  <si>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</si>
  <si>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</si>
  <si>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</si>
  <si>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</si>
  <si>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</si>
  <si>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</si>
  <si>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</si>
  <si>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</si>
  <si>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</si>
  <si>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</si>
  <si>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</si>
  <si>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</si>
  <si>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</si>
  <si>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</si>
  <si>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</si>
  <si>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</si>
  <si>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</si>
  <si>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</si>
  <si>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</si>
  <si>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</si>
  <si>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</si>
  <si>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</si>
  <si>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</si>
  <si>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</si>
  <si>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</si>
  <si>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</si>
  <si>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</si>
  <si>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</si>
  <si>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</si>
  <si>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</si>
  <si>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</si>
  <si>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</si>
  <si>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</si>
  <si>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</si>
  <si>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</si>
  <si>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</si>
  <si>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</si>
  <si>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</si>
  <si>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</si>
  <si>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</si>
  <si>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</si>
  <si>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</si>
  <si>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</si>
  <si>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</si>
  <si>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</si>
  <si>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</si>
  <si>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</si>
  <si>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</si>
  <si>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</si>
  <si>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</si>
  <si>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</si>
  <si>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</si>
  <si>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</si>
  <si>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</si>
  <si>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</si>
  <si>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</si>
  <si>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</si>
  <si>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</si>
  <si>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</si>
  <si>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</si>
  <si>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</si>
  <si>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</si>
  <si>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</si>
  <si>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</si>
  <si>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</si>
  <si>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</si>
  <si>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</si>
  <si>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</si>
  <si>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</si>
  <si>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</si>
  <si>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</si>
  <si>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</si>
  <si>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</si>
  <si>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</si>
  <si>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</si>
  <si>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</si>
  <si>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</si>
  <si>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</si>
  <si>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</si>
  <si>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</si>
  <si>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</si>
  <si>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</si>
  <si>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</si>
  <si>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</si>
  <si>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</si>
  <si>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</si>
  <si>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</si>
  <si>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</si>
  <si>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</si>
  <si>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</si>
  <si>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</si>
  <si>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</si>
  <si>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</si>
  <si>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</si>
  <si>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</si>
  <si>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</si>
  <si>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</si>
  <si>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</si>
  <si>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</si>
  <si>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</si>
  <si>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</si>
  <si>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</si>
  <si>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</si>
  <si>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</si>
  <si>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</si>
  <si>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</si>
  <si>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</si>
  <si>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</si>
  <si>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</si>
  <si>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</si>
  <si>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</si>
  <si>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</si>
  <si>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</si>
  <si>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</si>
  <si>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</si>
  <si>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</si>
  <si>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</si>
  <si>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</si>
  <si>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</si>
  <si>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</si>
  <si>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</si>
  <si>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</si>
  <si>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</si>
  <si>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</si>
  <si>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</si>
  <si>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</si>
  <si>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</si>
  <si>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</si>
  <si>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</si>
  <si>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</si>
  <si>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</si>
  <si>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</si>
  <si>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</si>
  <si>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</si>
  <si>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</si>
  <si>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</si>
  <si>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</si>
  <si>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</si>
  <si>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</si>
  <si>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</si>
  <si>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</si>
  <si>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</si>
  <si>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</si>
  <si>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</si>
  <si>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</si>
  <si>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</si>
  <si>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</si>
  <si>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</si>
  <si>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</si>
  <si>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</si>
  <si>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</si>
  <si>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</si>
  <si>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</si>
  <si>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</si>
  <si>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</si>
  <si>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</si>
  <si>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</si>
  <si>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</si>
  <si>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</si>
  <si>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</si>
  <si>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</si>
  <si>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</si>
  <si>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</si>
  <si>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</si>
  <si>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</si>
  <si>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</si>
  <si>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</si>
  <si>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</si>
  <si>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</si>
  <si>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</si>
  <si>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</si>
  <si>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</si>
  <si>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</si>
  <si>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</si>
  <si>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</si>
  <si>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</si>
  <si>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</si>
  <si>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</si>
  <si>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</si>
  <si>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</si>
  <si>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</si>
  <si>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</si>
  <si>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</si>
  <si>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</si>
  <si>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</si>
  <si>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</si>
  <si>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</si>
  <si>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</si>
  <si>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</si>
  <si>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</si>
  <si>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</si>
  <si>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</si>
  <si>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</si>
  <si>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</si>
  <si>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</si>
  <si>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</si>
  <si>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</si>
  <si>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</si>
  <si>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</si>
  <si>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</si>
  <si>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</si>
  <si>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</si>
  <si>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</si>
  <si>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</si>
  <si>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</si>
  <si>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</si>
  <si>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</si>
  <si>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</si>
  <si>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</si>
  <si>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</si>
  <si>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</si>
  <si>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</si>
  <si>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</si>
  <si>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</si>
  <si>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</si>
  <si>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</si>
  <si>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</si>
  <si>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</si>
  <si>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</si>
  <si>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</si>
  <si>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</si>
  <si>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</si>
  <si>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</si>
  <si>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</si>
  <si>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</si>
  <si>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</si>
  <si>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</si>
  <si>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</si>
  <si>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</si>
  <si>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</si>
  <si>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</si>
  <si>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</si>
  <si>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</si>
  <si>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</si>
  <si>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</si>
  <si>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</si>
  <si>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</si>
  <si>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</si>
  <si>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</si>
  <si>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</si>
  <si>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</si>
  <si>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</si>
  <si>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</si>
  <si>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</si>
  <si>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</si>
  <si>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</si>
  <si>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</si>
  <si>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</si>
  <si>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</si>
  <si>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</si>
  <si>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</si>
  <si>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</si>
  <si>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</si>
  <si>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</si>
  <si>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</si>
  <si>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</si>
  <si>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</si>
  <si>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</si>
  <si>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</si>
  <si>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</si>
  <si>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</si>
  <si>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</si>
  <si>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</si>
  <si>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</si>
  <si>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</si>
  <si>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</si>
  <si>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</si>
  <si>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</si>
  <si>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</si>
  <si>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</si>
  <si>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</si>
  <si>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</si>
  <si>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</si>
  <si>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</si>
  <si>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</si>
  <si>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</si>
  <si>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</si>
  <si>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</si>
  <si>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</si>
  <si>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</si>
  <si>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</si>
  <si>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</si>
  <si>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</si>
  <si>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</si>
  <si>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</si>
  <si>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</si>
  <si>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</si>
  <si>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</si>
  <si>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</si>
  <si>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</si>
  <si>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</si>
  <si>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</si>
  <si>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</si>
  <si>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</si>
  <si>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</si>
  <si>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</si>
  <si>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</si>
  <si>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</si>
  <si>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</si>
  <si>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</si>
  <si>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</si>
  <si>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</si>
  <si>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</si>
  <si>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</si>
  <si>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</si>
  <si>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</si>
  <si>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</si>
  <si>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</si>
  <si>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</si>
  <si>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</si>
  <si>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</si>
  <si>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</si>
  <si>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</si>
  <si>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</si>
  <si>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</si>
  <si>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</si>
  <si>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</si>
  <si>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</si>
  <si>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</si>
  <si>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</si>
  <si>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</si>
  <si>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</si>
  <si>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</si>
  <si>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</si>
  <si>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</si>
  <si>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</si>
  <si>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</si>
  <si>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</si>
  <si>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</si>
  <si>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</si>
  <si>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</si>
  <si>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</si>
  <si>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</si>
  <si>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</si>
  <si>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</si>
  <si>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</si>
  <si>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</si>
  <si>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</si>
  <si>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</si>
  <si>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</si>
  <si>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</si>
  <si>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</si>
  <si>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</si>
  <si>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</si>
  <si>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</si>
  <si>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</si>
  <si>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</si>
  <si>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</si>
  <si>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</si>
  <si>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</si>
  <si>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</si>
  <si>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</si>
  <si>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</si>
  <si>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</si>
  <si>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</si>
  <si>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</si>
  <si>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</si>
  <si>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</si>
  <si>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</si>
  <si>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</si>
  <si>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</si>
  <si>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</si>
  <si>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</si>
  <si>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</si>
  <si>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</si>
  <si>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</si>
  <si>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</si>
  <si>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</si>
  <si>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</si>
  <si>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</si>
  <si>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</si>
  <si>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</si>
  <si>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</si>
  <si>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</si>
  <si>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</si>
  <si>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</si>
  <si>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</si>
  <si>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</si>
  <si>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</si>
  <si>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</si>
  <si>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</si>
  <si>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</si>
  <si>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</si>
  <si>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</si>
  <si>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</si>
  <si>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</si>
  <si>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</si>
  <si>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</si>
  <si>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</si>
  <si>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</si>
  <si>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</si>
  <si>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</si>
  <si>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</si>
  <si>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</si>
  <si>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</si>
  <si>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</si>
  <si>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</si>
  <si>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</si>
  <si>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</si>
  <si>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</si>
  <si>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</si>
  <si>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</si>
  <si>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</si>
  <si>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</si>
  <si>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</si>
  <si>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</si>
  <si>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</si>
  <si>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</si>
  <si>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</si>
  <si>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</si>
  <si>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</si>
  <si>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</si>
  <si>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</si>
  <si>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</si>
  <si>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</si>
  <si>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</si>
  <si>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</si>
  <si>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</si>
  <si>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</si>
  <si>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</si>
  <si>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</si>
  <si>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</si>
  <si>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</si>
  <si>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</si>
  <si>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</si>
  <si>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</si>
  <si>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</si>
  <si>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</si>
  <si>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</si>
  <si>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</si>
  <si>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</si>
  <si>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</si>
  <si>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</si>
  <si>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</si>
  <si>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</si>
  <si>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</si>
  <si>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</si>
  <si>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</si>
  <si>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</si>
  <si>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</si>
  <si>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</si>
  <si>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</si>
  <si>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</si>
  <si>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</si>
  <si>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</si>
  <si>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</si>
  <si>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</si>
  <si>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</si>
  <si>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</si>
  <si>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</si>
  <si>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</si>
  <si>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</si>
  <si>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</si>
  <si>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</si>
  <si>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</si>
  <si>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</si>
  <si>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</si>
  <si>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</si>
  <si>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</si>
  <si>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</si>
  <si>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</si>
  <si>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</si>
  <si>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</si>
  <si>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</si>
  <si>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</si>
  <si>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</si>
  <si>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</si>
  <si>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</si>
  <si>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</si>
  <si>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</si>
  <si>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</si>
  <si>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</si>
  <si>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</si>
  <si>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</si>
  <si>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</si>
  <si>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</si>
  <si>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</si>
  <si>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</si>
  <si>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</si>
  <si>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</si>
  <si>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</si>
  <si>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</si>
  <si>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</si>
  <si>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</si>
  <si>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</si>
  <si>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</si>
  <si>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</si>
  <si>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</si>
  <si>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</si>
  <si>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</si>
  <si>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</si>
  <si>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</si>
  <si>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</si>
  <si>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</si>
  <si>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</si>
  <si>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</si>
  <si>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</si>
  <si>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</si>
  <si>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</si>
  <si>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</si>
  <si>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</si>
  <si>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</si>
  <si>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</si>
  <si>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</si>
  <si>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</si>
  <si>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</si>
  <si>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</si>
  <si>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</si>
  <si>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</si>
  <si>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</si>
  <si>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</si>
  <si>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</si>
  <si>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</si>
  <si>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</si>
  <si>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</si>
  <si>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</si>
  <si>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</si>
  <si>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</si>
  <si>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</si>
  <si>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</si>
  <si>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</si>
  <si>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</si>
  <si>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</si>
  <si>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</si>
  <si>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</si>
  <si>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</si>
  <si>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</si>
  <si>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</si>
  <si>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</si>
  <si>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</si>
  <si>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</si>
  <si>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</si>
  <si>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</si>
  <si>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</si>
  <si>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</si>
  <si>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</si>
  <si>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</si>
  <si>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</si>
  <si>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</si>
  <si>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</si>
  <si>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</si>
  <si>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</si>
  <si>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</si>
  <si>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</si>
  <si>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</si>
  <si>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</si>
  <si>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</si>
  <si>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</si>
  <si>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</si>
  <si>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</si>
  <si>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</si>
  <si>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</si>
  <si>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</si>
  <si>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</si>
  <si>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</si>
  <si>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</si>
  <si>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</si>
  <si>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</si>
  <si>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</si>
  <si>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</si>
  <si>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</si>
  <si>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</si>
  <si>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</si>
  <si>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</si>
  <si>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</si>
  <si>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</si>
  <si>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</si>
  <si>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</si>
  <si>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</si>
  <si>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</si>
  <si>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</si>
  <si>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</si>
  <si>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</si>
  <si>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</si>
  <si>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</si>
  <si>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</si>
  <si>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</si>
  <si>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</si>
  <si>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</si>
  <si>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</si>
  <si>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</si>
  <si>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</si>
  <si>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</si>
  <si>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</si>
  <si>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</si>
  <si>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</si>
  <si>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</si>
  <si>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</si>
  <si>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</si>
  <si>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</si>
  <si>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</si>
  <si>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</si>
  <si>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</si>
  <si>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</si>
  <si>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</si>
  <si>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</si>
  <si>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</si>
  <si>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</si>
  <si>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</si>
  <si>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</si>
  <si>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</si>
  <si>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</si>
  <si>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</si>
  <si>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</si>
  <si>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</si>
  <si>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</si>
  <si>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</si>
  <si>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</si>
  <si>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</si>
  <si>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</si>
  <si>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</si>
  <si>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</si>
  <si>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</si>
  <si>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</si>
  <si>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</si>
  <si>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</si>
  <si>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</si>
  <si>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</si>
  <si>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</si>
  <si>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</si>
  <si>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</si>
  <si>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</si>
  <si>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</si>
  <si>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</si>
  <si>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</si>
  <si>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</si>
  <si>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</si>
  <si>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</si>
  <si>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</si>
  <si>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</si>
  <si>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</si>
  <si>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</si>
  <si>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</si>
  <si>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</si>
  <si>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</si>
  <si>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</si>
  <si>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</si>
  <si>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</si>
  <si>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</si>
  <si>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</si>
  <si>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</si>
  <si>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</si>
  <si>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</si>
  <si>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</si>
  <si>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</si>
  <si>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</si>
  <si>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</si>
  <si>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</si>
  <si>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</si>
  <si>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</si>
  <si>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</si>
  <si>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</si>
  <si>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</si>
  <si>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</si>
  <si>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</si>
  <si>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</si>
  <si>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</si>
  <si>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</si>
  <si>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</si>
  <si>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</si>
  <si>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</si>
  <si>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</si>
  <si>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</si>
  <si>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</si>
  <si>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</si>
  <si>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</si>
  <si>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</si>
  <si>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</si>
  <si>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</si>
  <si>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</si>
  <si>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</si>
  <si>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</si>
  <si>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</si>
  <si>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</si>
  <si>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</si>
  <si>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</si>
  <si>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</si>
  <si>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</si>
  <si>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</si>
  <si>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</si>
  <si>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</si>
  <si>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</si>
  <si>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</si>
  <si>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</si>
  <si>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</si>
  <si>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</si>
  <si>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</si>
  <si>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</si>
  <si>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</si>
  <si>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</si>
  <si>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</si>
  <si>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</si>
  <si>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</si>
  <si>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</si>
  <si>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</si>
  <si>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</si>
  <si>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</si>
  <si>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</si>
  <si>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</si>
  <si>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</si>
  <si>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</si>
  <si>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</si>
  <si>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</si>
  <si>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</si>
  <si>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</si>
  <si>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</si>
  <si>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</si>
  <si>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</si>
  <si>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</si>
  <si>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</si>
  <si>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</si>
  <si>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</si>
  <si>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</si>
  <si>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</si>
  <si>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</si>
  <si>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</si>
  <si>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</si>
  <si>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</si>
  <si>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</si>
  <si>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</si>
  <si>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</si>
  <si>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</si>
  <si>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</si>
  <si>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</si>
  <si>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</si>
  <si>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</si>
  <si>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</si>
  <si>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</si>
  <si>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</si>
  <si>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</si>
  <si>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</si>
  <si>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</si>
  <si>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</si>
  <si>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</si>
  <si>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</si>
  <si>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</si>
  <si>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</si>
  <si>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</si>
  <si>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</si>
  <si>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</si>
  <si>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</si>
  <si>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</si>
  <si>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</si>
  <si>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</si>
  <si>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</si>
  <si>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</si>
  <si>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</si>
  <si>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</si>
  <si>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</si>
  <si>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</si>
  <si>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</si>
  <si>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</si>
  <si>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</si>
  <si>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</si>
  <si>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</si>
  <si>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</si>
  <si>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</si>
  <si>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</si>
  <si>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</si>
  <si>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</si>
  <si>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</si>
  <si>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</si>
  <si>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</si>
  <si>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</si>
  <si>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</si>
  <si>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</si>
  <si>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</si>
  <si>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</si>
  <si>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</si>
  <si>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</si>
  <si>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</si>
  <si>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</si>
  <si>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</si>
  <si>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</si>
  <si>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</si>
  <si>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</si>
  <si>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</si>
  <si>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</si>
  <si>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</si>
  <si>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</si>
  <si>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</si>
  <si>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</si>
  <si>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</si>
  <si>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</si>
  <si>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</si>
  <si>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</si>
  <si>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</si>
  <si>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</si>
  <si>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</si>
  <si>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</si>
  <si>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</si>
  <si>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</si>
  <si>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</si>
  <si>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</si>
  <si>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</si>
  <si>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</si>
  <si>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</si>
  <si>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</si>
  <si>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</si>
  <si>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</si>
  <si>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</si>
  <si>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</si>
  <si>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</si>
  <si>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</si>
  <si>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</si>
  <si>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</si>
  <si>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</si>
  <si>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</si>
  <si>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</si>
  <si>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</si>
  <si>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</si>
  <si>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</si>
  <si>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</si>
  <si>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</si>
  <si>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</si>
  <si>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</si>
  <si>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</si>
  <si>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</si>
  <si>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</si>
  <si>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</si>
  <si>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</si>
  <si>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</si>
  <si>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</si>
  <si>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</si>
  <si>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</si>
  <si>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</si>
  <si>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</si>
  <si>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</si>
  <si>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</si>
  <si>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</si>
  <si>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</si>
  <si>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</si>
  <si>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</si>
  <si>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</si>
  <si>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</si>
  <si>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</si>
  <si>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</si>
  <si>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</si>
  <si>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</si>
  <si>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</si>
  <si>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</si>
  <si>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</si>
  <si>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</si>
  <si>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</si>
  <si>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</si>
  <si>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</si>
  <si>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</si>
  <si>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</si>
  <si>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</si>
  <si>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</si>
  <si>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</si>
  <si>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</si>
  <si>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</si>
  <si>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</si>
  <si>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</si>
  <si>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</si>
  <si>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</si>
  <si>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</si>
  <si>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</si>
  <si>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</si>
  <si>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</si>
  <si>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</si>
  <si>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</si>
  <si>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</si>
  <si>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</si>
  <si>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</si>
  <si>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</si>
  <si>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</si>
  <si>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</si>
  <si>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</si>
  <si>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</si>
  <si>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</si>
  <si>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</si>
  <si>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</si>
  <si>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</si>
  <si>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</si>
  <si>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</si>
  <si>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</si>
  <si>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</si>
  <si>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</si>
  <si>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</si>
  <si>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</si>
  <si>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</si>
  <si>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</si>
  <si>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</si>
  <si>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</si>
  <si>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</si>
  <si>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</si>
  <si>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</si>
  <si>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</si>
  <si>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</si>
  <si>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</si>
  <si>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</si>
  <si>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</si>
  <si>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</si>
  <si>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</si>
  <si>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</si>
  <si>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</si>
  <si>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</si>
  <si>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</si>
  <si>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</si>
  <si>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</si>
  <si>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</si>
  <si>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</si>
  <si>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</si>
  <si>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</si>
  <si>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</si>
  <si>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</si>
  <si>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</si>
  <si>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</si>
  <si>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</si>
  <si>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</si>
  <si>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</si>
  <si>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</si>
  <si>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</si>
  <si>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</si>
  <si>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</si>
  <si>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</si>
  <si>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</si>
  <si>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</si>
  <si>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</si>
  <si>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</si>
  <si>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</si>
  <si>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</si>
  <si>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</si>
  <si>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</si>
  <si>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</si>
  <si>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</si>
  <si>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</si>
  <si>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</si>
  <si>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</si>
  <si>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</si>
  <si>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</si>
  <si>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</si>
  <si>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</si>
  <si>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</si>
  <si>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</si>
  <si>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</si>
  <si>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</si>
  <si>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</si>
  <si>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</si>
  <si>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</si>
  <si>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</si>
  <si>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</si>
  <si>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</si>
  <si>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</si>
  <si>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</si>
  <si>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</si>
  <si>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</si>
  <si>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</si>
  <si>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</si>
  <si>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</si>
  <si>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</si>
  <si>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</si>
  <si>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</si>
  <si>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</si>
  <si>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</si>
  <si>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</si>
  <si>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</si>
  <si>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</si>
  <si>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</si>
  <si>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</si>
  <si>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</si>
  <si>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</si>
  <si>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</si>
  <si>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</si>
  <si>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</si>
  <si>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</si>
  <si>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</si>
  <si>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</si>
  <si>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</si>
  <si>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</si>
  <si>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</si>
  <si>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</si>
  <si>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</si>
  <si>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</si>
  <si>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</si>
  <si>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</si>
  <si>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</si>
  <si>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</si>
  <si>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</si>
  <si>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</si>
  <si>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</si>
  <si>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</si>
  <si>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</si>
  <si>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</si>
  <si>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</si>
  <si>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</si>
  <si>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</si>
  <si>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</si>
  <si>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</si>
  <si>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</si>
  <si>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</si>
  <si>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</si>
  <si>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</si>
  <si>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</si>
  <si>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</si>
  <si>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</si>
  <si>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</si>
  <si>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</si>
  <si>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</si>
  <si>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</si>
  <si>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</si>
  <si>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</si>
  <si>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</si>
  <si>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</si>
  <si>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</si>
  <si>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</si>
  <si>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</si>
  <si>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</si>
  <si>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</si>
  <si>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</si>
  <si>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</si>
  <si>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</si>
  <si>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</si>
  <si>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</si>
  <si>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</si>
  <si>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</si>
  <si>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</si>
  <si>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</si>
  <si>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</si>
  <si>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</si>
  <si>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</si>
  <si>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</si>
  <si>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</si>
  <si>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</si>
  <si>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</si>
  <si>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</si>
  <si>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</si>
  <si>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</si>
  <si>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</si>
  <si>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</si>
  <si>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</si>
  <si>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</si>
  <si>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</si>
  <si>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</si>
  <si>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</si>
  <si>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</si>
  <si>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</si>
  <si>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</si>
  <si>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</si>
  <si>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</si>
  <si>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</si>
  <si>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</si>
  <si>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</si>
  <si>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</si>
  <si>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</si>
  <si>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</si>
  <si>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</si>
  <si>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</si>
  <si>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</si>
  <si>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</si>
  <si>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</si>
  <si>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</si>
  <si>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</si>
  <si>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</si>
  <si>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</si>
  <si>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</si>
  <si>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</si>
  <si>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</si>
  <si>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</si>
  <si>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</si>
  <si>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</si>
  <si>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</si>
  <si>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</si>
  <si>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</si>
  <si>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</si>
  <si>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</si>
  <si>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</si>
  <si>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</si>
  <si>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</si>
  <si>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</si>
  <si>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</si>
  <si>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</si>
  <si>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</si>
  <si>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</si>
  <si>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</si>
  <si>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</si>
  <si>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</si>
  <si>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</si>
  <si>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</si>
  <si>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</si>
  <si>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</si>
  <si>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</si>
  <si>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</si>
  <si>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</si>
  <si>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</si>
  <si>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</si>
  <si>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</si>
  <si>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</si>
  <si>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</si>
  <si>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</si>
  <si>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</si>
  <si>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</si>
  <si>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</si>
  <si>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</si>
  <si>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</si>
  <si>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</si>
  <si>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</si>
  <si>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</si>
  <si>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</si>
  <si>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</si>
  <si>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</si>
  <si>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</si>
  <si>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</si>
  <si>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</si>
  <si>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</si>
  <si>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</si>
  <si>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</si>
  <si>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</si>
  <si>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</si>
  <si>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</si>
  <si>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</si>
  <si>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</si>
  <si>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</si>
  <si>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</si>
  <si>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</si>
  <si>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</si>
  <si>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</si>
  <si>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</si>
  <si>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</si>
  <si>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</si>
  <si>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</si>
  <si>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</si>
  <si>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</si>
  <si>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</si>
  <si>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</si>
  <si>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</si>
  <si>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</si>
  <si>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</si>
  <si>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</si>
  <si>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</si>
  <si>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</si>
  <si>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</si>
  <si>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</si>
  <si>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</si>
  <si>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</si>
  <si>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</si>
  <si>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</si>
  <si>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</si>
  <si>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</si>
  <si>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</si>
  <si>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</si>
  <si>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</si>
  <si>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</si>
  <si>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</si>
  <si>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</si>
  <si>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</si>
  <si>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</si>
  <si>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</si>
  <si>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</si>
  <si>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</si>
  <si>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</si>
  <si>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</si>
  <si>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</si>
  <si>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</si>
  <si>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</si>
  <si>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</si>
  <si>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</si>
  <si>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</si>
  <si>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</si>
  <si>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</si>
  <si>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</si>
  <si>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</si>
  <si>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</si>
  <si>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</si>
  <si>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</si>
  <si>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</si>
  <si>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</si>
  <si>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</si>
  <si>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</si>
  <si>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</si>
  <si>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</si>
  <si>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</si>
  <si>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</si>
  <si>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</si>
  <si>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</si>
  <si>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</si>
  <si>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</si>
  <si>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</si>
  <si>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</si>
  <si>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</si>
  <si>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</si>
  <si>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</si>
  <si>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</si>
  <si>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</si>
  <si>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</si>
  <si>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</si>
  <si>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</si>
  <si>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</si>
  <si>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</si>
  <si>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</si>
  <si>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</si>
  <si>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</si>
  <si>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</si>
  <si>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</si>
  <si>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</si>
  <si>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</si>
  <si>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</si>
  <si>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</si>
  <si>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</si>
  <si>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</si>
  <si>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</si>
  <si>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</si>
  <si>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</si>
  <si>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</si>
  <si>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</si>
  <si>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</si>
  <si>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</si>
  <si>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</si>
  <si>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</si>
  <si>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</si>
  <si>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</si>
  <si>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</si>
  <si>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</si>
  <si>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</si>
  <si>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</si>
  <si>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</si>
  <si>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</si>
  <si>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</si>
  <si>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</si>
  <si>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</si>
  <si>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</si>
  <si>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</si>
  <si>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</si>
  <si>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</si>
  <si>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</si>
  <si>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</si>
  <si>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</si>
  <si>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</si>
  <si>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</si>
  <si>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</si>
  <si>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</si>
  <si>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</si>
  <si>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</si>
  <si>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</si>
  <si>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</si>
  <si>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</si>
  <si>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</si>
  <si>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</si>
  <si>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</si>
  <si>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</si>
  <si>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</si>
  <si>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</si>
  <si>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</si>
  <si>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</si>
  <si>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</si>
  <si>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</si>
  <si>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</si>
  <si>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</si>
  <si>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</si>
  <si>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</si>
  <si>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</si>
  <si>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</si>
  <si>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</si>
  <si>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</si>
  <si>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</si>
  <si>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</si>
  <si>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</si>
  <si>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</si>
  <si>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</si>
  <si>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</si>
  <si>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</si>
  <si>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</si>
  <si>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</si>
  <si>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</si>
  <si>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</si>
  <si>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</si>
  <si>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</si>
  <si>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</si>
  <si>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</si>
  <si>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</si>
  <si>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</si>
  <si>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</si>
  <si>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</si>
  <si>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</si>
  <si>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</si>
  <si>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</si>
  <si>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</si>
  <si>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</si>
  <si>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</si>
  <si>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</si>
  <si>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</si>
  <si>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</si>
  <si>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</si>
  <si>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</si>
  <si>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</si>
  <si>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</si>
  <si>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</si>
  <si>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</si>
  <si>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</si>
  <si>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</si>
  <si>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</si>
  <si>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</si>
  <si>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</si>
  <si>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</si>
  <si>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</si>
  <si>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</si>
  <si>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</si>
  <si>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</si>
  <si>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</si>
  <si>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</si>
  <si>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</si>
  <si>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</si>
  <si>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</si>
  <si>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</si>
  <si>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</si>
  <si>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</si>
  <si>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</si>
  <si>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</si>
  <si>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</si>
  <si>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</si>
  <si>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</si>
  <si>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</si>
  <si>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</si>
  <si>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</si>
  <si>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</si>
  <si>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</si>
  <si>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</si>
  <si>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</si>
  <si>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</si>
  <si>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</si>
  <si>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</si>
  <si>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</si>
  <si>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</si>
  <si>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</si>
  <si>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</si>
  <si>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</si>
  <si>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</si>
  <si>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</si>
  <si>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</si>
  <si>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</si>
  <si>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</si>
  <si>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</si>
  <si>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</si>
  <si>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</si>
  <si>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</si>
  <si>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</si>
  <si>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</si>
  <si>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</si>
  <si>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</si>
  <si>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</si>
  <si>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</si>
  <si>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</si>
  <si>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</si>
  <si>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</si>
  <si>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</si>
  <si>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</si>
  <si>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</si>
  <si>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</si>
  <si>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</si>
  <si>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</si>
  <si>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</si>
  <si>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</si>
  <si>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</si>
  <si>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</si>
  <si>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</si>
  <si>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</si>
  <si>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</si>
  <si>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</si>
  <si>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</si>
  <si>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</si>
  <si>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</si>
  <si>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</si>
  <si>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</si>
  <si>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</si>
  <si>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</si>
  <si>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</si>
  <si>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</si>
  <si>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</si>
  <si>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</si>
  <si>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</si>
  <si>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</si>
  <si>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</si>
  <si>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</si>
  <si>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</si>
  <si>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</si>
  <si>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</si>
  <si>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</si>
  <si>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</si>
  <si>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</si>
  <si>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</si>
  <si>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</si>
  <si>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</si>
  <si>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</si>
  <si>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</si>
  <si>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</si>
  <si>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</si>
  <si>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</si>
  <si>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</si>
  <si>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</si>
  <si>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</si>
  <si>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</si>
  <si>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</si>
  <si>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</si>
  <si>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</si>
  <si>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</si>
  <si>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</si>
  <si>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</si>
  <si>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</si>
  <si>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</si>
  <si>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</si>
  <si>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</si>
  <si>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</si>
  <si>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</si>
  <si>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</si>
  <si>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</si>
  <si>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</si>
  <si>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</si>
  <si>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</si>
  <si>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</si>
  <si>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</si>
  <si>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</si>
  <si>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</si>
  <si>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</si>
  <si>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</si>
  <si>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</si>
  <si>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</si>
  <si>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</si>
  <si>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</si>
  <si>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</si>
  <si>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</si>
  <si>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</si>
  <si>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</si>
  <si>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</si>
  <si>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</si>
  <si>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</si>
  <si>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</si>
  <si>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</si>
  <si>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</si>
  <si>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</si>
  <si>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</si>
  <si>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</si>
  <si>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</si>
  <si>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</si>
  <si>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</si>
  <si>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</si>
  <si>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</si>
  <si>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</si>
  <si>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</si>
  <si>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</si>
  <si>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01_平成2年度</t>
  </si>
  <si>
    <t>01</t>
  </si>
  <si>
    <t>北海道</t>
  </si>
  <si>
    <t>01_平成17年度</t>
  </si>
  <si>
    <t>01_平成18年度</t>
  </si>
  <si>
    <t>01_平成19年度</t>
  </si>
  <si>
    <t>01_平成20年度</t>
  </si>
  <si>
    <t>01_平成21年度</t>
  </si>
  <si>
    <t>01_平成22年度</t>
  </si>
  <si>
    <t>01_平成23年度</t>
  </si>
  <si>
    <t>01_平成24年度</t>
  </si>
  <si>
    <t>01_平成25年度</t>
  </si>
  <si>
    <t>01_平成26年度</t>
  </si>
  <si>
    <t>01_平成27年度</t>
  </si>
  <si>
    <t>01_平成28年度</t>
  </si>
  <si>
    <t>01_平成29年度</t>
  </si>
  <si>
    <t>01_平成30年度</t>
  </si>
  <si>
    <t>01_令和元年度</t>
  </si>
  <si>
    <t>01_令和2年度</t>
  </si>
  <si>
    <t>01_令和3年度</t>
  </si>
  <si>
    <t>01_令和4年度</t>
  </si>
  <si>
    <t>01_令和5年度</t>
  </si>
  <si>
    <t>01_令和6年度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</si>
  <si>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</si>
  <si>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</si>
  <si>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</si>
  <si>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</si>
  <si>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</si>
  <si>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</si>
  <si>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</si>
  <si>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</si>
  <si>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</si>
  <si>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</si>
  <si>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</si>
  <si>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</si>
  <si>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</si>
  <si>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</si>
  <si>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</si>
  <si>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</si>
  <si>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</si>
  <si>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</si>
  <si>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</si>
  <si>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</si>
  <si>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</si>
  <si>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</si>
  <si>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</si>
  <si>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</si>
  <si>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</si>
  <si>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</si>
  <si>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</si>
  <si>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</si>
  <si>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</si>
  <si>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</si>
  <si>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</si>
  <si>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</si>
  <si>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</si>
  <si>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</si>
  <si>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</si>
  <si>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</si>
  <si>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</si>
  <si>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</si>
  <si>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</si>
  <si>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</si>
  <si>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</si>
  <si>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</si>
  <si>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</si>
  <si>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</si>
  <si>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</si>
  <si>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</si>
  <si>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</si>
  <si>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</si>
  <si>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</si>
  <si>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</si>
  <si>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</si>
  <si>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</si>
  <si>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</si>
  <si>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</si>
  <si>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</si>
  <si>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</si>
  <si>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</si>
  <si>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</si>
  <si>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</si>
  <si>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</si>
  <si>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</si>
  <si>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</si>
  <si>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</si>
  <si>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</si>
  <si>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</si>
  <si>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</si>
  <si>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</si>
  <si>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</si>
  <si>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</si>
  <si>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</si>
  <si>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</si>
  <si>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</si>
  <si>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</si>
  <si>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</si>
  <si>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</si>
  <si>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</si>
  <si>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</si>
  <si>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</si>
  <si>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</si>
  <si>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</si>
  <si>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</si>
  <si>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</si>
  <si>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</si>
  <si>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</si>
  <si>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</si>
  <si>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</si>
  <si>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</si>
  <si>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</si>
  <si>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</si>
  <si>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</si>
  <si>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</si>
  <si>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</si>
  <si>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</si>
  <si>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</si>
  <si>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</si>
  <si>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</si>
  <si>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</si>
  <si>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</si>
  <si>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</si>
  <si>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</si>
  <si>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</si>
  <si>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</si>
  <si>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</si>
  <si>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</si>
  <si>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</si>
  <si>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</si>
  <si>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</si>
  <si>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</si>
  <si>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</si>
  <si>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</si>
  <si>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</si>
  <si>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</si>
  <si>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</si>
  <si>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</si>
  <si>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</si>
  <si>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</si>
  <si>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</si>
  <si>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01207</t>
  </si>
  <si>
    <t>帯広市</t>
  </si>
  <si>
    <t>01207_令和4年度</t>
  </si>
  <si>
    <t>01207_令和6年度</t>
  </si>
  <si>
    <t>01206</t>
  </si>
  <si>
    <t>釧路市</t>
  </si>
  <si>
    <t>01206_令和4年度</t>
  </si>
  <si>
    <t>01206_令和6年度</t>
  </si>
  <si>
    <t>01647_令和6年度</t>
  </si>
  <si>
    <t>01647</t>
  </si>
  <si>
    <t>足寄町</t>
  </si>
  <si>
    <t>01662_令和6年度</t>
  </si>
  <si>
    <t>01662</t>
  </si>
  <si>
    <t>厚岸町</t>
  </si>
  <si>
    <t>01211_令和6年度</t>
  </si>
  <si>
    <t>01211</t>
  </si>
  <si>
    <t>網走市</t>
  </si>
  <si>
    <t>01644_令和6年度</t>
  </si>
  <si>
    <t>01644</t>
  </si>
  <si>
    <t>池田町</t>
  </si>
  <si>
    <t>01649_令和6年度</t>
  </si>
  <si>
    <t>01649</t>
  </si>
  <si>
    <t>浦幌町</t>
  </si>
  <si>
    <t>01555_令和6年度</t>
  </si>
  <si>
    <t>01555</t>
  </si>
  <si>
    <t>遠軽町</t>
  </si>
  <si>
    <t>01563_令和6年度</t>
  </si>
  <si>
    <t>01563</t>
  </si>
  <si>
    <t>雄武町</t>
  </si>
  <si>
    <t>01564_令和6年度</t>
  </si>
  <si>
    <t>01564</t>
  </si>
  <si>
    <t>大空町</t>
  </si>
  <si>
    <t>01550_令和6年度</t>
  </si>
  <si>
    <t>01550</t>
  </si>
  <si>
    <t>置戸町</t>
  </si>
  <si>
    <t>01561_令和6年度</t>
  </si>
  <si>
    <t>01561</t>
  </si>
  <si>
    <t>興部町</t>
  </si>
  <si>
    <t>01631_令和6年度</t>
  </si>
  <si>
    <t>01631</t>
  </si>
  <si>
    <t>音更町</t>
  </si>
  <si>
    <t>01633_令和6年度</t>
  </si>
  <si>
    <t>01633</t>
  </si>
  <si>
    <t>上士幌町</t>
  </si>
  <si>
    <t>01208_令和6年度</t>
  </si>
  <si>
    <t>01208</t>
  </si>
  <si>
    <t>北見市</t>
  </si>
  <si>
    <t>01546_令和6年度</t>
  </si>
  <si>
    <t>01546</t>
  </si>
  <si>
    <t>清里町</t>
  </si>
  <si>
    <t>01661_令和6年度</t>
  </si>
  <si>
    <t>01661</t>
  </si>
  <si>
    <t>釧路町</t>
  </si>
  <si>
    <t>01549_令和6年度</t>
  </si>
  <si>
    <t>01549</t>
  </si>
  <si>
    <t>訓子府町</t>
  </si>
  <si>
    <t>01547_令和6年度</t>
  </si>
  <si>
    <t>01547</t>
  </si>
  <si>
    <t>小清水町</t>
  </si>
  <si>
    <t>01639_令和6年度</t>
  </si>
  <si>
    <t>01639</t>
  </si>
  <si>
    <t>更別村</t>
  </si>
  <si>
    <t>01552_令和6年度</t>
  </si>
  <si>
    <t>01552</t>
  </si>
  <si>
    <t>佐呂間町</t>
  </si>
  <si>
    <t>01634_令和6年度</t>
  </si>
  <si>
    <t>01634</t>
  </si>
  <si>
    <t>鹿追町</t>
  </si>
  <si>
    <t>01664_令和6年度</t>
  </si>
  <si>
    <t>01664</t>
  </si>
  <si>
    <t>標茶町</t>
  </si>
  <si>
    <t>01693_令和6年度</t>
  </si>
  <si>
    <t>01693</t>
  </si>
  <si>
    <t>標津町</t>
  </si>
  <si>
    <t>01632_令和6年度</t>
  </si>
  <si>
    <t>01632</t>
  </si>
  <si>
    <t>士幌町</t>
  </si>
  <si>
    <t>01636_令和6年度</t>
  </si>
  <si>
    <t>01636</t>
  </si>
  <si>
    <t>清水町</t>
  </si>
  <si>
    <t>01545_令和6年度</t>
  </si>
  <si>
    <t>01545</t>
  </si>
  <si>
    <t>斜里町</t>
  </si>
  <si>
    <t>01668_令和6年度</t>
  </si>
  <si>
    <t>01668</t>
  </si>
  <si>
    <t>白糠町</t>
  </si>
  <si>
    <t>01635_令和6年度</t>
  </si>
  <si>
    <t>01635</t>
  </si>
  <si>
    <t>新得町</t>
  </si>
  <si>
    <t>01641_令和6年度</t>
  </si>
  <si>
    <t>01641</t>
  </si>
  <si>
    <t>大樹町</t>
  </si>
  <si>
    <t>01560_令和6年度</t>
  </si>
  <si>
    <t>01560</t>
  </si>
  <si>
    <t>滝上町</t>
  </si>
  <si>
    <t>01544_令和6年度</t>
  </si>
  <si>
    <t>01544</t>
  </si>
  <si>
    <t>津別町</t>
  </si>
  <si>
    <t>01667_令和6年度</t>
  </si>
  <si>
    <t>01667</t>
  </si>
  <si>
    <t>鶴居村</t>
  </si>
  <si>
    <t>01665_令和6年度</t>
  </si>
  <si>
    <t>01665</t>
  </si>
  <si>
    <t>弟子屈町</t>
  </si>
  <si>
    <t>01645_令和6年度</t>
  </si>
  <si>
    <t>01645</t>
  </si>
  <si>
    <t>豊頃町</t>
  </si>
  <si>
    <t>01638_令和6年度</t>
  </si>
  <si>
    <t>01638</t>
  </si>
  <si>
    <t>中札内村</t>
  </si>
  <si>
    <t>01692_令和6年度</t>
  </si>
  <si>
    <t>01692</t>
  </si>
  <si>
    <t>中標津町</t>
  </si>
  <si>
    <t>01562_令和6年度</t>
  </si>
  <si>
    <t>01562</t>
  </si>
  <si>
    <t>西興部村</t>
  </si>
  <si>
    <t>01223_令和6年度</t>
  </si>
  <si>
    <t>01223</t>
  </si>
  <si>
    <t>根室市</t>
  </si>
  <si>
    <t>01663_令和6年度</t>
  </si>
  <si>
    <t>01663</t>
  </si>
  <si>
    <t>浜中町</t>
  </si>
  <si>
    <t>01543_令和6年度</t>
  </si>
  <si>
    <t>01543</t>
  </si>
  <si>
    <t>美幌町</t>
  </si>
  <si>
    <t>01642_令和6年度</t>
  </si>
  <si>
    <t>01642</t>
  </si>
  <si>
    <t>広尾町</t>
  </si>
  <si>
    <t>01691_令和6年度</t>
  </si>
  <si>
    <t>01691</t>
  </si>
  <si>
    <t>別海町</t>
  </si>
  <si>
    <t>01646_令和6年度</t>
  </si>
  <si>
    <t>01646</t>
  </si>
  <si>
    <t>本別町</t>
  </si>
  <si>
    <t>01643_令和6年度</t>
  </si>
  <si>
    <t>01643</t>
  </si>
  <si>
    <t>幕別町</t>
  </si>
  <si>
    <t>01637_令和6年度</t>
  </si>
  <si>
    <t>01637</t>
  </si>
  <si>
    <t>芽室町</t>
  </si>
  <si>
    <t>01219_令和6年度</t>
  </si>
  <si>
    <t>01219</t>
  </si>
  <si>
    <t>紋別市</t>
  </si>
  <si>
    <t>01559_令和6年度</t>
  </si>
  <si>
    <t>01559</t>
  </si>
  <si>
    <t>湧別町</t>
  </si>
  <si>
    <t>01694_令和6年度</t>
  </si>
  <si>
    <t>01694</t>
  </si>
  <si>
    <t>羅臼町</t>
  </si>
  <si>
    <t>01648_令和6年度</t>
  </si>
  <si>
    <t>01648</t>
  </si>
  <si>
    <t>陸別町</t>
  </si>
  <si>
    <t>01647_令和4年度</t>
  </si>
  <si>
    <t>01662_令和4年度</t>
  </si>
  <si>
    <t>01211_令和4年度</t>
  </si>
  <si>
    <t>01644_令和4年度</t>
  </si>
  <si>
    <t>01649_令和4年度</t>
  </si>
  <si>
    <t>01555_令和4年度</t>
  </si>
  <si>
    <t>01563_令和4年度</t>
  </si>
  <si>
    <t>01564_令和4年度</t>
  </si>
  <si>
    <t>01550_令和4年度</t>
  </si>
  <si>
    <t>01561_令和4年度</t>
  </si>
  <si>
    <t>01631_令和4年度</t>
  </si>
  <si>
    <t>01633_令和4年度</t>
  </si>
  <si>
    <t>01208_令和4年度</t>
  </si>
  <si>
    <t>01546_令和4年度</t>
  </si>
  <si>
    <t>01661_令和4年度</t>
  </si>
  <si>
    <t>01549_令和4年度</t>
  </si>
  <si>
    <t>01547_令和4年度</t>
  </si>
  <si>
    <t>01639_令和4年度</t>
  </si>
  <si>
    <t>01552_令和4年度</t>
  </si>
  <si>
    <t>01634_令和4年度</t>
  </si>
  <si>
    <t>01664_令和4年度</t>
  </si>
  <si>
    <t>01693_令和4年度</t>
  </si>
  <si>
    <t>01632_令和4年度</t>
  </si>
  <si>
    <t>01636_令和4年度</t>
  </si>
  <si>
    <t>01545_令和4年度</t>
  </si>
  <si>
    <t>01668_令和4年度</t>
  </si>
  <si>
    <t>01635_令和4年度</t>
  </si>
  <si>
    <t>01641_令和4年度</t>
  </si>
  <si>
    <t>01560_令和4年度</t>
  </si>
  <si>
    <t>01544_令和4年度</t>
  </si>
  <si>
    <t>01667_令和4年度</t>
  </si>
  <si>
    <t>01665_令和4年度</t>
  </si>
  <si>
    <t>01645_令和4年度</t>
  </si>
  <si>
    <t>01638_令和4年度</t>
  </si>
  <si>
    <t>01692_令和4年度</t>
  </si>
  <si>
    <t>01562_令和4年度</t>
  </si>
  <si>
    <t>01223_令和4年度</t>
  </si>
  <si>
    <t>01663_令和4年度</t>
  </si>
  <si>
    <t>01543_令和4年度</t>
  </si>
  <si>
    <t>01642_令和4年度</t>
  </si>
  <si>
    <t>01691_令和4年度</t>
  </si>
  <si>
    <t>01646_令和4年度</t>
  </si>
  <si>
    <t>01643_令和4年度</t>
  </si>
  <si>
    <t>01637_令和4年度</t>
  </si>
  <si>
    <t>01219_令和4年度</t>
  </si>
  <si>
    <t>01559_令和4年度</t>
  </si>
  <si>
    <t>01694_令和4年度</t>
  </si>
  <si>
    <t>01648_令和4年度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</si>
  <si>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</si>
  <si>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</si>
  <si>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</si>
  <si>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</si>
  <si>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</si>
  <si>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</si>
  <si>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</si>
  <si>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</si>
  <si>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</si>
  <si>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</si>
  <si>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</si>
  <si>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</si>
  <si>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</si>
  <si>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</si>
  <si>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</si>
  <si>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</si>
  <si>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</si>
  <si>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</si>
  <si>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</si>
  <si>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</si>
  <si>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</si>
  <si>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</si>
  <si>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</si>
  <si>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</si>
  <si>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</si>
  <si>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</si>
  <si>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</si>
  <si>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</si>
  <si>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</si>
  <si>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</si>
  <si>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</si>
  <si>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</si>
  <si>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</si>
  <si>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</si>
  <si>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</si>
  <si>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</si>
  <si>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</si>
  <si>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</si>
  <si>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</si>
  <si>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</si>
  <si>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</si>
  <si>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</si>
  <si>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</si>
  <si>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</si>
  <si>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</si>
  <si>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</si>
  <si>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</si>
  <si>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</si>
  <si>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</si>
  <si>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</si>
  <si>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</si>
  <si>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</si>
  <si>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</si>
  <si>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</si>
  <si>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</si>
  <si>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</si>
  <si>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</si>
  <si>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</si>
  <si>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</si>
  <si>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</si>
  <si>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</si>
  <si>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</si>
  <si>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</si>
  <si>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</si>
  <si>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</si>
  <si>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</si>
  <si>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</si>
  <si>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</si>
  <si>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</si>
  <si>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</si>
  <si>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</si>
  <si>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</si>
  <si>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</si>
  <si>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</si>
  <si>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</si>
  <si>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</si>
  <si>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</si>
  <si>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</si>
  <si>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</si>
  <si>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</si>
  <si>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</si>
  <si>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</si>
  <si>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</si>
  <si>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</si>
  <si>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</si>
  <si>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</si>
  <si>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</si>
  <si>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</si>
  <si>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</si>
  <si>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</si>
  <si>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</si>
  <si>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</si>
  <si>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</si>
  <si>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</si>
  <si>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</si>
  <si>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</si>
  <si>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</si>
  <si>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</si>
  <si>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</si>
  <si>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</si>
  <si>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</si>
  <si>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</si>
  <si>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</si>
  <si>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</si>
  <si>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</si>
  <si>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</si>
  <si>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</si>
  <si>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</si>
  <si>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</si>
  <si>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</si>
  <si>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</si>
  <si>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</si>
  <si>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</si>
  <si>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</si>
  <si>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</si>
  <si>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</si>
  <si>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</si>
  <si>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</si>
  <si>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</si>
  <si>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</si>
  <si>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</si>
  <si>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</si>
  <si>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</si>
  <si>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</si>
  <si>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</si>
  <si>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</si>
  <si>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</si>
  <si>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</si>
  <si>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</si>
  <si>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</si>
  <si>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</si>
  <si>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</si>
  <si>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</si>
  <si>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</si>
  <si>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</si>
  <si>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</si>
  <si>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</si>
  <si>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</si>
  <si>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</si>
  <si>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</si>
  <si>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</si>
  <si>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</si>
  <si>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</si>
  <si>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</si>
  <si>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</si>
  <si>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</si>
  <si>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</si>
  <si>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</si>
  <si>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</si>
  <si>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</si>
  <si>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</si>
  <si>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</si>
  <si>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</si>
  <si>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</si>
  <si>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</si>
  <si>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</si>
  <si>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</si>
  <si>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</si>
  <si>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</si>
  <si>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</si>
  <si>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</si>
  <si>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</si>
  <si>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</si>
  <si>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</si>
  <si>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</si>
  <si>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</si>
  <si>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</si>
  <si>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</si>
  <si>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</si>
  <si>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</si>
  <si>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</si>
  <si>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</si>
  <si>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</si>
  <si>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</si>
  <si>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</si>
  <si>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</si>
  <si>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</si>
  <si>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</si>
  <si>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</si>
  <si>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</si>
  <si>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</si>
  <si>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</si>
  <si>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</si>
  <si>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</si>
  <si>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</si>
  <si>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</si>
  <si>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</si>
  <si>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</si>
  <si>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</si>
  <si>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</si>
  <si>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</si>
  <si>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</si>
  <si>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</si>
  <si>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</si>
  <si>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</si>
  <si>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</si>
  <si>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</si>
  <si>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</si>
  <si>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</si>
  <si>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</si>
  <si>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</si>
  <si>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</si>
  <si>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</si>
  <si>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</si>
  <si>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</si>
  <si>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</si>
  <si>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</si>
  <si>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</si>
  <si>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</si>
  <si>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</si>
  <si>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</si>
  <si>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</si>
  <si>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</si>
  <si>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</si>
  <si>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</si>
  <si>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</si>
  <si>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</si>
  <si>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</si>
  <si>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</si>
  <si>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</si>
  <si>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</si>
  <si>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</si>
  <si>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</si>
  <si>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</si>
  <si>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</si>
  <si>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</si>
  <si>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</si>
  <si>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</si>
  <si>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</si>
  <si>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</si>
  <si>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</si>
  <si>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</si>
  <si>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</si>
  <si>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</si>
  <si>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</si>
  <si>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</si>
  <si>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</si>
  <si>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</si>
  <si>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</si>
  <si>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</si>
  <si>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</si>
  <si>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</si>
  <si>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</si>
  <si>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</si>
  <si>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</si>
  <si>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</si>
  <si>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</si>
  <si>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</si>
  <si>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</si>
  <si>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</si>
  <si>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</si>
  <si>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</si>
  <si>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</si>
  <si>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</si>
  <si>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</si>
  <si>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</si>
  <si>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</si>
  <si>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</si>
  <si>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</si>
  <si>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</si>
  <si>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</si>
  <si>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</si>
  <si>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</si>
  <si>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</si>
  <si>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</si>
  <si>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</si>
  <si>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</si>
  <si>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</si>
  <si>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</si>
  <si>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</si>
  <si>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</si>
  <si>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</si>
  <si>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</si>
  <si>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</si>
  <si>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</si>
  <si>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</si>
  <si>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</si>
  <si>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</si>
  <si>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</si>
  <si>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</si>
  <si>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</si>
  <si>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</si>
  <si>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</si>
  <si>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</si>
  <si>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</si>
  <si>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</si>
  <si>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</si>
  <si>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</si>
  <si>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</si>
  <si>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</si>
  <si>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</si>
  <si>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</si>
  <si>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</si>
  <si>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</si>
  <si>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</si>
  <si>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</si>
  <si>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</si>
  <si>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</si>
  <si>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</si>
  <si>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</si>
  <si>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</si>
  <si>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</si>
  <si>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</si>
  <si>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</si>
  <si>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</si>
  <si>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</si>
  <si>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</si>
  <si>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</si>
  <si>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</si>
  <si>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</si>
  <si>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</si>
  <si>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</si>
  <si>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</si>
  <si>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</si>
  <si>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</si>
  <si>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</si>
  <si>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</si>
  <si>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</si>
  <si>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</si>
  <si>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</si>
  <si>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</si>
  <si>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</si>
  <si>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</si>
  <si>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</si>
  <si>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</si>
  <si>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</si>
  <si>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</si>
  <si>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</si>
  <si>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</si>
  <si>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</si>
  <si>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</si>
  <si>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</si>
  <si>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</si>
  <si>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</si>
  <si>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</si>
  <si>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</si>
  <si>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</si>
  <si>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</si>
  <si>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</si>
  <si>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</si>
  <si>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</si>
  <si>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</si>
  <si>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</si>
  <si>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</si>
  <si>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</si>
  <si>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</si>
  <si>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</si>
  <si>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</si>
  <si>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</si>
  <si>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</si>
  <si>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</si>
  <si>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</si>
  <si>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</si>
  <si>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</si>
  <si>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</si>
  <si>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</si>
  <si>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</si>
  <si>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</si>
  <si>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</si>
  <si>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</si>
  <si>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</si>
  <si>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</si>
  <si>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</si>
  <si>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</si>
  <si>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</si>
  <si>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</si>
  <si>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</si>
  <si>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</si>
  <si>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</si>
  <si>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</si>
  <si>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</si>
  <si>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</si>
  <si>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</si>
  <si>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</si>
  <si>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</si>
  <si>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</si>
  <si>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</si>
  <si>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</si>
  <si>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</si>
  <si>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</si>
  <si>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</si>
  <si>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</si>
  <si>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</si>
  <si>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</si>
  <si>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</si>
  <si>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</si>
  <si>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</si>
  <si>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</si>
  <si>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</si>
  <si>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</si>
  <si>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</si>
  <si>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</si>
  <si>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</si>
  <si>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</si>
  <si>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</si>
  <si>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</si>
  <si>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</si>
  <si>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</si>
  <si>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</si>
  <si>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</si>
  <si>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</si>
  <si>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</si>
  <si>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</si>
  <si>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</si>
  <si>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</si>
  <si>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</si>
  <si>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</si>
  <si>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</si>
  <si>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</si>
  <si>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</si>
  <si>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</si>
  <si>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</si>
  <si>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</si>
  <si>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</si>
  <si>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</si>
  <si>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</si>
  <si>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</si>
  <si>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</si>
  <si>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</si>
  <si>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</si>
  <si>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</si>
  <si>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</si>
  <si>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</si>
  <si>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</si>
  <si>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</si>
  <si>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</si>
  <si>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</si>
  <si>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</si>
  <si>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</si>
  <si>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</si>
  <si>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</si>
  <si>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</si>
  <si>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</si>
  <si>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</si>
  <si>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</si>
  <si>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</si>
  <si>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</si>
  <si>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</si>
  <si>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</si>
  <si>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</si>
  <si>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</si>
  <si>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</si>
  <si>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</si>
  <si>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</si>
  <si>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</si>
  <si>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</si>
  <si>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</si>
  <si>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</si>
  <si>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</si>
  <si>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</si>
  <si>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</si>
  <si>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</si>
  <si>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</si>
  <si>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</si>
  <si>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</si>
  <si>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</si>
  <si>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</si>
  <si>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</si>
  <si>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</si>
  <si>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</si>
  <si>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</si>
  <si>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</si>
  <si>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</si>
  <si>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</si>
  <si>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</si>
  <si>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</si>
  <si>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</si>
  <si>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</si>
  <si>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</si>
  <si>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</si>
  <si>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</si>
  <si>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</si>
  <si>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</si>
  <si>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</si>
  <si>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</si>
  <si>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</si>
  <si>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</si>
  <si>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</si>
  <si>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</si>
  <si>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</si>
  <si>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</si>
  <si>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</si>
  <si>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</si>
  <si>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</si>
  <si>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</si>
  <si>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</si>
  <si>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</si>
  <si>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</si>
  <si>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</si>
  <si>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</si>
  <si>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</si>
  <si>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</si>
  <si>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</si>
  <si>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</si>
  <si>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</si>
  <si>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</si>
  <si>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</si>
  <si>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</si>
  <si>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</si>
  <si>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</si>
  <si>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</si>
  <si>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</si>
  <si>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</si>
  <si>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</si>
  <si>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</si>
  <si>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</si>
  <si>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</si>
  <si>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</si>
  <si>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</si>
  <si>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</si>
  <si>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</si>
  <si>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</si>
  <si>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</si>
  <si>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</si>
  <si>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</si>
  <si>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</si>
  <si>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</si>
  <si>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</si>
  <si>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</si>
  <si>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</si>
  <si>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</si>
  <si>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</si>
  <si>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</si>
  <si>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</si>
  <si>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</si>
  <si>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</si>
  <si>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</si>
  <si>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</si>
  <si>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</si>
  <si>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</si>
  <si>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</si>
  <si>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</si>
  <si>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</si>
  <si>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</si>
  <si>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</si>
  <si>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</si>
  <si>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</si>
  <si>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</si>
  <si>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</si>
  <si>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</si>
  <si>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</si>
  <si>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</si>
  <si>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</si>
  <si>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</si>
  <si>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</si>
  <si>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</si>
  <si>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</si>
  <si>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</si>
  <si>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</si>
  <si>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</si>
  <si>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</si>
  <si>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</si>
  <si>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</si>
  <si>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</si>
  <si>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</si>
  <si>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</si>
  <si>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</si>
  <si>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</si>
  <si>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</si>
  <si>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</si>
  <si>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</si>
  <si>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</si>
  <si>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</si>
  <si>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</si>
  <si>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</si>
  <si>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</si>
  <si>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</si>
  <si>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</si>
  <si>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</si>
  <si>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</si>
  <si>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</si>
  <si>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</si>
  <si>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</si>
  <si>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</si>
  <si>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</si>
  <si>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</si>
  <si>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</si>
  <si>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</si>
  <si>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</si>
  <si>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</si>
  <si>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</si>
  <si>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</si>
  <si>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</si>
  <si>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</si>
  <si>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</si>
  <si>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</si>
  <si>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</si>
  <si>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</si>
  <si>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</si>
  <si>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</si>
  <si>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</si>
  <si>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</si>
  <si>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</si>
  <si>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</si>
  <si>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</si>
  <si>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</si>
  <si>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</si>
  <si>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</si>
  <si>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</si>
  <si>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</si>
  <si>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</si>
  <si>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</si>
  <si>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</si>
  <si>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</si>
  <si>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</si>
  <si>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</si>
  <si>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</si>
  <si>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</si>
  <si>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</si>
  <si>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</si>
  <si>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</si>
  <si>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</si>
  <si>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</si>
  <si>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</si>
  <si>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01560_令和7年度</t>
  </si>
  <si>
    <t>01560_令和8年度</t>
  </si>
  <si>
    <t>01560_令和9年度</t>
  </si>
  <si>
    <t>01560_令和10年度</t>
  </si>
  <si>
    <t>01560_令和11年度</t>
  </si>
  <si>
    <t>01560_令和12年度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</si>
</sst>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0.29203779000000002</c:v>
                </c:pt>
                <c:pt idx="1">
                  <c:v>0.2468581</c:v>
                </c:pt>
                <c:pt idx="2">
                  <c:v>0.21471997000000001</c:v>
                </c:pt>
                <c:pt idx="3">
                  <c:v>0.22822729999999999</c:v>
                </c:pt>
                <c:pt idx="4">
                  <c:v>0.3528286281855208</c:v>
                </c:pt>
                <c:pt idx="5">
                  <c:v>0.30232980592343822</c:v>
                </c:pt>
                <c:pt idx="6">
                  <c:v>0.24116769516673461</c:v>
                </c:pt>
                <c:pt idx="7">
                  <c:v>0.25911414500645868</c:v>
                </c:pt>
                <c:pt idx="8">
                  <c:v>0.2369606826733599</c:v>
                </c:pt>
                <c:pt idx="9">
                  <c:v>0.31858782086631798</c:v>
                </c:pt>
                <c:pt idx="10">
                  <c:v>0.28929185560165488</c:v>
                </c:pt>
                <c:pt idx="11">
                  <c:v>0.26958714056447552</c:v>
                </c:pt>
                <c:pt idx="12">
                  <c:v>0.30954047281861391</c:v>
                </c:pt>
                <c:pt idx="13">
                  <c:v>0.37058906947597509</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7.7047965888254071</c:v>
                </c:pt>
                <c:pt idx="1">
                  <c:v>7.734476821141957</c:v>
                </c:pt>
                <c:pt idx="2">
                  <c:v>6.8256283971594716</c:v>
                </c:pt>
                <c:pt idx="3">
                  <c:v>6.8466188354104647</c:v>
                </c:pt>
                <c:pt idx="4">
                  <c:v>6.9381744183508083</c:v>
                </c:pt>
                <c:pt idx="5">
                  <c:v>6.786298342331551</c:v>
                </c:pt>
                <c:pt idx="6">
                  <c:v>6.7373982609222507</c:v>
                </c:pt>
                <c:pt idx="7">
                  <c:v>6.9410063395339616</c:v>
                </c:pt>
                <c:pt idx="8">
                  <c:v>6.9076768518233873</c:v>
                </c:pt>
                <c:pt idx="9">
                  <c:v>6.8346235217982443</c:v>
                </c:pt>
                <c:pt idx="10">
                  <c:v>6.3183570299920984</c:v>
                </c:pt>
                <c:pt idx="11">
                  <c:v>5.7317034308056245</c:v>
                </c:pt>
                <c:pt idx="12">
                  <c:v>5.7100042967566518</c:v>
                </c:pt>
                <c:pt idx="13">
                  <c:v>5.7873079905381033</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6.8433279419025981</c:v>
                </c:pt>
                <c:pt idx="1">
                  <c:v>6.6114866763749642</c:v>
                </c:pt>
                <c:pt idx="2">
                  <c:v>7.8673867770431984</c:v>
                </c:pt>
                <c:pt idx="3">
                  <c:v>8.4929167547293591</c:v>
                </c:pt>
                <c:pt idx="4">
                  <c:v>8.1127236998169803</c:v>
                </c:pt>
                <c:pt idx="5">
                  <c:v>8.5221499603131701</c:v>
                </c:pt>
                <c:pt idx="6">
                  <c:v>7.7339676648742133</c:v>
                </c:pt>
                <c:pt idx="7">
                  <c:v>7.7904858171464255</c:v>
                </c:pt>
                <c:pt idx="8">
                  <c:v>7.5193658278250819</c:v>
                </c:pt>
                <c:pt idx="9">
                  <c:v>6.7888059160041427</c:v>
                </c:pt>
                <c:pt idx="10">
                  <c:v>6.7998962846774411</c:v>
                </c:pt>
                <c:pt idx="11">
                  <c:v>6.1391348782744819</c:v>
                </c:pt>
                <c:pt idx="12">
                  <c:v>5.9246670831026558</c:v>
                </c:pt>
                <c:pt idx="13">
                  <c:v>5.7829271363278894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4.2815920728734316</c:v>
                </c:pt>
                <c:pt idx="1">
                  <c:v>3.832622049625992</c:v>
                </c:pt>
                <c:pt idx="2">
                  <c:v>4.8416791691527994</c:v>
                </c:pt>
                <c:pt idx="3">
                  <c:v>6.0133501444417634</c:v>
                </c:pt>
                <c:pt idx="4">
                  <c:v>5.5925594027156844</c:v>
                </c:pt>
                <c:pt idx="5">
                  <c:v>5.2567574036026032</c:v>
                </c:pt>
                <c:pt idx="6">
                  <c:v>5.0862956985499386</c:v>
                </c:pt>
                <c:pt idx="7">
                  <c:v>4.3609086849484289</c:v>
                </c:pt>
                <c:pt idx="8">
                  <c:v>4.3726394006037452</c:v>
                </c:pt>
                <c:pt idx="9">
                  <c:v>4.3942055921101701</c:v>
                </c:pt>
                <c:pt idx="10">
                  <c:v>3.9420014229504101</c:v>
                </c:pt>
                <c:pt idx="11">
                  <c:v>3.4719917666318723</c:v>
                </c:pt>
                <c:pt idx="12">
                  <c:v>3.5262121044680117</c:v>
                </c:pt>
                <c:pt idx="13">
                  <c:v>3.5951581257087413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10.657350766105909</c:v>
                </c:pt>
                <c:pt idx="1">
                  <c:v>10.302739202901662</c:v>
                </c:pt>
                <c:pt idx="2">
                  <c:v>10.84826842641068</c:v>
                </c:pt>
                <c:pt idx="3">
                  <c:v>10.203222791349347</c:v>
                </c:pt>
                <c:pt idx="4">
                  <c:v>9.1809667199648572</c:v>
                </c:pt>
                <c:pt idx="5">
                  <c:v>8.1395067878421088</c:v>
                </c:pt>
                <c:pt idx="6">
                  <c:v>8.7057306295937522</c:v>
                </c:pt>
                <c:pt idx="7">
                  <c:v>9.0483907988233199</c:v>
                </c:pt>
                <c:pt idx="8">
                  <c:v>8.366740949375334</c:v>
                </c:pt>
                <c:pt idx="9">
                  <c:v>7.6702160069627663</c:v>
                </c:pt>
                <c:pt idx="10">
                  <c:v>8.011173368304064</c:v>
                </c:pt>
                <c:pt idx="11">
                  <c:v>8.8889974324734933</c:v>
                </c:pt>
                <c:pt idx="12">
                  <c:v>9.5801936339801266</c:v>
                </c:pt>
                <c:pt idx="13">
                  <c:v>8.4064764090672099</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1642</c:v>
                </c:pt>
                <c:pt idx="1">
                  <c:v>1631</c:v>
                </c:pt>
                <c:pt idx="2">
                  <c:v>1565</c:v>
                </c:pt>
                <c:pt idx="3">
                  <c:v>1568</c:v>
                </c:pt>
                <c:pt idx="4">
                  <c:v>1586</c:v>
                </c:pt>
                <c:pt idx="5">
                  <c:v>1576</c:v>
                </c:pt>
                <c:pt idx="6">
                  <c:v>1575</c:v>
                </c:pt>
                <c:pt idx="7">
                  <c:v>1577</c:v>
                </c:pt>
                <c:pt idx="8">
                  <c:v>1582</c:v>
                </c:pt>
                <c:pt idx="9">
                  <c:v>1568</c:v>
                </c:pt>
                <c:pt idx="10">
                  <c:v>1575</c:v>
                </c:pt>
                <c:pt idx="11">
                  <c:v>1563</c:v>
                </c:pt>
                <c:pt idx="12">
                  <c:v>1554</c:v>
                </c:pt>
                <c:pt idx="13">
                  <c:v>1552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860</c:v>
                </c:pt>
                <c:pt idx="1">
                  <c:v>851</c:v>
                </c:pt>
                <c:pt idx="2">
                  <c:v>727</c:v>
                </c:pt>
                <c:pt idx="3">
                  <c:v>728</c:v>
                </c:pt>
                <c:pt idx="4">
                  <c:v>763</c:v>
                </c:pt>
                <c:pt idx="5">
                  <c:v>764</c:v>
                </c:pt>
                <c:pt idx="6">
                  <c:v>761</c:v>
                </c:pt>
                <c:pt idx="7">
                  <c:v>837</c:v>
                </c:pt>
                <c:pt idx="8">
                  <c:v>845</c:v>
                </c:pt>
                <c:pt idx="9">
                  <c:v>857</c:v>
                </c:pt>
                <c:pt idx="10">
                  <c:v>757</c:v>
                </c:pt>
                <c:pt idx="11">
                  <c:v>750</c:v>
                </c:pt>
                <c:pt idx="12">
                  <c:v>744</c:v>
                </c:pt>
                <c:pt idx="13">
                  <c:v>749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1607</c:v>
                </c:pt>
                <c:pt idx="1">
                  <c:v>1579</c:v>
                </c:pt>
                <c:pt idx="2">
                  <c:v>1561</c:v>
                </c:pt>
                <c:pt idx="3">
                  <c:v>1534</c:v>
                </c:pt>
                <c:pt idx="4">
                  <c:v>1512</c:v>
                </c:pt>
                <c:pt idx="5">
                  <c:v>1500</c:v>
                </c:pt>
                <c:pt idx="6">
                  <c:v>1479</c:v>
                </c:pt>
                <c:pt idx="7">
                  <c:v>1465</c:v>
                </c:pt>
                <c:pt idx="8">
                  <c:v>1445</c:v>
                </c:pt>
                <c:pt idx="9">
                  <c:v>1417</c:v>
                </c:pt>
                <c:pt idx="10">
                  <c:v>1402</c:v>
                </c:pt>
                <c:pt idx="11">
                  <c:v>1381</c:v>
                </c:pt>
                <c:pt idx="12">
                  <c:v>1349</c:v>
                </c:pt>
                <c:pt idx="13">
                  <c:v>1337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136</c:v>
                </c:pt>
                <c:pt idx="1">
                  <c:v>136</c:v>
                </c:pt>
                <c:pt idx="2">
                  <c:v>136</c:v>
                </c:pt>
                <c:pt idx="3">
                  <c:v>136</c:v>
                </c:pt>
                <c:pt idx="4">
                  <c:v>136</c:v>
                </c:pt>
                <c:pt idx="5">
                  <c:v>118</c:v>
                </c:pt>
                <c:pt idx="6">
                  <c:v>118</c:v>
                </c:pt>
                <c:pt idx="7">
                  <c:v>118</c:v>
                </c:pt>
                <c:pt idx="8">
                  <c:v>118</c:v>
                </c:pt>
                <c:pt idx="9">
                  <c:v>118</c:v>
                </c:pt>
                <c:pt idx="10">
                  <c:v>118</c:v>
                </c:pt>
                <c:pt idx="11">
                  <c:v>150</c:v>
                </c:pt>
                <c:pt idx="12">
                  <c:v>150</c:v>
                </c:pt>
                <c:pt idx="13">
                  <c:v>150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189</c:v>
                </c:pt>
                <c:pt idx="1">
                  <c:v>189</c:v>
                </c:pt>
                <c:pt idx="2">
                  <c:v>189</c:v>
                </c:pt>
                <c:pt idx="3">
                  <c:v>189</c:v>
                </c:pt>
                <c:pt idx="4">
                  <c:v>189</c:v>
                </c:pt>
                <c:pt idx="5">
                  <c:v>130</c:v>
                </c:pt>
                <c:pt idx="6">
                  <c:v>130</c:v>
                </c:pt>
                <c:pt idx="7">
                  <c:v>130</c:v>
                </c:pt>
                <c:pt idx="8">
                  <c:v>130</c:v>
                </c:pt>
                <c:pt idx="9">
                  <c:v>130</c:v>
                </c:pt>
                <c:pt idx="10">
                  <c:v>130</c:v>
                </c:pt>
                <c:pt idx="11">
                  <c:v>110</c:v>
                </c:pt>
                <c:pt idx="12">
                  <c:v>110</c:v>
                </c:pt>
                <c:pt idx="13">
                  <c:v>110</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6.4119000000000002</c:v>
                </c:pt>
                <c:pt idx="1">
                  <c:v>8.6654999999999998</c:v>
                </c:pt>
                <c:pt idx="2">
                  <c:v>11.422000000000001</c:v>
                </c:pt>
                <c:pt idx="3">
                  <c:v>8.1829000000000001</c:v>
                </c:pt>
                <c:pt idx="4">
                  <c:v>8.1053999999999995</c:v>
                </c:pt>
                <c:pt idx="5">
                  <c:v>9.1165000000000003</c:v>
                </c:pt>
                <c:pt idx="6">
                  <c:v>10.336</c:v>
                </c:pt>
                <c:pt idx="7">
                  <c:v>9.6006</c:v>
                </c:pt>
                <c:pt idx="8">
                  <c:v>9.0937000000000001</c:v>
                </c:pt>
                <c:pt idx="9">
                  <c:v>8.6753</c:v>
                </c:pt>
                <c:pt idx="10">
                  <c:v>10.5451</c:v>
                </c:pt>
                <c:pt idx="11">
                  <c:v>5.9646999999999997</c:v>
                </c:pt>
                <c:pt idx="12">
                  <c:v>12.5342</c:v>
                </c:pt>
                <c:pt idx="13">
                  <c:v>12.6348</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4.8416791691527994</c:v>
                </c:pt>
                <c:pt idx="1">
                  <c:v>6.0133501444417634</c:v>
                </c:pt>
                <c:pt idx="2">
                  <c:v>5.5925594027156844</c:v>
                </c:pt>
                <c:pt idx="3">
                  <c:v>5.2567574036026032</c:v>
                </c:pt>
                <c:pt idx="4">
                  <c:v>5.0862956985499386</c:v>
                </c:pt>
                <c:pt idx="5">
                  <c:v>4.3609086849484289</c:v>
                </c:pt>
                <c:pt idx="6">
                  <c:v>4.3726394006037452</c:v>
                </c:pt>
                <c:pt idx="7">
                  <c:v>4.3942055921101701</c:v>
                </c:pt>
                <c:pt idx="8">
                  <c:v>3.9420014229504101</c:v>
                </c:pt>
                <c:pt idx="9">
                  <c:v>3.4719917666318723</c:v>
                </c:pt>
                <c:pt idx="10">
                  <c:v>3.5262121044680117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10.84826842641068</c:v>
                </c:pt>
                <c:pt idx="1">
                  <c:v>10.203222791349347</c:v>
                </c:pt>
                <c:pt idx="2">
                  <c:v>9.1809667199648572</c:v>
                </c:pt>
                <c:pt idx="3">
                  <c:v>8.1395067878421088</c:v>
                </c:pt>
                <c:pt idx="4">
                  <c:v>8.7057306295937522</c:v>
                </c:pt>
                <c:pt idx="5">
                  <c:v>9.0483907988233199</c:v>
                </c:pt>
                <c:pt idx="6">
                  <c:v>8.366740949375334</c:v>
                </c:pt>
                <c:pt idx="7">
                  <c:v>7.6702160069627663</c:v>
                </c:pt>
                <c:pt idx="8">
                  <c:v>8.011173368304064</c:v>
                </c:pt>
                <c:pt idx="9">
                  <c:v>8.8889974324734933</c:v>
                </c:pt>
                <c:pt idx="10">
                  <c:v>9.5801936339801266</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2.8976820590434249</c:v>
                </c:pt>
                <c:pt idx="2">
                  <c:v>0.94742657927428242</c:v>
                </c:pt>
                <c:pt idx="3">
                  <c:v>8.5586688976149432</c:v>
                </c:pt>
                <c:pt idx="4">
                  <c:v>4.1564777263685171</c:v>
                </c:pt>
                <c:pt idx="5">
                  <c:v>8.181348858493914</c:v>
                </c:pt>
                <c:pt idx="7">
                  <c:v>8.3112329209442759</c:v>
                </c:pt>
                <c:pt idx="8">
                  <c:v>0.20077999213314501</c:v>
                </c:pt>
                <c:pt idx="9">
                  <c:v>0</c:v>
                </c:pt>
                <c:pt idx="10">
                  <c:v>0.44853651</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12.403777535932651</c:v>
                </c:pt>
                <c:pt idx="4" formatCode="#,##0">
                  <c:v>4.1564777263685171</c:v>
                </c:pt>
                <c:pt idx="5" formatCode="#,##0">
                  <c:v>8.181348858493914</c:v>
                </c:pt>
                <c:pt idx="6" formatCode="#,##0">
                  <c:v>8.5120129130774203</c:v>
                </c:pt>
                <c:pt idx="10" formatCode="#,##0">
                  <c:v>0.44853651</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滝上町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滝上町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滝上町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滝上町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1,600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56.2</c:v>
                </c:pt>
                <c:pt idx="1">
                  <c:v>992</c:v>
                </c:pt>
                <c:pt idx="2">
                  <c:v>0</c:v>
                </c:pt>
                <c:pt idx="3">
                  <c:v>552</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4,281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67.44674400000001</c:v>
                </c:pt>
                <c:pt idx="1">
                  <c:v>1312.1779199999999</c:v>
                </c:pt>
                <c:pt idx="2">
                  <c:v>0</c:v>
                </c:pt>
                <c:pt idx="3">
                  <c:v>2901.3119999999999</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274</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滝上町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54.480685571999999</c:v>
                </c:pt>
                <c:pt idx="1">
                  <c:v>217.704549816</c:v>
                </c:pt>
                <c:pt idx="2">
                  <c:v>0.58341600000000005</c:v>
                </c:pt>
                <c:pt idx="3">
                  <c:v>0</c:v>
                </c:pt>
                <c:pt idx="4">
                  <c:v>0.11276949999999999</c:v>
                </c:pt>
                <c:pt idx="5">
                  <c:v>1.4519250299999999</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3,437,179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滝上町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1298867</c:v>
                </c:pt>
                <c:pt idx="1">
                  <c:v>2135300</c:v>
                </c:pt>
                <c:pt idx="2">
                  <c:v>3012</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260</c:v>
                </c:pt>
                <c:pt idx="1">
                  <c:v>260</c:v>
                </c:pt>
                <c:pt idx="2">
                  <c:v>260</c:v>
                </c:pt>
                <c:pt idx="3">
                  <c:v>260</c:v>
                </c:pt>
                <c:pt idx="4">
                  <c:v>260</c:v>
                </c:pt>
                <c:pt idx="5">
                  <c:v>552</c:v>
                </c:pt>
                <c:pt idx="6">
                  <c:v>552</c:v>
                </c:pt>
                <c:pt idx="7">
                  <c:v>552</c:v>
                </c:pt>
                <c:pt idx="8">
                  <c:v>552</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843.5</c:v>
                </c:pt>
                <c:pt idx="1">
                  <c:v>843.5</c:v>
                </c:pt>
                <c:pt idx="2">
                  <c:v>942.5</c:v>
                </c:pt>
                <c:pt idx="3">
                  <c:v>943</c:v>
                </c:pt>
                <c:pt idx="4">
                  <c:v>942.5</c:v>
                </c:pt>
                <c:pt idx="5">
                  <c:v>992</c:v>
                </c:pt>
                <c:pt idx="6">
                  <c:v>992</c:v>
                </c:pt>
                <c:pt idx="7">
                  <c:v>992</c:v>
                </c:pt>
                <c:pt idx="8">
                  <c:v>992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32</c:v>
                </c:pt>
                <c:pt idx="1">
                  <c:v>34.700000000000003</c:v>
                </c:pt>
                <c:pt idx="2">
                  <c:v>34.700000000000003</c:v>
                </c:pt>
                <c:pt idx="3">
                  <c:v>35</c:v>
                </c:pt>
                <c:pt idx="4">
                  <c:v>34.700000000000003</c:v>
                </c:pt>
                <c:pt idx="5">
                  <c:v>34.700000000000003</c:v>
                </c:pt>
                <c:pt idx="6">
                  <c:v>54.1</c:v>
                </c:pt>
                <c:pt idx="7">
                  <c:v>54.1</c:v>
                </c:pt>
                <c:pt idx="8">
                  <c:v>56.2</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0.17891687345464652</c:v>
                </c:pt>
                <c:pt idx="1">
                  <c:v>0.18242495530923991</c:v>
                </c:pt>
                <c:pt idx="2">
                  <c:v>0.20267890054934945</c:v>
                </c:pt>
                <c:pt idx="3">
                  <c:v>0.21091059324605951</c:v>
                </c:pt>
                <c:pt idx="4">
                  <c:v>0.20585915314923159</c:v>
                </c:pt>
                <c:pt idx="5">
                  <c:v>0.34874652155736074</c:v>
                </c:pt>
                <c:pt idx="6">
                  <c:v>0.335786817575013</c:v>
                </c:pt>
                <c:pt idx="7">
                  <c:v>0.33545566369216195</c:v>
                </c:pt>
                <c:pt idx="8">
                  <c:v>0.33565326783489113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2.2616286695351868</c:v>
                </c:pt>
                <c:pt idx="2">
                  <c:v>0.55385180047430305</c:v>
                </c:pt>
                <c:pt idx="3">
                  <c:v>6.3654862499553673</c:v>
                </c:pt>
                <c:pt idx="4">
                  <c:v>5.5925594027156844</c:v>
                </c:pt>
                <c:pt idx="5">
                  <c:v>8.1127236998169803</c:v>
                </c:pt>
                <c:pt idx="7">
                  <c:v>6.7142320008055947</c:v>
                </c:pt>
                <c:pt idx="8">
                  <c:v>0.22394241754521399</c:v>
                </c:pt>
                <c:pt idx="9">
                  <c:v>0</c:v>
                </c:pt>
                <c:pt idx="10">
                  <c:v>0.3528286281855208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9.1809667199648572</c:v>
                </c:pt>
                <c:pt idx="4" formatCode="#,##0">
                  <c:v>5.5925594027156844</c:v>
                </c:pt>
                <c:pt idx="5" formatCode="#,##0">
                  <c:v>8.1127236998169803</c:v>
                </c:pt>
                <c:pt idx="6" formatCode="#,##0">
                  <c:v>6.9381744183508083</c:v>
                </c:pt>
                <c:pt idx="10" formatCode="#,##0">
                  <c:v>0.3528286281855208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c:v>
                </c:pt>
                <c:pt idx="1">
                  <c:v>6</c:v>
                </c:pt>
                <c:pt idx="2">
                  <c:v>6</c:v>
                </c:pt>
                <c:pt idx="3">
                  <c:v>6</c:v>
                </c:pt>
                <c:pt idx="4">
                  <c:v>6</c:v>
                </c:pt>
                <c:pt idx="5">
                  <c:v>6</c:v>
                </c:pt>
                <c:pt idx="6">
                  <c:v>8</c:v>
                </c:pt>
                <c:pt idx="7">
                  <c:v>8</c:v>
                </c:pt>
                <c:pt idx="8">
                  <c:v>9</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12754.044349438022</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4280.9366639999998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7576906.9829999991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1513352.3769999999</c:v>
                </c:pt>
                <c:pt idx="1">
                  <c:v>6047348.6059999997</c:v>
                </c:pt>
                <c:pt idx="2">
                  <c:v>16206</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1379.6246639999999</c:v>
                </c:pt>
                <c:pt idx="1">
                  <c:v>0</c:v>
                </c:pt>
                <c:pt idx="2">
                  <c:v>2901.3119999999999</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2.1479431735407046</c:v>
                </c:pt>
                <c:pt idx="2">
                  <c:v>0.29493952498275833</c:v>
                </c:pt>
                <c:pt idx="3">
                  <c:v>5.9635937105437478</c:v>
                </c:pt>
                <c:pt idx="4">
                  <c:v>3.5951581257087413</c:v>
                </c:pt>
                <c:pt idx="5">
                  <c:v>5.7829271363278894</c:v>
                </c:pt>
                <c:pt idx="7">
                  <c:v>5.648198552693863</c:v>
                </c:pt>
                <c:pt idx="8">
                  <c:v>0.13910943784424012</c:v>
                </c:pt>
                <c:pt idx="9">
                  <c:v>0</c:v>
                </c:pt>
                <c:pt idx="10">
                  <c:v>0.37058906947597509</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8.4064764090672099</c:v>
                </c:pt>
                <c:pt idx="4">
                  <c:v>3.5951581257087413</c:v>
                </c:pt>
                <c:pt idx="5">
                  <c:v>5.7829271363278894</c:v>
                </c:pt>
                <c:pt idx="6">
                  <c:v>5.7873079905381033</c:v>
                </c:pt>
                <c:pt idx="10">
                  <c:v>0.37058906947597509</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再エネ比較シート!$BM$72:$BM$161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再エネ比較シート!$BK$72:$BK$161</c:f>
              <c:numCache>
                <c:formatCode>#,##0_);[Red]\(#,##0\)</c:formatCode>
                <c:ptCount val="90"/>
                <c:pt idx="0">
                  <c:v>14829971.115954939</c:v>
                </c:pt>
                <c:pt idx="1">
                  <c:v>14021060.828038355</c:v>
                </c:pt>
                <c:pt idx="2">
                  <c:v>8853372.2979642432</c:v>
                </c:pt>
                <c:pt idx="3">
                  <c:v>5191851.4024654347</c:v>
                </c:pt>
                <c:pt idx="4">
                  <c:v>9566977.6626041662</c:v>
                </c:pt>
                <c:pt idx="5">
                  <c:v>14570359.239905389</c:v>
                </c:pt>
                <c:pt idx="6">
                  <c:v>17190541.527349297</c:v>
                </c:pt>
                <c:pt idx="7">
                  <c:v>8175152.0946845077</c:v>
                </c:pt>
                <c:pt idx="8">
                  <c:v>6651859.7081898125</c:v>
                </c:pt>
                <c:pt idx="9">
                  <c:v>7971832.2529148031</c:v>
                </c:pt>
                <c:pt idx="10">
                  <c:v>12423666.713429296</c:v>
                </c:pt>
                <c:pt idx="11">
                  <c:v>10173353.142661618</c:v>
                </c:pt>
                <c:pt idx="12">
                  <c:v>7560147.6240514703</c:v>
                </c:pt>
                <c:pt idx="13">
                  <c:v>17949792.764922209</c:v>
                </c:pt>
                <c:pt idx="14">
                  <c:v>8250912.8727713004</c:v>
                </c:pt>
                <c:pt idx="15">
                  <c:v>19201426.887832835</c:v>
                </c:pt>
                <c:pt idx="16">
                  <c:v>3535583.3386791623</c:v>
                </c:pt>
                <c:pt idx="17">
                  <c:v>4545816.5974792382</c:v>
                </c:pt>
                <c:pt idx="18">
                  <c:v>8889503.8580413293</c:v>
                </c:pt>
                <c:pt idx="19">
                  <c:v>5732681.0083275409</c:v>
                </c:pt>
                <c:pt idx="20">
                  <c:v>5951375.1485863151</c:v>
                </c:pt>
                <c:pt idx="21">
                  <c:v>6493837.1534517705</c:v>
                </c:pt>
                <c:pt idx="22">
                  <c:v>23529396.557008963</c:v>
                </c:pt>
                <c:pt idx="23">
                  <c:v>16518967.024324493</c:v>
                </c:pt>
                <c:pt idx="24">
                  <c:v>7184102.8818593472</c:v>
                </c:pt>
                <c:pt idx="25">
                  <c:v>8047677.7517939005</c:v>
                </c:pt>
                <c:pt idx="26">
                  <c:v>9006720.0424376205</c:v>
                </c:pt>
                <c:pt idx="27">
                  <c:v>7277409.2627485422</c:v>
                </c:pt>
                <c:pt idx="28">
                  <c:v>8121876.9627097789</c:v>
                </c:pt>
                <c:pt idx="29">
                  <c:v>9727008.3148707431</c:v>
                </c:pt>
                <c:pt idx="30">
                  <c:v>7564152.9386505615</c:v>
                </c:pt>
                <c:pt idx="31">
                  <c:v>12107191.584913597</c:v>
                </c:pt>
                <c:pt idx="32">
                  <c:v>9276414.0977743156</c:v>
                </c:pt>
                <c:pt idx="33">
                  <c:v>11637372.516889941</c:v>
                </c:pt>
                <c:pt idx="34">
                  <c:v>8500193.555922145</c:v>
                </c:pt>
                <c:pt idx="35">
                  <c:v>3394953.7999258456</c:v>
                </c:pt>
                <c:pt idx="36">
                  <c:v>18004097.457630962</c:v>
                </c:pt>
                <c:pt idx="37">
                  <c:v>4692206.1686328473</c:v>
                </c:pt>
                <c:pt idx="38">
                  <c:v>8904996.1676560547</c:v>
                </c:pt>
                <c:pt idx="39">
                  <c:v>9874057.9339837339</c:v>
                </c:pt>
                <c:pt idx="40">
                  <c:v>9140413.0702141188</c:v>
                </c:pt>
                <c:pt idx="41">
                  <c:v>5963277.7641619882</c:v>
                </c:pt>
                <c:pt idx="42">
                  <c:v>37611931.979108267</c:v>
                </c:pt>
                <c:pt idx="43">
                  <c:v>6268592.3697487069</c:v>
                </c:pt>
                <c:pt idx="44">
                  <c:v>10606772.840127021</c:v>
                </c:pt>
                <c:pt idx="45">
                  <c:v>9648630.8933366053</c:v>
                </c:pt>
                <c:pt idx="46">
                  <c:v>11575806.360490628</c:v>
                </c:pt>
                <c:pt idx="47">
                  <c:v>8018075.1613773387</c:v>
                </c:pt>
                <c:pt idx="48">
                  <c:v>1776974.9550285216</c:v>
                </c:pt>
                <c:pt idx="49">
                  <c:v>9938295.528953759</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再エネ比較シート!$BJ$72:$BJ$161</c:f>
              <c:numCache>
                <c:formatCode>#,##0_);[Red]\(#,##0\)</c:formatCode>
                <c:ptCount val="90"/>
                <c:pt idx="0">
                  <c:v>32867.437045062739</c:v>
                </c:pt>
                <c:pt idx="1">
                  <c:v>49316.238961645096</c:v>
                </c:pt>
                <c:pt idx="2">
                  <c:v>208996.31303575725</c:v>
                </c:pt>
                <c:pt idx="3">
                  <c:v>35918.549534566766</c:v>
                </c:pt>
                <c:pt idx="4">
                  <c:v>33142.54739583475</c:v>
                </c:pt>
                <c:pt idx="5">
                  <c:v>96492.553094613148</c:v>
                </c:pt>
                <c:pt idx="6">
                  <c:v>32013.761650705332</c:v>
                </c:pt>
                <c:pt idx="7">
                  <c:v>31968.139315492226</c:v>
                </c:pt>
                <c:pt idx="8">
                  <c:v>13559.416810187811</c:v>
                </c:pt>
                <c:pt idx="9">
                  <c:v>24455.316085198283</c:v>
                </c:pt>
                <c:pt idx="10">
                  <c:v>225368.95257070285</c:v>
                </c:pt>
                <c:pt idx="11">
                  <c:v>980799.23933838017</c:v>
                </c:pt>
                <c:pt idx="12">
                  <c:v>26855.088948531236</c:v>
                </c:pt>
                <c:pt idx="13">
                  <c:v>628349.84607779107</c:v>
                </c:pt>
                <c:pt idx="14">
                  <c:v>13889.717228699781</c:v>
                </c:pt>
                <c:pt idx="15">
                  <c:v>969904.67616716237</c:v>
                </c:pt>
                <c:pt idx="16">
                  <c:v>103019.7593208379</c:v>
                </c:pt>
                <c:pt idx="17">
                  <c:v>21905.251520761361</c:v>
                </c:pt>
                <c:pt idx="18">
                  <c:v>22190.660958671357</c:v>
                </c:pt>
                <c:pt idx="19">
                  <c:v>15239.643672460872</c:v>
                </c:pt>
                <c:pt idx="20">
                  <c:v>54847.335413686444</c:v>
                </c:pt>
                <c:pt idx="21">
                  <c:v>24827.46954822891</c:v>
                </c:pt>
                <c:pt idx="22">
                  <c:v>49211.036991037574</c:v>
                </c:pt>
                <c:pt idx="23">
                  <c:v>31102.711675506362</c:v>
                </c:pt>
                <c:pt idx="24">
                  <c:v>43428.299140654592</c:v>
                </c:pt>
                <c:pt idx="25">
                  <c:v>60574.053206099336</c:v>
                </c:pt>
                <c:pt idx="26">
                  <c:v>81819.996562378888</c:v>
                </c:pt>
                <c:pt idx="27">
                  <c:v>62074.24825145716</c:v>
                </c:pt>
                <c:pt idx="28">
                  <c:v>34420.397290222289</c:v>
                </c:pt>
                <c:pt idx="29">
                  <c:v>39345.098129256847</c:v>
                </c:pt>
                <c:pt idx="30">
                  <c:v>12754.044349438022</c:v>
                </c:pt>
                <c:pt idx="31">
                  <c:v>38407.994086401763</c:v>
                </c:pt>
                <c:pt idx="32">
                  <c:v>13364.967225683204</c:v>
                </c:pt>
                <c:pt idx="33">
                  <c:v>35876.228110059754</c:v>
                </c:pt>
                <c:pt idx="34">
                  <c:v>13336.772077856562</c:v>
                </c:pt>
                <c:pt idx="35">
                  <c:v>35091.371074154296</c:v>
                </c:pt>
                <c:pt idx="36">
                  <c:v>127038.91536903584</c:v>
                </c:pt>
                <c:pt idx="37">
                  <c:v>6569.7763671520106</c:v>
                </c:pt>
                <c:pt idx="38">
                  <c:v>146074.15534394377</c:v>
                </c:pt>
                <c:pt idx="39">
                  <c:v>53380.024016267176</c:v>
                </c:pt>
                <c:pt idx="40">
                  <c:v>98389.958785880925</c:v>
                </c:pt>
                <c:pt idx="41">
                  <c:v>44136.079838012563</c:v>
                </c:pt>
                <c:pt idx="42">
                  <c:v>122787.37089173573</c:v>
                </c:pt>
                <c:pt idx="43">
                  <c:v>50895.677251292538</c:v>
                </c:pt>
                <c:pt idx="44">
                  <c:v>119920.39987298209</c:v>
                </c:pt>
                <c:pt idx="45">
                  <c:v>145316.39066339287</c:v>
                </c:pt>
                <c:pt idx="46">
                  <c:v>170724.45950937324</c:v>
                </c:pt>
                <c:pt idx="47">
                  <c:v>54455.821622660224</c:v>
                </c:pt>
                <c:pt idx="48">
                  <c:v>33271.666971478437</c:v>
                </c:pt>
                <c:pt idx="49">
                  <c:v>13143.383046243785</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再エネ比較シート!$BE$72:$BE$161</c:f>
              <c:numCache>
                <c:formatCode>#,##0_);[Red]\(#,##0\)</c:formatCode>
                <c:ptCount val="90"/>
                <c:pt idx="0">
                  <c:v>5789704.4139999999</c:v>
                </c:pt>
                <c:pt idx="1">
                  <c:v>3935168.2420000001</c:v>
                </c:pt>
                <c:pt idx="2">
                  <c:v>6255785.0430000005</c:v>
                </c:pt>
                <c:pt idx="3">
                  <c:v>2790519.7690000008</c:v>
                </c:pt>
                <c:pt idx="4">
                  <c:v>4103844.773</c:v>
                </c:pt>
                <c:pt idx="5">
                  <c:v>3160922.8990000002</c:v>
                </c:pt>
                <c:pt idx="6">
                  <c:v>3828201.7709999997</c:v>
                </c:pt>
                <c:pt idx="7">
                  <c:v>5124621.2980000004</c:v>
                </c:pt>
                <c:pt idx="8">
                  <c:v>1968801.38</c:v>
                </c:pt>
                <c:pt idx="9">
                  <c:v>2304699.0010000002</c:v>
                </c:pt>
                <c:pt idx="10">
                  <c:v>11237636.923</c:v>
                </c:pt>
                <c:pt idx="11">
                  <c:v>10856740.892999999</c:v>
                </c:pt>
                <c:pt idx="12">
                  <c:v>4751183.3310000012</c:v>
                </c:pt>
                <c:pt idx="13">
                  <c:v>8258509.9069999997</c:v>
                </c:pt>
                <c:pt idx="14">
                  <c:v>3478514.2930000001</c:v>
                </c:pt>
                <c:pt idx="15">
                  <c:v>5556687.2139999988</c:v>
                </c:pt>
                <c:pt idx="16">
                  <c:v>398991.87000000011</c:v>
                </c:pt>
                <c:pt idx="17">
                  <c:v>3048281.29</c:v>
                </c:pt>
                <c:pt idx="18">
                  <c:v>4751071.7580000004</c:v>
                </c:pt>
                <c:pt idx="19">
                  <c:v>5728597.8110000016</c:v>
                </c:pt>
                <c:pt idx="20">
                  <c:v>2997880.1880000001</c:v>
                </c:pt>
                <c:pt idx="21">
                  <c:v>5548983.6260000002</c:v>
                </c:pt>
                <c:pt idx="22">
                  <c:v>12551183.975</c:v>
                </c:pt>
                <c:pt idx="23">
                  <c:v>5523080.2960000001</c:v>
                </c:pt>
                <c:pt idx="24">
                  <c:v>6900245.7310000015</c:v>
                </c:pt>
                <c:pt idx="25">
                  <c:v>6564710.4519999996</c:v>
                </c:pt>
                <c:pt idx="26">
                  <c:v>3761632.1519999998</c:v>
                </c:pt>
                <c:pt idx="27">
                  <c:v>2260494.3089999999</c:v>
                </c:pt>
                <c:pt idx="28">
                  <c:v>2862283.1630000006</c:v>
                </c:pt>
                <c:pt idx="29">
                  <c:v>6592129.7239999995</c:v>
                </c:pt>
                <c:pt idx="30">
                  <c:v>1513352.3769999999</c:v>
                </c:pt>
                <c:pt idx="31">
                  <c:v>2475274.5659999996</c:v>
                </c:pt>
                <c:pt idx="32">
                  <c:v>4038131.5129999998</c:v>
                </c:pt>
                <c:pt idx="33">
                  <c:v>4359311.307</c:v>
                </c:pt>
                <c:pt idx="34">
                  <c:v>3635442.6600000006</c:v>
                </c:pt>
                <c:pt idx="35">
                  <c:v>3283834.0959999999</c:v>
                </c:pt>
                <c:pt idx="36">
                  <c:v>11066924.649</c:v>
                </c:pt>
                <c:pt idx="37">
                  <c:v>558869.84699999995</c:v>
                </c:pt>
                <c:pt idx="38">
                  <c:v>4057698.8129999996</c:v>
                </c:pt>
                <c:pt idx="39">
                  <c:v>6234427.04</c:v>
                </c:pt>
                <c:pt idx="40">
                  <c:v>4591506.8259999994</c:v>
                </c:pt>
                <c:pt idx="41">
                  <c:v>2988369.1460000002</c:v>
                </c:pt>
                <c:pt idx="42">
                  <c:v>28985231.511</c:v>
                </c:pt>
                <c:pt idx="43">
                  <c:v>5070836.4610000001</c:v>
                </c:pt>
                <c:pt idx="44">
                  <c:v>9666007.4040000029</c:v>
                </c:pt>
                <c:pt idx="45">
                  <c:v>9470078.0969999991</c:v>
                </c:pt>
                <c:pt idx="46">
                  <c:v>2866316.128</c:v>
                </c:pt>
                <c:pt idx="47">
                  <c:v>3524224.8660000004</c:v>
                </c:pt>
                <c:pt idx="48">
                  <c:v>281757.55099999998</c:v>
                </c:pt>
                <c:pt idx="49">
                  <c:v>2627840.0520000001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再エネ比較シート!$BF$72:$BF$161</c:f>
              <c:numCache>
                <c:formatCode>#,##0_);[Red]\(#,##0\)</c:formatCode>
                <c:ptCount val="90"/>
                <c:pt idx="0">
                  <c:v>8958639.4409999996</c:v>
                </c:pt>
                <c:pt idx="1">
                  <c:v>10135208.824999999</c:v>
                </c:pt>
                <c:pt idx="2">
                  <c:v>2806310.571</c:v>
                </c:pt>
                <c:pt idx="3">
                  <c:v>2437250.1830000002</c:v>
                </c:pt>
                <c:pt idx="4">
                  <c:v>5495693.6330000013</c:v>
                </c:pt>
                <c:pt idx="5">
                  <c:v>11469027.208000002</c:v>
                </c:pt>
                <c:pt idx="6">
                  <c:v>13389848.154999999</c:v>
                </c:pt>
                <c:pt idx="7">
                  <c:v>3054967.483</c:v>
                </c:pt>
                <c:pt idx="8">
                  <c:v>4682305.0070000002</c:v>
                </c:pt>
                <c:pt idx="9">
                  <c:v>5690768.4630000005</c:v>
                </c:pt>
                <c:pt idx="10">
                  <c:v>1393663.273</c:v>
                </c:pt>
                <c:pt idx="11">
                  <c:v>141060.41800000001</c:v>
                </c:pt>
                <c:pt idx="12">
                  <c:v>2782375.6090000002</c:v>
                </c:pt>
                <c:pt idx="13">
                  <c:v>10298985.789000001</c:v>
                </c:pt>
                <c:pt idx="14">
                  <c:v>4741552.2060000002</c:v>
                </c:pt>
                <c:pt idx="15">
                  <c:v>11379357.924000001</c:v>
                </c:pt>
                <c:pt idx="16">
                  <c:v>3239611.2280000001</c:v>
                </c:pt>
                <c:pt idx="17">
                  <c:v>1519440.5589999999</c:v>
                </c:pt>
                <c:pt idx="18">
                  <c:v>4157763.5320000001</c:v>
                </c:pt>
                <c:pt idx="19">
                  <c:v>19322.841</c:v>
                </c:pt>
                <c:pt idx="20">
                  <c:v>3008342.2960000006</c:v>
                </c:pt>
                <c:pt idx="21">
                  <c:v>924214.272</c:v>
                </c:pt>
                <c:pt idx="22">
                  <c:v>11020079.445</c:v>
                </c:pt>
                <c:pt idx="23">
                  <c:v>8772873.9179999996</c:v>
                </c:pt>
                <c:pt idx="24">
                  <c:v>262471.15300000005</c:v>
                </c:pt>
                <c:pt idx="25">
                  <c:v>1492616.821</c:v>
                </c:pt>
                <c:pt idx="26">
                  <c:v>5259610.9210000001</c:v>
                </c:pt>
                <c:pt idx="27">
                  <c:v>5051289.8590000002</c:v>
                </c:pt>
                <c:pt idx="28">
                  <c:v>5073677.6270000003</c:v>
                </c:pt>
                <c:pt idx="29">
                  <c:v>3099551.7540000002</c:v>
                </c:pt>
                <c:pt idx="30">
                  <c:v>6047348.6059999997</c:v>
                </c:pt>
                <c:pt idx="31">
                  <c:v>9664159.4499999993</c:v>
                </c:pt>
                <c:pt idx="32">
                  <c:v>5246615.93</c:v>
                </c:pt>
                <c:pt idx="33">
                  <c:v>6919596.3459999999</c:v>
                </c:pt>
                <c:pt idx="34">
                  <c:v>4862119.6529999999</c:v>
                </c:pt>
                <c:pt idx="35">
                  <c:v>97045.035000000003</c:v>
                </c:pt>
                <c:pt idx="36">
                  <c:v>5182050.7920000004</c:v>
                </c:pt>
                <c:pt idx="37">
                  <c:v>4138402.7319999994</c:v>
                </c:pt>
                <c:pt idx="38">
                  <c:v>4993371.51</c:v>
                </c:pt>
                <c:pt idx="39">
                  <c:v>3693010.9180000001</c:v>
                </c:pt>
                <c:pt idx="40">
                  <c:v>4618972.74</c:v>
                </c:pt>
                <c:pt idx="41">
                  <c:v>2938360.3590000006</c:v>
                </c:pt>
                <c:pt idx="42">
                  <c:v>8748652.1699999999</c:v>
                </c:pt>
                <c:pt idx="43">
                  <c:v>1248573.8319999999</c:v>
                </c:pt>
                <c:pt idx="44">
                  <c:v>1059383.9410000001</c:v>
                </c:pt>
                <c:pt idx="45">
                  <c:v>283198.78399999999</c:v>
                </c:pt>
                <c:pt idx="46">
                  <c:v>8879592.9189999998</c:v>
                </c:pt>
                <c:pt idx="47">
                  <c:v>4548306.1169999987</c:v>
                </c:pt>
                <c:pt idx="48">
                  <c:v>1491583.4110000001</c:v>
                </c:pt>
                <c:pt idx="49">
                  <c:v>7301241.318</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再エネ比較シート!$BG$72:$BG$161</c:f>
              <c:numCache>
                <c:formatCode>#,##0_);[Red]\(#,##0\)</c:formatCode>
                <c:ptCount val="90"/>
                <c:pt idx="0">
                  <c:v>81203.334000000003</c:v>
                </c:pt>
                <c:pt idx="1">
                  <c:v>0</c:v>
                </c:pt>
                <c:pt idx="2">
                  <c:v>0</c:v>
                </c:pt>
                <c:pt idx="3">
                  <c:v>0</c:v>
                </c:pt>
                <c:pt idx="4">
                  <c:v>0</c:v>
                </c:pt>
                <c:pt idx="5">
                  <c:v>34433.678999999996</c:v>
                </c:pt>
                <c:pt idx="6">
                  <c:v>4505.3630000000003</c:v>
                </c:pt>
                <c:pt idx="7">
                  <c:v>0</c:v>
                </c:pt>
                <c:pt idx="8">
                  <c:v>14283.795</c:v>
                </c:pt>
                <c:pt idx="9">
                  <c:v>820.10500000000002</c:v>
                </c:pt>
                <c:pt idx="10">
                  <c:v>16763.18</c:v>
                </c:pt>
                <c:pt idx="11">
                  <c:v>156341.99600000004</c:v>
                </c:pt>
                <c:pt idx="12">
                  <c:v>52481.294000000002</c:v>
                </c:pt>
                <c:pt idx="13">
                  <c:v>20633.915000000001</c:v>
                </c:pt>
                <c:pt idx="14">
                  <c:v>7696.3580000000002</c:v>
                </c:pt>
                <c:pt idx="15">
                  <c:v>40828.821000000011</c:v>
                </c:pt>
                <c:pt idx="16">
                  <c:v>0</c:v>
                </c:pt>
                <c:pt idx="17">
                  <c:v>0</c:v>
                </c:pt>
                <c:pt idx="18">
                  <c:v>0</c:v>
                </c:pt>
                <c:pt idx="19">
                  <c:v>0</c:v>
                </c:pt>
                <c:pt idx="20">
                  <c:v>0</c:v>
                </c:pt>
                <c:pt idx="21">
                  <c:v>23717.687999999998</c:v>
                </c:pt>
                <c:pt idx="22">
                  <c:v>0</c:v>
                </c:pt>
                <c:pt idx="23">
                  <c:v>6231.1009999999997</c:v>
                </c:pt>
                <c:pt idx="24">
                  <c:v>64395.358999999997</c:v>
                </c:pt>
                <c:pt idx="25">
                  <c:v>50924.531999999999</c:v>
                </c:pt>
                <c:pt idx="26">
                  <c:v>11360.616</c:v>
                </c:pt>
                <c:pt idx="27">
                  <c:v>25808.970000000005</c:v>
                </c:pt>
                <c:pt idx="28">
                  <c:v>183550.05600000001</c:v>
                </c:pt>
                <c:pt idx="29">
                  <c:v>73105.822</c:v>
                </c:pt>
                <c:pt idx="30">
                  <c:v>16206</c:v>
                </c:pt>
                <c:pt idx="31">
                  <c:v>260.93799999999999</c:v>
                </c:pt>
                <c:pt idx="32">
                  <c:v>1834.672</c:v>
                </c:pt>
                <c:pt idx="33">
                  <c:v>3117.6849999999999</c:v>
                </c:pt>
                <c:pt idx="34">
                  <c:v>91.286000000000001</c:v>
                </c:pt>
                <c:pt idx="35">
                  <c:v>49166.04</c:v>
                </c:pt>
                <c:pt idx="36">
                  <c:v>12995.83</c:v>
                </c:pt>
                <c:pt idx="37">
                  <c:v>1503.366</c:v>
                </c:pt>
                <c:pt idx="38">
                  <c:v>0</c:v>
                </c:pt>
                <c:pt idx="39">
                  <c:v>0</c:v>
                </c:pt>
                <c:pt idx="40">
                  <c:v>0</c:v>
                </c:pt>
                <c:pt idx="41">
                  <c:v>77204.796000000002</c:v>
                </c:pt>
                <c:pt idx="42">
                  <c:v>0</c:v>
                </c:pt>
                <c:pt idx="43">
                  <c:v>0</c:v>
                </c:pt>
                <c:pt idx="44">
                  <c:v>1254.8009999999997</c:v>
                </c:pt>
                <c:pt idx="45">
                  <c:v>38442.279000000002</c:v>
                </c:pt>
                <c:pt idx="46">
                  <c:v>621.77300000000002</c:v>
                </c:pt>
                <c:pt idx="47">
                  <c:v>0</c:v>
                </c:pt>
                <c:pt idx="48">
                  <c:v>9900.5580000000009</c:v>
                </c:pt>
                <c:pt idx="49">
                  <c:v>22120.356</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再エネ比較シート!$BH$72:$BH$161</c:f>
              <c:numCache>
                <c:formatCode>#,##0_);[Red]\(#,##0\)</c:formatCode>
                <c:ptCount val="90"/>
                <c:pt idx="0">
                  <c:v>33291.364000000001</c:v>
                </c:pt>
                <c:pt idx="1">
                  <c:v>0</c:v>
                </c:pt>
                <c:pt idx="2">
                  <c:v>272.99700000000001</c:v>
                </c:pt>
                <c:pt idx="3">
                  <c:v>0</c:v>
                </c:pt>
                <c:pt idx="4">
                  <c:v>581.80399999999997</c:v>
                </c:pt>
                <c:pt idx="5">
                  <c:v>2468.0070000000001</c:v>
                </c:pt>
                <c:pt idx="6">
                  <c:v>0</c:v>
                </c:pt>
                <c:pt idx="7">
                  <c:v>27531.453000000001</c:v>
                </c:pt>
                <c:pt idx="8">
                  <c:v>28.943000000000001</c:v>
                </c:pt>
                <c:pt idx="9">
                  <c:v>0</c:v>
                </c:pt>
                <c:pt idx="10">
                  <c:v>972.29</c:v>
                </c:pt>
                <c:pt idx="11">
                  <c:v>9.0749999999999993</c:v>
                </c:pt>
                <c:pt idx="12">
                  <c:v>962.47900000000016</c:v>
                </c:pt>
                <c:pt idx="13">
                  <c:v>13</c:v>
                </c:pt>
                <c:pt idx="14">
                  <c:v>37039.733</c:v>
                </c:pt>
                <c:pt idx="15">
                  <c:v>3194457.605</c:v>
                </c:pt>
                <c:pt idx="16">
                  <c:v>0</c:v>
                </c:pt>
                <c:pt idx="17">
                  <c:v>0</c:v>
                </c:pt>
                <c:pt idx="18">
                  <c:v>2859.2289999999998</c:v>
                </c:pt>
                <c:pt idx="19">
                  <c:v>0</c:v>
                </c:pt>
                <c:pt idx="20">
                  <c:v>0</c:v>
                </c:pt>
                <c:pt idx="21">
                  <c:v>21749.036999999997</c:v>
                </c:pt>
                <c:pt idx="22">
                  <c:v>7344.1739999999991</c:v>
                </c:pt>
                <c:pt idx="23">
                  <c:v>2247884.4210000001</c:v>
                </c:pt>
                <c:pt idx="24">
                  <c:v>418.93799999999999</c:v>
                </c:pt>
                <c:pt idx="25">
                  <c:v>0</c:v>
                </c:pt>
                <c:pt idx="26">
                  <c:v>55936.349999999991</c:v>
                </c:pt>
                <c:pt idx="27">
                  <c:v>1890.373</c:v>
                </c:pt>
                <c:pt idx="28">
                  <c:v>36786.514000000003</c:v>
                </c:pt>
                <c:pt idx="29">
                  <c:v>1566.1129999999998</c:v>
                </c:pt>
                <c:pt idx="30">
                  <c:v>0</c:v>
                </c:pt>
                <c:pt idx="31">
                  <c:v>5904.625</c:v>
                </c:pt>
                <c:pt idx="32">
                  <c:v>3196.9500000000003</c:v>
                </c:pt>
                <c:pt idx="33">
                  <c:v>391223.40700000001</c:v>
                </c:pt>
                <c:pt idx="34">
                  <c:v>15876.728999999999</c:v>
                </c:pt>
                <c:pt idx="35">
                  <c:v>0</c:v>
                </c:pt>
                <c:pt idx="36">
                  <c:v>1869165.102</c:v>
                </c:pt>
                <c:pt idx="37">
                  <c:v>0</c:v>
                </c:pt>
                <c:pt idx="38">
                  <c:v>0</c:v>
                </c:pt>
                <c:pt idx="39">
                  <c:v>0</c:v>
                </c:pt>
                <c:pt idx="40">
                  <c:v>28323.463</c:v>
                </c:pt>
                <c:pt idx="41">
                  <c:v>3479.5430000000006</c:v>
                </c:pt>
                <c:pt idx="42">
                  <c:v>835.66899999999998</c:v>
                </c:pt>
                <c:pt idx="43">
                  <c:v>77.754000000000005</c:v>
                </c:pt>
                <c:pt idx="44">
                  <c:v>47.094000000000008</c:v>
                </c:pt>
                <c:pt idx="45">
                  <c:v>2228.1239999999998</c:v>
                </c:pt>
                <c:pt idx="46">
                  <c:v>0</c:v>
                </c:pt>
                <c:pt idx="47">
                  <c:v>0</c:v>
                </c:pt>
                <c:pt idx="48">
                  <c:v>27005.101999999999</c:v>
                </c:pt>
                <c:pt idx="49">
                  <c:v>237.18600000000001</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0"/>
                <c:pt idx="0">
                  <c:v>足寄町</c:v>
                </c:pt>
                <c:pt idx="1">
                  <c:v>厚岸町</c:v>
                </c:pt>
                <c:pt idx="2">
                  <c:v>網走市</c:v>
                </c:pt>
                <c:pt idx="3">
                  <c:v>池田町</c:v>
                </c:pt>
                <c:pt idx="4">
                  <c:v>浦幌町</c:v>
                </c:pt>
                <c:pt idx="5">
                  <c:v>遠軽町</c:v>
                </c:pt>
                <c:pt idx="6">
                  <c:v>雄武町</c:v>
                </c:pt>
                <c:pt idx="7">
                  <c:v>大空町</c:v>
                </c:pt>
                <c:pt idx="8">
                  <c:v>置戸町</c:v>
                </c:pt>
                <c:pt idx="9">
                  <c:v>興部町</c:v>
                </c:pt>
                <c:pt idx="10">
                  <c:v>音更町</c:v>
                </c:pt>
                <c:pt idx="11">
                  <c:v>帯広市</c:v>
                </c:pt>
                <c:pt idx="12">
                  <c:v>上士幌町</c:v>
                </c:pt>
                <c:pt idx="13">
                  <c:v>北見市</c:v>
                </c:pt>
                <c:pt idx="14">
                  <c:v>清里町</c:v>
                </c:pt>
                <c:pt idx="15">
                  <c:v>釧路市</c:v>
                </c:pt>
                <c:pt idx="16">
                  <c:v>釧路町</c:v>
                </c:pt>
                <c:pt idx="17">
                  <c:v>訓子府町</c:v>
                </c:pt>
                <c:pt idx="18">
                  <c:v>小清水町</c:v>
                </c:pt>
                <c:pt idx="19">
                  <c:v>更別村</c:v>
                </c:pt>
                <c:pt idx="20">
                  <c:v>佐呂間町</c:v>
                </c:pt>
                <c:pt idx="21">
                  <c:v>鹿追町</c:v>
                </c:pt>
                <c:pt idx="22">
                  <c:v>標茶町</c:v>
                </c:pt>
                <c:pt idx="23">
                  <c:v>標津町</c:v>
                </c:pt>
                <c:pt idx="24">
                  <c:v>士幌町</c:v>
                </c:pt>
                <c:pt idx="25">
                  <c:v>清水町</c:v>
                </c:pt>
                <c:pt idx="26">
                  <c:v>斜里町</c:v>
                </c:pt>
                <c:pt idx="27">
                  <c:v>白糠町</c:v>
                </c:pt>
                <c:pt idx="28">
                  <c:v>新得町</c:v>
                </c:pt>
                <c:pt idx="29">
                  <c:v>大樹町</c:v>
                </c:pt>
                <c:pt idx="30">
                  <c:v>滝上町</c:v>
                </c:pt>
                <c:pt idx="31">
                  <c:v>津別町</c:v>
                </c:pt>
                <c:pt idx="32">
                  <c:v>鶴居村</c:v>
                </c:pt>
                <c:pt idx="33">
                  <c:v>弟子屈町</c:v>
                </c:pt>
                <c:pt idx="34">
                  <c:v>豊頃町</c:v>
                </c:pt>
                <c:pt idx="35">
                  <c:v>中札内村</c:v>
                </c:pt>
                <c:pt idx="36">
                  <c:v>中標津町</c:v>
                </c:pt>
                <c:pt idx="37">
                  <c:v>西興部村</c:v>
                </c:pt>
                <c:pt idx="38">
                  <c:v>根室市</c:v>
                </c:pt>
                <c:pt idx="39">
                  <c:v>浜中町</c:v>
                </c:pt>
                <c:pt idx="40">
                  <c:v>美幌町</c:v>
                </c:pt>
                <c:pt idx="41">
                  <c:v>広尾町</c:v>
                </c:pt>
                <c:pt idx="42">
                  <c:v>別海町</c:v>
                </c:pt>
                <c:pt idx="43">
                  <c:v>本別町</c:v>
                </c:pt>
                <c:pt idx="44">
                  <c:v>幕別町</c:v>
                </c:pt>
                <c:pt idx="45">
                  <c:v>芽室町</c:v>
                </c:pt>
                <c:pt idx="46">
                  <c:v>紋別市</c:v>
                </c:pt>
                <c:pt idx="47">
                  <c:v>湧別町</c:v>
                </c:pt>
                <c:pt idx="48">
                  <c:v>羅臼町</c:v>
                </c:pt>
                <c:pt idx="49">
                  <c:v>陸別町</c:v>
                </c:pt>
              </c:strCache>
            </c:strRef>
          </c:cat>
          <c:val>
            <c:numRef>
              <c:f>再エネ比較シート!$BI$72:$BI$161</c:f>
              <c:numCache>
                <c:formatCode>#,##0_);[Red]\(#,##0\)</c:formatCode>
                <c:ptCount val="90"/>
                <c:pt idx="0">
                  <c:v>14862838.553000001</c:v>
                </c:pt>
                <c:pt idx="1">
                  <c:v>14070377.067</c:v>
                </c:pt>
                <c:pt idx="2">
                  <c:v>9062368.6109999996</c:v>
                </c:pt>
                <c:pt idx="3">
                  <c:v>5227769.9520000014</c:v>
                </c:pt>
                <c:pt idx="4">
                  <c:v>9600120.2100000009</c:v>
                </c:pt>
                <c:pt idx="5">
                  <c:v>14666851.793000001</c:v>
                </c:pt>
                <c:pt idx="6">
                  <c:v>17222555.289000001</c:v>
                </c:pt>
                <c:pt idx="7">
                  <c:v>8207120.2340000002</c:v>
                </c:pt>
                <c:pt idx="8">
                  <c:v>6665419.125</c:v>
                </c:pt>
                <c:pt idx="9">
                  <c:v>7996287.5690000011</c:v>
                </c:pt>
                <c:pt idx="10">
                  <c:v>12649035.665999999</c:v>
                </c:pt>
                <c:pt idx="11">
                  <c:v>11154152.381999997</c:v>
                </c:pt>
                <c:pt idx="12">
                  <c:v>7587002.7130000014</c:v>
                </c:pt>
                <c:pt idx="13">
                  <c:v>18578142.611000001</c:v>
                </c:pt>
                <c:pt idx="14">
                  <c:v>8264802.5899999999</c:v>
                </c:pt>
                <c:pt idx="15">
                  <c:v>20171331.563999999</c:v>
                </c:pt>
                <c:pt idx="16">
                  <c:v>3638603.0980000002</c:v>
                </c:pt>
                <c:pt idx="17">
                  <c:v>4567721.8489999995</c:v>
                </c:pt>
                <c:pt idx="18">
                  <c:v>8911694.5190000013</c:v>
                </c:pt>
                <c:pt idx="19">
                  <c:v>5747920.6520000016</c:v>
                </c:pt>
                <c:pt idx="20">
                  <c:v>6006222.4840000011</c:v>
                </c:pt>
                <c:pt idx="21">
                  <c:v>6518664.6229999997</c:v>
                </c:pt>
                <c:pt idx="22">
                  <c:v>23578607.594000001</c:v>
                </c:pt>
                <c:pt idx="23">
                  <c:v>16550069.736</c:v>
                </c:pt>
                <c:pt idx="24">
                  <c:v>7227531.1810000017</c:v>
                </c:pt>
                <c:pt idx="25">
                  <c:v>8108251.8049999997</c:v>
                </c:pt>
                <c:pt idx="26">
                  <c:v>9088540.0389999989</c:v>
                </c:pt>
                <c:pt idx="27">
                  <c:v>7339483.510999999</c:v>
                </c:pt>
                <c:pt idx="28">
                  <c:v>8156297.3600000013</c:v>
                </c:pt>
                <c:pt idx="29">
                  <c:v>9766353.4130000006</c:v>
                </c:pt>
                <c:pt idx="30">
                  <c:v>7576906.9829999991</c:v>
                </c:pt>
                <c:pt idx="31">
                  <c:v>12145599.578999998</c:v>
                </c:pt>
                <c:pt idx="32">
                  <c:v>9289779.0649999995</c:v>
                </c:pt>
                <c:pt idx="33">
                  <c:v>11673248.745000001</c:v>
                </c:pt>
                <c:pt idx="34">
                  <c:v>8513530.3280000016</c:v>
                </c:pt>
                <c:pt idx="35">
                  <c:v>3430045.1710000001</c:v>
                </c:pt>
                <c:pt idx="36">
                  <c:v>18131136.373</c:v>
                </c:pt>
                <c:pt idx="37">
                  <c:v>4698775.9449999994</c:v>
                </c:pt>
                <c:pt idx="38">
                  <c:v>9051070.3229999989</c:v>
                </c:pt>
                <c:pt idx="39">
                  <c:v>9927437.9580000006</c:v>
                </c:pt>
                <c:pt idx="40">
                  <c:v>9238803.0289999992</c:v>
                </c:pt>
                <c:pt idx="41">
                  <c:v>6007413.8440000005</c:v>
                </c:pt>
                <c:pt idx="42">
                  <c:v>37734719.350000001</c:v>
                </c:pt>
                <c:pt idx="43">
                  <c:v>6319488.0469999993</c:v>
                </c:pt>
                <c:pt idx="44">
                  <c:v>10726693.240000004</c:v>
                </c:pt>
                <c:pt idx="45">
                  <c:v>9793947.2839999981</c:v>
                </c:pt>
                <c:pt idx="46">
                  <c:v>11746530.82</c:v>
                </c:pt>
                <c:pt idx="47">
                  <c:v>8072530.9829999991</c:v>
                </c:pt>
                <c:pt idx="48">
                  <c:v>1810246.622</c:v>
                </c:pt>
                <c:pt idx="49">
                  <c:v>9951438.9120000023</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滝上町</c:v>
                </c:pt>
              </c:strCache>
            </c:strRef>
          </c:cat>
          <c:val>
            <c:numRef>
              <c:f>①CO2排出量の現状把握!$AX$43:$AX$45</c:f>
              <c:numCache>
                <c:formatCode>0%</c:formatCode>
                <c:ptCount val="3"/>
                <c:pt idx="0">
                  <c:v>0.42072759503743129</c:v>
                </c:pt>
                <c:pt idx="1">
                  <c:v>0.30921412593340852</c:v>
                </c:pt>
                <c:pt idx="2">
                  <c:v>0.35111165914390174</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滝上町</c:v>
                </c:pt>
              </c:strCache>
            </c:strRef>
          </c:cat>
          <c:val>
            <c:numRef>
              <c:f>①CO2排出量の現状把握!$AY$43:$AY$45</c:f>
              <c:numCache>
                <c:formatCode>0%</c:formatCode>
                <c:ptCount val="3"/>
                <c:pt idx="0">
                  <c:v>0.19118662390594171</c:v>
                </c:pt>
                <c:pt idx="1">
                  <c:v>0.20712729952583622</c:v>
                </c:pt>
                <c:pt idx="2">
                  <c:v>0.15015826762337187</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滝上町</c:v>
                </c:pt>
              </c:strCache>
            </c:strRef>
          </c:cat>
          <c:val>
            <c:numRef>
              <c:f>①CO2排出量の現状把握!$AZ$43:$AZ$45</c:f>
              <c:numCache>
                <c:formatCode>0%</c:formatCode>
                <c:ptCount val="3"/>
                <c:pt idx="0">
                  <c:v>0.18034974026133399</c:v>
                </c:pt>
                <c:pt idx="1">
                  <c:v>0.27350962896363906</c:v>
                </c:pt>
                <c:pt idx="2">
                  <c:v>0.24153438881412131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滝上町</c:v>
                </c:pt>
              </c:strCache>
            </c:strRef>
          </c:cat>
          <c:val>
            <c:numRef>
              <c:f>①CO2排出量の現状把握!$BA$43:$BA$45</c:f>
              <c:numCache>
                <c:formatCode>0%</c:formatCode>
                <c:ptCount val="3"/>
                <c:pt idx="0">
                  <c:v>0.19226168778726088</c:v>
                </c:pt>
                <c:pt idx="1">
                  <c:v>0.19984883551217655</c:v>
                </c:pt>
                <c:pt idx="2">
                  <c:v>0.24171736309672998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北海道</c:v>
                </c:pt>
                <c:pt idx="2">
                  <c:v>滝上町</c:v>
                </c:pt>
              </c:strCache>
            </c:strRef>
          </c:cat>
          <c:val>
            <c:numRef>
              <c:f>①CO2排出量の現状把握!$BB$43:$BB$45</c:f>
              <c:numCache>
                <c:formatCode>0%</c:formatCode>
                <c:ptCount val="3"/>
                <c:pt idx="0">
                  <c:v>1.5474353008032191E-2</c:v>
                </c:pt>
                <c:pt idx="1">
                  <c:v>1.0300110064939555E-2</c:v>
                </c:pt>
                <c:pt idx="2">
                  <c:v>1.5478321321875014E-2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940</c:v>
                </c:pt>
                <c:pt idx="1">
                  <c:v>940</c:v>
                </c:pt>
                <c:pt idx="2">
                  <c:v>940</c:v>
                </c:pt>
                <c:pt idx="3">
                  <c:v>940</c:v>
                </c:pt>
                <c:pt idx="4">
                  <c:v>940</c:v>
                </c:pt>
                <c:pt idx="5">
                  <c:v>840</c:v>
                </c:pt>
                <c:pt idx="6">
                  <c:v>840</c:v>
                </c:pt>
                <c:pt idx="7">
                  <c:v>840</c:v>
                </c:pt>
                <c:pt idx="8">
                  <c:v>840</c:v>
                </c:pt>
                <c:pt idx="9">
                  <c:v>840</c:v>
                </c:pt>
                <c:pt idx="10">
                  <c:v>840</c:v>
                </c:pt>
                <c:pt idx="11">
                  <c:v>778</c:v>
                </c:pt>
                <c:pt idx="12">
                  <c:v>778</c:v>
                </c:pt>
                <c:pt idx="13">
                  <c:v>778</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0.29203779000000002</c:v>
                </c:pt>
                <c:pt idx="1">
                  <c:v>0.2468581</c:v>
                </c:pt>
                <c:pt idx="2">
                  <c:v>0.21471997000000001</c:v>
                </c:pt>
                <c:pt idx="3">
                  <c:v>0.22822729999999999</c:v>
                </c:pt>
                <c:pt idx="4">
                  <c:v>0.3528286281855208</c:v>
                </c:pt>
                <c:pt idx="5">
                  <c:v>0.30232980592343822</c:v>
                </c:pt>
                <c:pt idx="6">
                  <c:v>0.24116769516673461</c:v>
                </c:pt>
                <c:pt idx="7">
                  <c:v>0.25911414500645868</c:v>
                </c:pt>
                <c:pt idx="8">
                  <c:v>0.2369606826733599</c:v>
                </c:pt>
                <c:pt idx="9">
                  <c:v>0.31858782086631798</c:v>
                </c:pt>
                <c:pt idx="10">
                  <c:v>0.28929185560165488</c:v>
                </c:pt>
                <c:pt idx="11">
                  <c:v>0.26958714056447552</c:v>
                </c:pt>
                <c:pt idx="12">
                  <c:v>0.30954047281861391</c:v>
                </c:pt>
                <c:pt idx="13">
                  <c:v>0.37058906947597509</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3153</c:v>
                </c:pt>
                <c:pt idx="1">
                  <c:v>3067</c:v>
                </c:pt>
                <c:pt idx="2">
                  <c:v>3023</c:v>
                </c:pt>
                <c:pt idx="3">
                  <c:v>2960</c:v>
                </c:pt>
                <c:pt idx="4">
                  <c:v>2895</c:v>
                </c:pt>
                <c:pt idx="5">
                  <c:v>2847</c:v>
                </c:pt>
                <c:pt idx="6">
                  <c:v>2784</c:v>
                </c:pt>
                <c:pt idx="7">
                  <c:v>2731</c:v>
                </c:pt>
                <c:pt idx="8">
                  <c:v>2666</c:v>
                </c:pt>
                <c:pt idx="9">
                  <c:v>2603</c:v>
                </c:pt>
                <c:pt idx="10">
                  <c:v>2544</c:v>
                </c:pt>
                <c:pt idx="11">
                  <c:v>2479</c:v>
                </c:pt>
                <c:pt idx="12">
                  <c:v>2412</c:v>
                </c:pt>
                <c:pt idx="13">
                  <c:v>2363</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滝上町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1622</v>
      </c>
    </row>
    <row r="8" spans="1:6" ht="21.95" customHeight="1">
      <c r="B8" s="851" t="s">
        <v>10</v>
      </c>
      <c r="C8" s="6" t="s">
        <v>11</v>
      </c>
      <c r="D8" s="990" t="s">
        <v>12</v>
      </c>
      <c r="E8" s="981" t="s">
        <v>1623</v>
      </c>
    </row>
    <row r="9" spans="1:6" ht="21.95" customHeight="1">
      <c r="B9" s="851" t="s">
        <v>1627</v>
      </c>
      <c r="C9" s="6" t="s">
        <v>11</v>
      </c>
      <c r="D9" s="990" t="s">
        <v>1624</v>
      </c>
      <c r="E9" s="981" t="s">
        <v>1622</v>
      </c>
    </row>
    <row r="10" spans="1:6" ht="21.95" customHeight="1">
      <c r="B10" s="851" t="s">
        <v>13</v>
      </c>
      <c r="C10" s="6" t="s">
        <v>14</v>
      </c>
      <c r="D10" s="990" t="s">
        <v>1621</v>
      </c>
      <c r="E10" s="981" t="s">
        <v>1625</v>
      </c>
    </row>
    <row r="11" spans="1:6" ht="21.95" customHeight="1">
      <c r="B11" s="853" t="s">
        <v>15</v>
      </c>
      <c r="C11" s="854" t="s">
        <v>16</v>
      </c>
      <c r="D11" s="992" t="s">
        <v>1624</v>
      </c>
      <c r="E11" s="993" t="s">
        <v>1626</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1621</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1628</v>
      </c>
      <c r="C19" s="6" t="s">
        <v>8</v>
      </c>
      <c r="D19" s="990" t="s">
        <v>1617</v>
      </c>
      <c r="E19" s="981" t="s">
        <v>24</v>
      </c>
    </row>
    <row r="20" spans="2:5" ht="21.95" customHeight="1">
      <c r="B20" s="851" t="s">
        <v>25</v>
      </c>
      <c r="C20" s="6" t="s">
        <v>14</v>
      </c>
      <c r="D20" s="990" t="s">
        <v>1618</v>
      </c>
      <c r="E20" s="981" t="s">
        <v>1619</v>
      </c>
    </row>
    <row r="21" spans="2:5" ht="21.95" customHeight="1">
      <c r="B21" s="851" t="s">
        <v>1629</v>
      </c>
      <c r="C21" s="6" t="s">
        <v>8</v>
      </c>
      <c r="D21" s="990" t="s">
        <v>1617</v>
      </c>
      <c r="E21" s="981" t="s">
        <v>26</v>
      </c>
    </row>
    <row r="22" spans="2:5" ht="21.95" customHeight="1">
      <c r="B22" s="851" t="s">
        <v>27</v>
      </c>
      <c r="C22" s="6" t="s">
        <v>14</v>
      </c>
      <c r="D22" s="990" t="s">
        <v>1618</v>
      </c>
      <c r="E22" s="981" t="s">
        <v>1620</v>
      </c>
    </row>
    <row r="23" spans="2:5" ht="21.95" customHeight="1">
      <c r="B23" s="851" t="s">
        <v>1630</v>
      </c>
      <c r="C23" s="6" t="s">
        <v>28</v>
      </c>
      <c r="D23" s="990" t="s">
        <v>1617</v>
      </c>
      <c r="E23" s="981" t="s">
        <v>29</v>
      </c>
    </row>
    <row r="24" spans="2:5" ht="21.95" customHeight="1">
      <c r="B24" s="390" t="s">
        <v>30</v>
      </c>
      <c r="C24" s="391"/>
      <c r="D24" s="392"/>
      <c r="E24" s="393"/>
    </row>
    <row r="25" spans="2:5" ht="21.95" customHeight="1">
      <c r="B25" s="851" t="s">
        <v>31</v>
      </c>
      <c r="C25" s="6" t="s">
        <v>32</v>
      </c>
      <c r="D25" s="990" t="s">
        <v>1618</v>
      </c>
      <c r="E25" s="981" t="s">
        <v>33</v>
      </c>
    </row>
    <row r="26" spans="2:5" ht="21.95" customHeight="1">
      <c r="B26" s="390" t="s">
        <v>34</v>
      </c>
      <c r="C26" s="394"/>
      <c r="D26" s="392"/>
      <c r="E26" s="393"/>
    </row>
    <row r="27" spans="2:5" ht="21.95" customHeight="1">
      <c r="B27" s="853" t="s">
        <v>1631</v>
      </c>
      <c r="C27" s="854" t="s">
        <v>28</v>
      </c>
      <c r="D27" s="992" t="s">
        <v>1617</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1632</v>
      </c>
      <c r="C31" s="6" t="s">
        <v>38</v>
      </c>
      <c r="D31" s="990" t="s">
        <v>1615</v>
      </c>
      <c r="E31" s="852" t="s">
        <v>39</v>
      </c>
    </row>
    <row r="32" spans="2:5" ht="21.95" customHeight="1">
      <c r="B32" s="851" t="s">
        <v>1633</v>
      </c>
      <c r="C32" s="6" t="s">
        <v>38</v>
      </c>
      <c r="D32" s="990" t="s">
        <v>1615</v>
      </c>
      <c r="E32" s="852" t="s">
        <v>40</v>
      </c>
    </row>
    <row r="33" spans="2:5" ht="33" customHeight="1">
      <c r="B33" s="851" t="s">
        <v>41</v>
      </c>
      <c r="C33" s="7" t="s">
        <v>42</v>
      </c>
      <c r="D33" s="991" t="s">
        <v>1616</v>
      </c>
      <c r="E33" s="852" t="s">
        <v>43</v>
      </c>
    </row>
    <row r="34" spans="2:5" ht="21.95" customHeight="1">
      <c r="B34" s="851" t="s">
        <v>44</v>
      </c>
      <c r="C34" s="8" t="s">
        <v>45</v>
      </c>
      <c r="D34" s="991" t="s">
        <v>1616</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1634</v>
      </c>
      <c r="E39" s="981" t="s">
        <v>1635</v>
      </c>
    </row>
    <row r="40" spans="2:5" ht="21.6" customHeight="1">
      <c r="B40" s="859" t="s">
        <v>54</v>
      </c>
      <c r="C40" s="860" t="s">
        <v>45</v>
      </c>
      <c r="D40" s="860" t="s">
        <v>1634</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1636</v>
      </c>
      <c r="C44" s="848"/>
      <c r="D44" s="849"/>
      <c r="E44" s="850"/>
    </row>
    <row r="45" spans="2:5" ht="33.6" customHeight="1">
      <c r="B45" s="851" t="s">
        <v>58</v>
      </c>
      <c r="C45" s="6" t="s">
        <v>59</v>
      </c>
      <c r="D45" s="990" t="s">
        <v>1617</v>
      </c>
      <c r="E45" s="981" t="s">
        <v>60</v>
      </c>
    </row>
    <row r="46" spans="2:5" ht="33.6" customHeight="1">
      <c r="B46" s="851" t="s">
        <v>61</v>
      </c>
      <c r="C46" s="6" t="s">
        <v>16</v>
      </c>
      <c r="D46" s="990" t="s">
        <v>1617</v>
      </c>
      <c r="E46" s="981" t="s">
        <v>62</v>
      </c>
    </row>
    <row r="47" spans="2:5" ht="21.95" customHeight="1">
      <c r="B47" s="997" t="s">
        <v>1637</v>
      </c>
      <c r="C47" s="394"/>
      <c r="D47" s="392"/>
      <c r="E47" s="393"/>
    </row>
    <row r="48" spans="2:5" ht="33.6" customHeight="1">
      <c r="B48" s="851" t="s">
        <v>63</v>
      </c>
      <c r="C48" s="6" t="s">
        <v>64</v>
      </c>
      <c r="D48" s="990" t="s">
        <v>1617</v>
      </c>
      <c r="E48" s="981" t="s">
        <v>65</v>
      </c>
    </row>
    <row r="49" spans="2:5" ht="33.6" customHeight="1">
      <c r="B49" s="851" t="s">
        <v>66</v>
      </c>
      <c r="C49" s="6" t="s">
        <v>64</v>
      </c>
      <c r="D49" s="990" t="s">
        <v>1617</v>
      </c>
      <c r="E49" s="981" t="s">
        <v>67</v>
      </c>
    </row>
    <row r="50" spans="2:5" ht="21.6" customHeight="1">
      <c r="B50" s="997" t="s">
        <v>1638</v>
      </c>
      <c r="C50" s="391"/>
      <c r="D50" s="392"/>
      <c r="E50" s="393"/>
    </row>
    <row r="51" spans="2:5" ht="21" customHeight="1">
      <c r="B51" s="851" t="s">
        <v>68</v>
      </c>
      <c r="C51" s="6" t="s">
        <v>59</v>
      </c>
      <c r="D51" s="990" t="s">
        <v>1617</v>
      </c>
      <c r="E51" s="852" t="s">
        <v>69</v>
      </c>
    </row>
    <row r="52" spans="2:5" ht="21" customHeight="1">
      <c r="B52" s="851" t="s">
        <v>70</v>
      </c>
      <c r="C52" s="6" t="s">
        <v>59</v>
      </c>
      <c r="D52" s="990" t="s">
        <v>1617</v>
      </c>
      <c r="E52" s="852" t="s">
        <v>71</v>
      </c>
    </row>
    <row r="53" spans="2:5" ht="21" customHeight="1">
      <c r="B53" s="853" t="s">
        <v>72</v>
      </c>
      <c r="C53" s="854" t="s">
        <v>16</v>
      </c>
      <c r="D53" s="992" t="s">
        <v>1617</v>
      </c>
      <c r="E53" s="855" t="s">
        <v>73</v>
      </c>
    </row>
    <row r="54" spans="2:5" ht="21.95" customHeight="1" thickBot="1">
      <c r="C54" s="3"/>
      <c r="D54" s="13"/>
    </row>
    <row r="55" spans="2:5" ht="21.95" customHeight="1" thickBot="1">
      <c r="B55" s="250" t="s">
        <v>74</v>
      </c>
      <c r="C55" s="387"/>
      <c r="D55" s="388"/>
      <c r="E55" s="389"/>
    </row>
    <row r="56" spans="2:5" ht="21.95" customHeight="1">
      <c r="B56" s="996" t="s">
        <v>1639</v>
      </c>
      <c r="C56" s="848"/>
      <c r="D56" s="849"/>
      <c r="E56" s="850"/>
    </row>
    <row r="57" spans="2:5" ht="21.95" customHeight="1">
      <c r="B57" s="851" t="s">
        <v>75</v>
      </c>
      <c r="C57" s="6" t="s">
        <v>59</v>
      </c>
      <c r="D57" s="990" t="s">
        <v>1640</v>
      </c>
      <c r="E57" s="981" t="s">
        <v>76</v>
      </c>
    </row>
    <row r="58" spans="2:5" ht="21.95" customHeight="1">
      <c r="B58" s="851" t="s">
        <v>77</v>
      </c>
      <c r="C58" s="6" t="s">
        <v>78</v>
      </c>
      <c r="D58" s="990" t="s">
        <v>1640</v>
      </c>
      <c r="E58" s="981" t="s">
        <v>79</v>
      </c>
    </row>
    <row r="59" spans="2:5" ht="33.6" customHeight="1">
      <c r="B59" s="861" t="s">
        <v>80</v>
      </c>
      <c r="C59" s="7" t="s">
        <v>78</v>
      </c>
      <c r="D59" s="990" t="s">
        <v>1640</v>
      </c>
      <c r="E59" s="998" t="s">
        <v>1641</v>
      </c>
    </row>
    <row r="60" spans="2:5" ht="51" customHeight="1">
      <c r="B60" s="862" t="s">
        <v>81</v>
      </c>
      <c r="C60" s="446" t="s">
        <v>64</v>
      </c>
      <c r="D60" s="990" t="s">
        <v>1640</v>
      </c>
      <c r="E60" s="995" t="s">
        <v>1642</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1643</v>
      </c>
    </row>
    <row r="64" spans="2:5" ht="32.1" customHeight="1">
      <c r="B64" s="853" t="s">
        <v>86</v>
      </c>
      <c r="C64" s="854" t="s">
        <v>64</v>
      </c>
      <c r="D64" s="992" t="s">
        <v>1552</v>
      </c>
      <c r="E64" s="993" t="s">
        <v>1644</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1645</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1669</v>
      </c>
      <c r="AG4" s="1058" t="s">
        <v>1669</v>
      </c>
      <c r="AH4" s="1058" t="s">
        <v>1669</v>
      </c>
      <c r="AI4" s="1058" t="s">
        <v>1669</v>
      </c>
      <c r="AJ4" s="1058" t="s">
        <v>1669</v>
      </c>
      <c r="AK4" s="1058" t="s">
        <v>1669</v>
      </c>
      <c r="AL4" s="1058" t="s">
        <v>1669</v>
      </c>
      <c r="AM4" s="1058" t="s">
        <v>1669</v>
      </c>
      <c r="AN4" s="1058" t="s">
        <v>1669</v>
      </c>
      <c r="AO4" s="1058" t="s">
        <v>1669</v>
      </c>
      <c r="AP4" s="1058" t="s">
        <v>1669</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1665</v>
      </c>
      <c r="T6" s="16"/>
      <c r="U6" s="1058" t="s">
        <v>741</v>
      </c>
      <c r="V6" s="1058" t="s">
        <v>742</v>
      </c>
      <c r="W6" s="1058" t="s">
        <v>742</v>
      </c>
      <c r="X6" s="1058" t="s">
        <v>742</v>
      </c>
      <c r="Y6" s="1058" t="s">
        <v>743</v>
      </c>
      <c r="Z6" s="1058" t="s">
        <v>744</v>
      </c>
      <c r="AA6" s="1058" t="s">
        <v>744</v>
      </c>
      <c r="AB6" s="1058" t="s">
        <v>745</v>
      </c>
      <c r="AC6" s="1058" t="s">
        <v>746</v>
      </c>
      <c r="AD6" s="1058" t="s">
        <v>1666</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1664</v>
      </c>
      <c r="BP6" s="1058" t="s">
        <v>1664</v>
      </c>
      <c r="BQ6" s="1058" t="s">
        <v>1664</v>
      </c>
      <c r="BR6" s="1058" t="s">
        <v>1664</v>
      </c>
      <c r="BS6" s="1058" t="s">
        <v>1664</v>
      </c>
      <c r="BT6" s="1058" t="s">
        <v>1664</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1895</v>
      </c>
      <c r="B9" s="70">
        <v>18</v>
      </c>
      <c r="C9" s="70">
        <v>1</v>
      </c>
      <c r="D9" s="70">
        <v>2</v>
      </c>
      <c r="E9" s="70">
        <v>1990</v>
      </c>
      <c r="F9" s="70" t="s">
        <v>787</v>
      </c>
      <c r="G9" s="70" t="s">
        <v>1788</v>
      </c>
      <c r="H9" s="70" t="s">
        <v>1789</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1896</v>
      </c>
      <c r="B10" s="70">
        <v>19</v>
      </c>
      <c r="C10" s="70">
        <v>2</v>
      </c>
      <c r="D10" s="70">
        <v>2</v>
      </c>
      <c r="E10" s="70">
        <v>2005</v>
      </c>
      <c r="F10" s="70" t="s">
        <v>789</v>
      </c>
      <c r="G10" s="70" t="s">
        <v>1788</v>
      </c>
      <c r="H10" s="70" t="s">
        <v>1789</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1897</v>
      </c>
      <c r="B11" s="70">
        <v>20</v>
      </c>
      <c r="C11" s="70">
        <v>3</v>
      </c>
      <c r="D11" s="70">
        <v>2</v>
      </c>
      <c r="E11" s="70">
        <v>2006</v>
      </c>
      <c r="F11" s="70" t="s">
        <v>790</v>
      </c>
      <c r="G11" s="70" t="s">
        <v>1788</v>
      </c>
      <c r="H11" s="70" t="s">
        <v>1789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1898</v>
      </c>
      <c r="B12" s="70">
        <v>21</v>
      </c>
      <c r="C12" s="70">
        <v>4</v>
      </c>
      <c r="D12" s="70">
        <v>2</v>
      </c>
      <c r="E12" s="70">
        <v>2007</v>
      </c>
      <c r="F12" s="70" t="s">
        <v>791</v>
      </c>
      <c r="G12" s="70" t="s">
        <v>1788</v>
      </c>
      <c r="H12" s="70" t="s">
        <v>1789</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1899</v>
      </c>
      <c r="B13" s="70">
        <v>22</v>
      </c>
      <c r="C13" s="70">
        <v>5</v>
      </c>
      <c r="D13" s="70">
        <v>2</v>
      </c>
      <c r="E13" s="70">
        <v>2008</v>
      </c>
      <c r="F13" s="70" t="s">
        <v>792</v>
      </c>
      <c r="G13" s="70" t="s">
        <v>1788</v>
      </c>
      <c r="H13" s="70" t="s">
        <v>1789</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1900</v>
      </c>
      <c r="B14" s="70">
        <v>23</v>
      </c>
      <c r="C14" s="70">
        <v>6</v>
      </c>
      <c r="D14" s="70">
        <v>2</v>
      </c>
      <c r="E14" s="70">
        <v>2009</v>
      </c>
      <c r="F14" s="70" t="s">
        <v>176</v>
      </c>
      <c r="G14" s="70" t="s">
        <v>1788</v>
      </c>
      <c r="H14" s="70" t="s">
        <v>1789</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1901</v>
      </c>
      <c r="B15" s="70">
        <v>24</v>
      </c>
      <c r="C15" s="70">
        <v>7</v>
      </c>
      <c r="D15" s="70">
        <v>2</v>
      </c>
      <c r="E15" s="70">
        <v>2010</v>
      </c>
      <c r="F15" s="70" t="s">
        <v>177</v>
      </c>
      <c r="G15" s="70" t="s">
        <v>1788</v>
      </c>
      <c r="H15" s="70" t="s">
        <v>1789</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1902</v>
      </c>
      <c r="B16" s="70">
        <v>25</v>
      </c>
      <c r="C16" s="70">
        <v>8</v>
      </c>
      <c r="D16" s="70">
        <v>2</v>
      </c>
      <c r="E16" s="70">
        <v>2011</v>
      </c>
      <c r="F16" s="70" t="s">
        <v>178</v>
      </c>
      <c r="G16" s="70" t="s">
        <v>1788</v>
      </c>
      <c r="H16" s="70" t="s">
        <v>1789</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1903</v>
      </c>
      <c r="B17" s="70">
        <v>26</v>
      </c>
      <c r="C17" s="70">
        <v>9</v>
      </c>
      <c r="D17" s="70">
        <v>2</v>
      </c>
      <c r="E17" s="70">
        <v>2012</v>
      </c>
      <c r="F17" s="70" t="s">
        <v>179</v>
      </c>
      <c r="G17" s="70" t="s">
        <v>1788</v>
      </c>
      <c r="H17" s="70" t="s">
        <v>1789</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1904</v>
      </c>
      <c r="B18" s="70">
        <v>27</v>
      </c>
      <c r="C18" s="70">
        <v>10</v>
      </c>
      <c r="D18" s="70">
        <v>2</v>
      </c>
      <c r="E18" s="70">
        <v>2013</v>
      </c>
      <c r="F18" s="70" t="s">
        <v>180</v>
      </c>
      <c r="G18" s="70" t="s">
        <v>1788</v>
      </c>
      <c r="H18" s="70" t="s">
        <v>1789</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1905</v>
      </c>
      <c r="B19" s="70">
        <v>28</v>
      </c>
      <c r="C19" s="70">
        <v>11</v>
      </c>
      <c r="D19" s="70">
        <v>2</v>
      </c>
      <c r="E19" s="70">
        <v>2014</v>
      </c>
      <c r="F19" s="70" t="s">
        <v>181</v>
      </c>
      <c r="G19" s="70" t="s">
        <v>1788</v>
      </c>
      <c r="H19" s="70" t="s">
        <v>1789</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1906</v>
      </c>
      <c r="B20" s="70">
        <v>29</v>
      </c>
      <c r="C20" s="70">
        <v>12</v>
      </c>
      <c r="D20" s="70">
        <v>2</v>
      </c>
      <c r="E20" s="70">
        <v>2015</v>
      </c>
      <c r="F20" s="70" t="s">
        <v>182</v>
      </c>
      <c r="G20" s="70" t="s">
        <v>1788</v>
      </c>
      <c r="H20" s="70" t="s">
        <v>1789</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1907</v>
      </c>
      <c r="B21" s="70">
        <v>30</v>
      </c>
      <c r="C21" s="70">
        <v>13</v>
      </c>
      <c r="D21" s="70">
        <v>2</v>
      </c>
      <c r="E21" s="70">
        <v>2016</v>
      </c>
      <c r="F21" s="70" t="s">
        <v>155</v>
      </c>
      <c r="G21" s="70" t="s">
        <v>1788</v>
      </c>
      <c r="H21" s="70" t="s">
        <v>1789</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1908</v>
      </c>
      <c r="B22" s="70">
        <v>31</v>
      </c>
      <c r="C22" s="70">
        <v>14</v>
      </c>
      <c r="D22" s="70">
        <v>2</v>
      </c>
      <c r="E22" s="70">
        <v>2017</v>
      </c>
      <c r="F22" s="70" t="s">
        <v>156</v>
      </c>
      <c r="G22" s="70" t="s">
        <v>1788</v>
      </c>
      <c r="H22" s="70" t="s">
        <v>1789</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1909</v>
      </c>
      <c r="B23" s="70">
        <v>32</v>
      </c>
      <c r="C23" s="70">
        <v>15</v>
      </c>
      <c r="D23" s="70">
        <v>2</v>
      </c>
      <c r="E23" s="70">
        <v>2018</v>
      </c>
      <c r="F23" s="70" t="s">
        <v>183</v>
      </c>
      <c r="G23" s="70" t="s">
        <v>1788</v>
      </c>
      <c r="H23" s="70" t="s">
        <v>1789</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1910</v>
      </c>
      <c r="B24" s="70">
        <v>33</v>
      </c>
      <c r="C24" s="70">
        <v>16</v>
      </c>
      <c r="D24" s="70">
        <v>2</v>
      </c>
      <c r="E24" s="70">
        <v>2019</v>
      </c>
      <c r="F24" s="70" t="s">
        <v>158</v>
      </c>
      <c r="G24" s="70" t="s">
        <v>1788</v>
      </c>
      <c r="H24" s="70" t="s">
        <v>1789</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1911</v>
      </c>
      <c r="B25" s="70">
        <v>34</v>
      </c>
      <c r="C25" s="70">
        <v>17</v>
      </c>
      <c r="D25" s="70">
        <v>2</v>
      </c>
      <c r="E25" s="70">
        <v>2020</v>
      </c>
      <c r="F25" s="70" t="s">
        <v>159</v>
      </c>
      <c r="G25" s="70" t="s">
        <v>1788</v>
      </c>
      <c r="H25" s="70" t="s">
        <v>1789</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1912</v>
      </c>
      <c r="B26" s="70">
        <v>34</v>
      </c>
      <c r="C26" s="70">
        <v>18</v>
      </c>
      <c r="D26" s="70">
        <v>2</v>
      </c>
      <c r="E26" s="70">
        <v>2021</v>
      </c>
      <c r="F26" s="70" t="s">
        <v>160</v>
      </c>
      <c r="G26" s="1064" t="s">
        <v>1788</v>
      </c>
      <c r="H26" s="70" t="s">
        <v>1789</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1875</v>
      </c>
      <c r="B27" s="70">
        <v>34</v>
      </c>
      <c r="C27" s="70">
        <v>19</v>
      </c>
      <c r="D27" s="70">
        <v>2</v>
      </c>
      <c r="E27" s="70">
        <v>2022</v>
      </c>
      <c r="F27" s="70" t="s">
        <v>161</v>
      </c>
      <c r="G27" s="1064" t="s">
        <v>1788</v>
      </c>
      <c r="H27" s="70" t="s">
        <v>1789</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1913</v>
      </c>
      <c r="B28" s="70">
        <v>34</v>
      </c>
      <c r="C28" s="70">
        <v>20</v>
      </c>
      <c r="D28" s="70">
        <v>2</v>
      </c>
      <c r="E28" s="70">
        <v>2023</v>
      </c>
      <c r="F28" s="70" t="s">
        <v>1539</v>
      </c>
      <c r="G28" s="70" t="s">
        <v>1788</v>
      </c>
      <c r="H28" s="70" t="s">
        <v>1789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1787</v>
      </c>
      <c r="B29" s="70">
        <v>34</v>
      </c>
      <c r="C29" s="70">
        <v>21</v>
      </c>
      <c r="D29" s="70">
        <v>2</v>
      </c>
      <c r="E29" s="70">
        <v>2024</v>
      </c>
      <c r="F29" s="70" t="s">
        <v>1554</v>
      </c>
      <c r="G29" s="70" t="s">
        <v>1788</v>
      </c>
      <c r="H29" s="70" t="s">
        <v>1789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1914</v>
      </c>
      <c r="B30" s="70">
        <v>120</v>
      </c>
      <c r="C30" s="70">
        <v>1</v>
      </c>
      <c r="D30" s="70">
        <v>8</v>
      </c>
      <c r="E30" s="70">
        <v>1990</v>
      </c>
      <c r="F30" s="70" t="s">
        <v>787</v>
      </c>
      <c r="G30" s="70" t="s">
        <v>1679</v>
      </c>
      <c r="H30" s="70" t="s">
        <v>1680</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1915</v>
      </c>
      <c r="B31" s="70">
        <v>121</v>
      </c>
      <c r="C31" s="70">
        <v>2</v>
      </c>
      <c r="D31" s="70">
        <v>8</v>
      </c>
      <c r="E31" s="70">
        <v>2005</v>
      </c>
      <c r="F31" s="70" t="s">
        <v>789</v>
      </c>
      <c r="G31" s="70" t="s">
        <v>1679</v>
      </c>
      <c r="H31" s="70" t="s">
        <v>1680</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1916</v>
      </c>
      <c r="B32" s="70">
        <v>122</v>
      </c>
      <c r="C32" s="70">
        <v>3</v>
      </c>
      <c r="D32" s="70">
        <v>8</v>
      </c>
      <c r="E32" s="70">
        <v>2006</v>
      </c>
      <c r="F32" s="70" t="s">
        <v>790</v>
      </c>
      <c r="G32" s="70" t="s">
        <v>1679</v>
      </c>
      <c r="H32" s="70" t="s">
        <v>1680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1917</v>
      </c>
      <c r="B33" s="70">
        <v>123</v>
      </c>
      <c r="C33" s="70">
        <v>4</v>
      </c>
      <c r="D33" s="70">
        <v>8</v>
      </c>
      <c r="E33" s="70">
        <v>2007</v>
      </c>
      <c r="F33" s="70" t="s">
        <v>791</v>
      </c>
      <c r="G33" s="70" t="s">
        <v>1679</v>
      </c>
      <c r="H33" s="70" t="s">
        <v>1680</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1918</v>
      </c>
      <c r="B34" s="70">
        <v>124</v>
      </c>
      <c r="C34" s="70">
        <v>5</v>
      </c>
      <c r="D34" s="70">
        <v>8</v>
      </c>
      <c r="E34" s="70">
        <v>2008</v>
      </c>
      <c r="F34" s="70" t="s">
        <v>792</v>
      </c>
      <c r="G34" s="70" t="s">
        <v>1679</v>
      </c>
      <c r="H34" s="70" t="s">
        <v>1680</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1919</v>
      </c>
      <c r="B35" s="70">
        <v>125</v>
      </c>
      <c r="C35" s="70">
        <v>6</v>
      </c>
      <c r="D35" s="70">
        <v>8</v>
      </c>
      <c r="E35" s="70">
        <v>2009</v>
      </c>
      <c r="F35" s="70" t="s">
        <v>176</v>
      </c>
      <c r="G35" s="70" t="s">
        <v>1679</v>
      </c>
      <c r="H35" s="70" t="s">
        <v>1680</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1920</v>
      </c>
      <c r="B36" s="70">
        <v>126</v>
      </c>
      <c r="C36" s="70">
        <v>7</v>
      </c>
      <c r="D36" s="70">
        <v>8</v>
      </c>
      <c r="E36" s="70">
        <v>2010</v>
      </c>
      <c r="F36" s="70" t="s">
        <v>177</v>
      </c>
      <c r="G36" s="70" t="s">
        <v>1679</v>
      </c>
      <c r="H36" s="70" t="s">
        <v>1680</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1921</v>
      </c>
      <c r="B37" s="70">
        <v>127</v>
      </c>
      <c r="C37" s="70">
        <v>8</v>
      </c>
      <c r="D37" s="70">
        <v>8</v>
      </c>
      <c r="E37" s="70">
        <v>2011</v>
      </c>
      <c r="F37" s="70" t="s">
        <v>178</v>
      </c>
      <c r="G37" s="70" t="s">
        <v>1679</v>
      </c>
      <c r="H37" s="70" t="s">
        <v>1680</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1922</v>
      </c>
      <c r="B38" s="70">
        <v>128</v>
      </c>
      <c r="C38" s="70">
        <v>9</v>
      </c>
      <c r="D38" s="70">
        <v>8</v>
      </c>
      <c r="E38" s="70">
        <v>2012</v>
      </c>
      <c r="F38" s="70" t="s">
        <v>179</v>
      </c>
      <c r="G38" s="70" t="s">
        <v>1679</v>
      </c>
      <c r="H38" s="70" t="s">
        <v>1680</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1923</v>
      </c>
      <c r="B39" s="70">
        <v>129</v>
      </c>
      <c r="C39" s="70">
        <v>10</v>
      </c>
      <c r="D39" s="70">
        <v>8</v>
      </c>
      <c r="E39" s="70">
        <v>2013</v>
      </c>
      <c r="F39" s="70" t="s">
        <v>180</v>
      </c>
      <c r="G39" s="70" t="s">
        <v>1679</v>
      </c>
      <c r="H39" s="70" t="s">
        <v>1680</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1924</v>
      </c>
      <c r="B40" s="70">
        <v>130</v>
      </c>
      <c r="C40" s="70">
        <v>11</v>
      </c>
      <c r="D40" s="70">
        <v>8</v>
      </c>
      <c r="E40" s="70">
        <v>2014</v>
      </c>
      <c r="F40" s="70" t="s">
        <v>181</v>
      </c>
      <c r="G40" s="70" t="s">
        <v>1679</v>
      </c>
      <c r="H40" s="70" t="s">
        <v>1680</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1925</v>
      </c>
      <c r="B41" s="70">
        <v>131</v>
      </c>
      <c r="C41" s="70">
        <v>12</v>
      </c>
      <c r="D41" s="70">
        <v>8</v>
      </c>
      <c r="E41" s="70">
        <v>2015</v>
      </c>
      <c r="F41" s="70" t="s">
        <v>182</v>
      </c>
      <c r="G41" s="70" t="s">
        <v>1679</v>
      </c>
      <c r="H41" s="70" t="s">
        <v>1680</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1926</v>
      </c>
      <c r="B42" s="70">
        <v>132</v>
      </c>
      <c r="C42" s="70">
        <v>13</v>
      </c>
      <c r="D42" s="70">
        <v>8</v>
      </c>
      <c r="E42" s="70">
        <v>2016</v>
      </c>
      <c r="F42" s="70" t="s">
        <v>155</v>
      </c>
      <c r="G42" s="70" t="s">
        <v>1679</v>
      </c>
      <c r="H42" s="70" t="s">
        <v>1680</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1927</v>
      </c>
      <c r="B43" s="70">
        <v>133</v>
      </c>
      <c r="C43" s="70">
        <v>14</v>
      </c>
      <c r="D43" s="70">
        <v>8</v>
      </c>
      <c r="E43" s="70">
        <v>2017</v>
      </c>
      <c r="F43" s="70" t="s">
        <v>156</v>
      </c>
      <c r="G43" s="70" t="s">
        <v>1679</v>
      </c>
      <c r="H43" s="70" t="s">
        <v>1680</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1928</v>
      </c>
      <c r="B44" s="70">
        <v>134</v>
      </c>
      <c r="C44" s="70">
        <v>15</v>
      </c>
      <c r="D44" s="70">
        <v>8</v>
      </c>
      <c r="E44" s="70">
        <v>2018</v>
      </c>
      <c r="F44" s="70" t="s">
        <v>183</v>
      </c>
      <c r="G44" s="70" t="s">
        <v>1679</v>
      </c>
      <c r="H44" s="70" t="s">
        <v>1680</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1929</v>
      </c>
      <c r="B45" s="70">
        <v>135</v>
      </c>
      <c r="C45" s="70">
        <v>16</v>
      </c>
      <c r="D45" s="70">
        <v>8</v>
      </c>
      <c r="E45" s="70">
        <v>2019</v>
      </c>
      <c r="F45" s="70" t="s">
        <v>158</v>
      </c>
      <c r="G45" s="1064" t="s">
        <v>1679</v>
      </c>
      <c r="H45" s="70" t="s">
        <v>1680</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1930</v>
      </c>
      <c r="B46" s="70">
        <v>136</v>
      </c>
      <c r="C46" s="70">
        <v>17</v>
      </c>
      <c r="D46" s="70">
        <v>8</v>
      </c>
      <c r="E46" s="70">
        <v>2020</v>
      </c>
      <c r="F46" s="70" t="s">
        <v>159</v>
      </c>
      <c r="G46" s="1064" t="s">
        <v>1679</v>
      </c>
      <c r="H46" s="70" t="s">
        <v>1680</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1931</v>
      </c>
      <c r="B47" s="70">
        <v>136</v>
      </c>
      <c r="C47" s="70">
        <v>18</v>
      </c>
      <c r="D47" s="70">
        <v>8</v>
      </c>
      <c r="E47" s="70">
        <v>2021</v>
      </c>
      <c r="F47" s="70" t="s">
        <v>160</v>
      </c>
      <c r="G47" s="70" t="s">
        <v>1679</v>
      </c>
      <c r="H47" s="70" t="s">
        <v>1680</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1691</v>
      </c>
      <c r="B48" s="70">
        <v>136</v>
      </c>
      <c r="C48" s="70">
        <v>19</v>
      </c>
      <c r="D48" s="70">
        <v>8</v>
      </c>
      <c r="E48" s="70">
        <v>2022</v>
      </c>
      <c r="F48" s="70" t="s">
        <v>161</v>
      </c>
      <c r="G48" s="70" t="s">
        <v>1679</v>
      </c>
      <c r="H48" s="70" t="s">
        <v>1680</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1932</v>
      </c>
      <c r="B49" s="70">
        <v>136</v>
      </c>
      <c r="C49" s="70">
        <v>20</v>
      </c>
      <c r="D49" s="70">
        <v>8</v>
      </c>
      <c r="E49" s="70">
        <v>2023</v>
      </c>
      <c r="F49" s="70" t="s">
        <v>1539</v>
      </c>
      <c r="G49" s="70" t="s">
        <v>1679</v>
      </c>
      <c r="H49" s="70" t="s">
        <v>1680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1678</v>
      </c>
      <c r="B50" s="70">
        <v>136</v>
      </c>
      <c r="C50" s="70">
        <v>21</v>
      </c>
      <c r="D50" s="70">
        <v>8</v>
      </c>
      <c r="E50" s="70">
        <v>2024</v>
      </c>
      <c r="F50" s="70" t="s">
        <v>1554</v>
      </c>
      <c r="G50" s="70" t="s">
        <v>1679</v>
      </c>
      <c r="H50" s="70" t="s">
        <v>1680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1933</v>
      </c>
      <c r="B51" s="70">
        <v>460</v>
      </c>
      <c r="C51" s="70">
        <v>1</v>
      </c>
      <c r="D51" s="70">
        <v>28</v>
      </c>
      <c r="E51" s="70">
        <v>1990</v>
      </c>
      <c r="F51" s="70" t="s">
        <v>787</v>
      </c>
      <c r="G51" s="70" t="s">
        <v>1934</v>
      </c>
      <c r="H51" s="70" t="s">
        <v>1935</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1936</v>
      </c>
      <c r="B52" s="70">
        <v>461</v>
      </c>
      <c r="C52" s="70">
        <v>2</v>
      </c>
      <c r="D52" s="70">
        <v>28</v>
      </c>
      <c r="E52" s="70">
        <v>2005</v>
      </c>
      <c r="F52" s="70" t="s">
        <v>789</v>
      </c>
      <c r="G52" s="70" t="s">
        <v>1934</v>
      </c>
      <c r="H52" s="70" t="s">
        <v>1935</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1937</v>
      </c>
      <c r="B53" s="70">
        <v>462</v>
      </c>
      <c r="C53" s="70">
        <v>3</v>
      </c>
      <c r="D53" s="70">
        <v>28</v>
      </c>
      <c r="E53" s="70">
        <v>2006</v>
      </c>
      <c r="F53" s="70" t="s">
        <v>790</v>
      </c>
      <c r="G53" s="70" t="s">
        <v>1934</v>
      </c>
      <c r="H53" s="70" t="s">
        <v>1935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1938</v>
      </c>
      <c r="B54" s="70">
        <v>463</v>
      </c>
      <c r="C54" s="70">
        <v>4</v>
      </c>
      <c r="D54" s="70">
        <v>28</v>
      </c>
      <c r="E54" s="70">
        <v>2007</v>
      </c>
      <c r="F54" s="70" t="s">
        <v>791</v>
      </c>
      <c r="G54" s="70" t="s">
        <v>1934</v>
      </c>
      <c r="H54" s="70" t="s">
        <v>1935</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1939</v>
      </c>
      <c r="B55" s="70">
        <v>464</v>
      </c>
      <c r="C55" s="70">
        <v>5</v>
      </c>
      <c r="D55" s="70">
        <v>28</v>
      </c>
      <c r="E55" s="70">
        <v>2008</v>
      </c>
      <c r="F55" s="70" t="s">
        <v>792</v>
      </c>
      <c r="G55" s="70" t="s">
        <v>1934</v>
      </c>
      <c r="H55" s="70" t="s">
        <v>1935</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1940</v>
      </c>
      <c r="B56" s="70">
        <v>465</v>
      </c>
      <c r="C56" s="70">
        <v>6</v>
      </c>
      <c r="D56" s="70">
        <v>28</v>
      </c>
      <c r="E56" s="70">
        <v>2009</v>
      </c>
      <c r="F56" s="70" t="s">
        <v>176</v>
      </c>
      <c r="G56" s="70" t="s">
        <v>1934</v>
      </c>
      <c r="H56" s="70" t="s">
        <v>1935</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1941</v>
      </c>
      <c r="B57" s="70">
        <v>466</v>
      </c>
      <c r="C57" s="70">
        <v>7</v>
      </c>
      <c r="D57" s="70">
        <v>28</v>
      </c>
      <c r="E57" s="70">
        <v>2010</v>
      </c>
      <c r="F57" s="70" t="s">
        <v>177</v>
      </c>
      <c r="G57" s="70" t="s">
        <v>1934</v>
      </c>
      <c r="H57" s="70" t="s">
        <v>1935</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1942</v>
      </c>
      <c r="B58" s="70">
        <v>467</v>
      </c>
      <c r="C58" s="70">
        <v>8</v>
      </c>
      <c r="D58" s="70">
        <v>28</v>
      </c>
      <c r="E58" s="70">
        <v>2011</v>
      </c>
      <c r="F58" s="70" t="s">
        <v>178</v>
      </c>
      <c r="G58" s="70" t="s">
        <v>1934</v>
      </c>
      <c r="H58" s="70" t="s">
        <v>1935</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1943</v>
      </c>
      <c r="B59" s="70">
        <v>468</v>
      </c>
      <c r="C59" s="70">
        <v>9</v>
      </c>
      <c r="D59" s="70">
        <v>28</v>
      </c>
      <c r="E59" s="70">
        <v>2012</v>
      </c>
      <c r="F59" s="70" t="s">
        <v>179</v>
      </c>
      <c r="G59" s="70" t="s">
        <v>1934</v>
      </c>
      <c r="H59" s="70" t="s">
        <v>1935</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1944</v>
      </c>
      <c r="B60" s="70">
        <v>469</v>
      </c>
      <c r="C60" s="70">
        <v>10</v>
      </c>
      <c r="D60" s="70">
        <v>28</v>
      </c>
      <c r="E60" s="70">
        <v>2013</v>
      </c>
      <c r="F60" s="70" t="s">
        <v>180</v>
      </c>
      <c r="G60" s="70" t="s">
        <v>1934</v>
      </c>
      <c r="H60" s="70" t="s">
        <v>1935</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1945</v>
      </c>
      <c r="B61" s="70">
        <v>470</v>
      </c>
      <c r="C61" s="70">
        <v>11</v>
      </c>
      <c r="D61" s="70">
        <v>28</v>
      </c>
      <c r="E61" s="70">
        <v>2014</v>
      </c>
      <c r="F61" s="70" t="s">
        <v>181</v>
      </c>
      <c r="G61" s="70" t="s">
        <v>1934</v>
      </c>
      <c r="H61" s="70" t="s">
        <v>1935</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1946</v>
      </c>
      <c r="B62" s="70">
        <v>471</v>
      </c>
      <c r="C62" s="70">
        <v>12</v>
      </c>
      <c r="D62" s="70">
        <v>28</v>
      </c>
      <c r="E62" s="70">
        <v>2015</v>
      </c>
      <c r="F62" s="70" t="s">
        <v>182</v>
      </c>
      <c r="G62" s="70" t="s">
        <v>1934</v>
      </c>
      <c r="H62" s="70" t="s">
        <v>1935</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1947</v>
      </c>
      <c r="B63" s="70">
        <v>472</v>
      </c>
      <c r="C63" s="70">
        <v>13</v>
      </c>
      <c r="D63" s="70">
        <v>28</v>
      </c>
      <c r="E63" s="70">
        <v>2016</v>
      </c>
      <c r="F63" s="70" t="s">
        <v>155</v>
      </c>
      <c r="G63" s="70" t="s">
        <v>1934</v>
      </c>
      <c r="H63" s="70" t="s">
        <v>1935</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1948</v>
      </c>
      <c r="B64" s="70">
        <v>473</v>
      </c>
      <c r="C64" s="70">
        <v>14</v>
      </c>
      <c r="D64" s="70">
        <v>28</v>
      </c>
      <c r="E64" s="70">
        <v>2017</v>
      </c>
      <c r="F64" s="70" t="s">
        <v>156</v>
      </c>
      <c r="G64" s="1064" t="s">
        <v>1934</v>
      </c>
      <c r="H64" s="70" t="s">
        <v>1935</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1949</v>
      </c>
      <c r="B65" s="70">
        <v>474</v>
      </c>
      <c r="C65" s="70">
        <v>15</v>
      </c>
      <c r="D65" s="70">
        <v>28</v>
      </c>
      <c r="E65" s="70">
        <v>2018</v>
      </c>
      <c r="F65" s="70" t="s">
        <v>183</v>
      </c>
      <c r="G65" s="1064" t="s">
        <v>1934</v>
      </c>
      <c r="H65" s="70" t="s">
        <v>1935</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1950</v>
      </c>
      <c r="B66" s="70">
        <v>475</v>
      </c>
      <c r="C66" s="70">
        <v>16</v>
      </c>
      <c r="D66" s="70">
        <v>28</v>
      </c>
      <c r="E66" s="70">
        <v>2019</v>
      </c>
      <c r="F66" s="70" t="s">
        <v>158</v>
      </c>
      <c r="G66" s="70" t="s">
        <v>1934</v>
      </c>
      <c r="H66" s="70" t="s">
        <v>1935</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1951</v>
      </c>
      <c r="B67" s="70">
        <v>476</v>
      </c>
      <c r="C67" s="70">
        <v>17</v>
      </c>
      <c r="D67" s="70">
        <v>28</v>
      </c>
      <c r="E67" s="70">
        <v>2020</v>
      </c>
      <c r="F67" s="70" t="s">
        <v>159</v>
      </c>
      <c r="G67" s="70" t="s">
        <v>1934</v>
      </c>
      <c r="H67" s="70" t="s">
        <v>1935</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1952</v>
      </c>
      <c r="B68" s="70">
        <v>476</v>
      </c>
      <c r="C68" s="70">
        <v>18</v>
      </c>
      <c r="D68" s="70">
        <v>28</v>
      </c>
      <c r="E68" s="70">
        <v>2021</v>
      </c>
      <c r="F68" s="70" t="s">
        <v>160</v>
      </c>
      <c r="G68" s="70" t="s">
        <v>1934</v>
      </c>
      <c r="H68" s="70" t="s">
        <v>1935</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1953</v>
      </c>
      <c r="B69" s="70">
        <v>476</v>
      </c>
      <c r="C69" s="70">
        <v>19</v>
      </c>
      <c r="D69" s="70">
        <v>28</v>
      </c>
      <c r="E69" s="70">
        <v>2022</v>
      </c>
      <c r="F69" s="70" t="s">
        <v>161</v>
      </c>
      <c r="G69" s="70" t="s">
        <v>1934</v>
      </c>
      <c r="H69" s="70" t="s">
        <v>1935</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1954</v>
      </c>
      <c r="B70" s="70">
        <v>476</v>
      </c>
      <c r="C70" s="70">
        <v>20</v>
      </c>
      <c r="D70" s="70">
        <v>28</v>
      </c>
      <c r="E70" s="70">
        <v>2023</v>
      </c>
      <c r="F70" s="70" t="s">
        <v>1539</v>
      </c>
      <c r="G70" s="70" t="s">
        <v>1934</v>
      </c>
      <c r="H70" s="70" t="s">
        <v>1935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1955</v>
      </c>
      <c r="B71" s="70">
        <v>476</v>
      </c>
      <c r="C71" s="70">
        <v>21</v>
      </c>
      <c r="D71" s="70">
        <v>28</v>
      </c>
      <c r="E71" s="70">
        <v>2024</v>
      </c>
      <c r="F71" s="70" t="s">
        <v>1554</v>
      </c>
      <c r="G71" s="70" t="s">
        <v>1934</v>
      </c>
      <c r="H71" s="70" t="s">
        <v>1935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1956</v>
      </c>
      <c r="B72" s="70">
        <v>443</v>
      </c>
      <c r="C72" s="70">
        <v>1</v>
      </c>
      <c r="D72" s="70">
        <v>27</v>
      </c>
      <c r="E72" s="70">
        <v>1990</v>
      </c>
      <c r="F72" s="70" t="s">
        <v>787</v>
      </c>
      <c r="G72" s="70" t="s">
        <v>1672</v>
      </c>
      <c r="H72" s="70" t="s">
        <v>1673</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1957</v>
      </c>
      <c r="B73" s="70">
        <v>444</v>
      </c>
      <c r="C73" s="70">
        <v>2</v>
      </c>
      <c r="D73" s="70">
        <v>27</v>
      </c>
      <c r="E73" s="70">
        <v>2005</v>
      </c>
      <c r="F73" s="70" t="s">
        <v>789</v>
      </c>
      <c r="G73" s="70" t="s">
        <v>1672</v>
      </c>
      <c r="H73" s="70" t="s">
        <v>1673</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1958</v>
      </c>
      <c r="B74" s="70">
        <v>445</v>
      </c>
      <c r="C74" s="70">
        <v>3</v>
      </c>
      <c r="D74" s="70">
        <v>27</v>
      </c>
      <c r="E74" s="70">
        <v>2006</v>
      </c>
      <c r="F74" s="70" t="s">
        <v>790</v>
      </c>
      <c r="G74" s="70" t="s">
        <v>1672</v>
      </c>
      <c r="H74" s="70" t="s">
        <v>1673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1959</v>
      </c>
      <c r="B75" s="70">
        <v>446</v>
      </c>
      <c r="C75" s="70">
        <v>4</v>
      </c>
      <c r="D75" s="70">
        <v>27</v>
      </c>
      <c r="E75" s="70">
        <v>2007</v>
      </c>
      <c r="F75" s="70" t="s">
        <v>791</v>
      </c>
      <c r="G75" s="70" t="s">
        <v>1672</v>
      </c>
      <c r="H75" s="70" t="s">
        <v>1673</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1960</v>
      </c>
      <c r="B76" s="70">
        <v>447</v>
      </c>
      <c r="C76" s="70">
        <v>5</v>
      </c>
      <c r="D76" s="70">
        <v>27</v>
      </c>
      <c r="E76" s="70">
        <v>2008</v>
      </c>
      <c r="F76" s="70" t="s">
        <v>792</v>
      </c>
      <c r="G76" s="70" t="s">
        <v>1672</v>
      </c>
      <c r="H76" s="70" t="s">
        <v>1673</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1961</v>
      </c>
      <c r="B77" s="70">
        <v>448</v>
      </c>
      <c r="C77" s="70">
        <v>6</v>
      </c>
      <c r="D77" s="70">
        <v>27</v>
      </c>
      <c r="E77" s="70">
        <v>2009</v>
      </c>
      <c r="F77" s="70" t="s">
        <v>176</v>
      </c>
      <c r="G77" s="70" t="s">
        <v>1672</v>
      </c>
      <c r="H77" s="70" t="s">
        <v>1673</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1962</v>
      </c>
      <c r="B78" s="70">
        <v>449</v>
      </c>
      <c r="C78" s="70">
        <v>7</v>
      </c>
      <c r="D78" s="70">
        <v>27</v>
      </c>
      <c r="E78" s="70">
        <v>2010</v>
      </c>
      <c r="F78" s="70" t="s">
        <v>177</v>
      </c>
      <c r="G78" s="70" t="s">
        <v>1672</v>
      </c>
      <c r="H78" s="70" t="s">
        <v>1673</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1963</v>
      </c>
      <c r="B79" s="70">
        <v>450</v>
      </c>
      <c r="C79" s="70">
        <v>8</v>
      </c>
      <c r="D79" s="70">
        <v>27</v>
      </c>
      <c r="E79" s="70">
        <v>2011</v>
      </c>
      <c r="F79" s="70" t="s">
        <v>178</v>
      </c>
      <c r="G79" s="70" t="s">
        <v>1672</v>
      </c>
      <c r="H79" s="70" t="s">
        <v>1673</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1964</v>
      </c>
      <c r="B80" s="70">
        <v>451</v>
      </c>
      <c r="C80" s="70">
        <v>9</v>
      </c>
      <c r="D80" s="70">
        <v>27</v>
      </c>
      <c r="E80" s="70">
        <v>2012</v>
      </c>
      <c r="F80" s="70" t="s">
        <v>179</v>
      </c>
      <c r="G80" s="70" t="s">
        <v>1672</v>
      </c>
      <c r="H80" s="70" t="s">
        <v>1673</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1965</v>
      </c>
      <c r="B81" s="70">
        <v>452</v>
      </c>
      <c r="C81" s="70">
        <v>10</v>
      </c>
      <c r="D81" s="70">
        <v>27</v>
      </c>
      <c r="E81" s="70">
        <v>2013</v>
      </c>
      <c r="F81" s="70" t="s">
        <v>180</v>
      </c>
      <c r="G81" s="70" t="s">
        <v>1672</v>
      </c>
      <c r="H81" s="70" t="s">
        <v>1673</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1966</v>
      </c>
      <c r="B82" s="70">
        <v>453</v>
      </c>
      <c r="C82" s="70">
        <v>11</v>
      </c>
      <c r="D82" s="70">
        <v>27</v>
      </c>
      <c r="E82" s="70">
        <v>2014</v>
      </c>
      <c r="F82" s="70" t="s">
        <v>181</v>
      </c>
      <c r="G82" s="70" t="s">
        <v>1672</v>
      </c>
      <c r="H82" s="70" t="s">
        <v>1673</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1967</v>
      </c>
      <c r="B83" s="70">
        <v>454</v>
      </c>
      <c r="C83" s="70">
        <v>12</v>
      </c>
      <c r="D83" s="70">
        <v>27</v>
      </c>
      <c r="E83" s="70">
        <v>2015</v>
      </c>
      <c r="F83" s="70" t="s">
        <v>182</v>
      </c>
      <c r="G83" s="1064" t="s">
        <v>1672</v>
      </c>
      <c r="H83" s="70" t="s">
        <v>1673</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1968</v>
      </c>
      <c r="B84" s="70">
        <v>455</v>
      </c>
      <c r="C84" s="70">
        <v>13</v>
      </c>
      <c r="D84" s="70">
        <v>27</v>
      </c>
      <c r="E84" s="70">
        <v>2016</v>
      </c>
      <c r="F84" s="70" t="s">
        <v>155</v>
      </c>
      <c r="G84" s="1064" t="s">
        <v>1672</v>
      </c>
      <c r="H84" s="70" t="s">
        <v>1673</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1969</v>
      </c>
      <c r="B85" s="70">
        <v>456</v>
      </c>
      <c r="C85" s="70">
        <v>14</v>
      </c>
      <c r="D85" s="70">
        <v>27</v>
      </c>
      <c r="E85" s="70">
        <v>2017</v>
      </c>
      <c r="F85" s="70" t="s">
        <v>156</v>
      </c>
      <c r="G85" s="70" t="s">
        <v>1672</v>
      </c>
      <c r="H85" s="70" t="s">
        <v>1673</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1970</v>
      </c>
      <c r="B86" s="70">
        <v>457</v>
      </c>
      <c r="C86" s="70">
        <v>15</v>
      </c>
      <c r="D86" s="70">
        <v>27</v>
      </c>
      <c r="E86" s="70">
        <v>2018</v>
      </c>
      <c r="F86" s="70" t="s">
        <v>183</v>
      </c>
      <c r="G86" s="70" t="s">
        <v>1672</v>
      </c>
      <c r="H86" s="70" t="s">
        <v>1673</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1971</v>
      </c>
      <c r="B87" s="70">
        <v>458</v>
      </c>
      <c r="C87" s="70">
        <v>16</v>
      </c>
      <c r="D87" s="70">
        <v>27</v>
      </c>
      <c r="E87" s="70">
        <v>2019</v>
      </c>
      <c r="F87" s="70" t="s">
        <v>158</v>
      </c>
      <c r="G87" s="70" t="s">
        <v>1672</v>
      </c>
      <c r="H87" s="70" t="s">
        <v>1673</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1972</v>
      </c>
      <c r="B88" s="70">
        <v>459</v>
      </c>
      <c r="C88" s="70">
        <v>17</v>
      </c>
      <c r="D88" s="70">
        <v>27</v>
      </c>
      <c r="E88" s="70">
        <v>2020</v>
      </c>
      <c r="F88" s="70" t="s">
        <v>159</v>
      </c>
      <c r="G88" s="70" t="s">
        <v>1672</v>
      </c>
      <c r="H88" s="70" t="s">
        <v>1673</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1973</v>
      </c>
      <c r="B89" s="70">
        <v>459</v>
      </c>
      <c r="C89" s="70">
        <v>18</v>
      </c>
      <c r="D89" s="70">
        <v>27</v>
      </c>
      <c r="E89" s="70">
        <v>2021</v>
      </c>
      <c r="F89" s="70" t="s">
        <v>160</v>
      </c>
      <c r="G89" s="70" t="s">
        <v>1672</v>
      </c>
      <c r="H89" s="70" t="s">
        <v>1673</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1674</v>
      </c>
      <c r="B90" s="70">
        <v>459</v>
      </c>
      <c r="C90" s="70">
        <v>19</v>
      </c>
      <c r="D90" s="70">
        <v>27</v>
      </c>
      <c r="E90" s="70">
        <v>2022</v>
      </c>
      <c r="F90" s="70" t="s">
        <v>161</v>
      </c>
      <c r="G90" s="70" t="s">
        <v>1672</v>
      </c>
      <c r="H90" s="70" t="s">
        <v>1673</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1974</v>
      </c>
      <c r="B91" s="70">
        <v>459</v>
      </c>
      <c r="C91" s="70">
        <v>20</v>
      </c>
      <c r="D91" s="70">
        <v>27</v>
      </c>
      <c r="E91" s="70">
        <v>2023</v>
      </c>
      <c r="F91" s="70" t="s">
        <v>1539</v>
      </c>
      <c r="G91" s="70" t="s">
        <v>1672</v>
      </c>
      <c r="H91" s="70" t="s">
        <v>1673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1671</v>
      </c>
      <c r="B92" s="70">
        <v>459</v>
      </c>
      <c r="C92" s="70">
        <v>21</v>
      </c>
      <c r="D92" s="70">
        <v>27</v>
      </c>
      <c r="E92" s="70">
        <v>2024</v>
      </c>
      <c r="F92" s="70" t="s">
        <v>1554</v>
      </c>
      <c r="G92" s="70" t="s">
        <v>1672</v>
      </c>
      <c r="H92" s="70" t="s">
        <v>1673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1975</v>
      </c>
      <c r="B93" s="70">
        <v>273</v>
      </c>
      <c r="C93" s="70">
        <v>1</v>
      </c>
      <c r="D93" s="70">
        <v>17</v>
      </c>
      <c r="E93" s="70">
        <v>1990</v>
      </c>
      <c r="F93" s="70" t="s">
        <v>787</v>
      </c>
      <c r="G93" s="70" t="s">
        <v>1976</v>
      </c>
      <c r="H93" s="70" t="s">
        <v>1977</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1978</v>
      </c>
      <c r="B94" s="70">
        <v>274</v>
      </c>
      <c r="C94" s="70">
        <v>2</v>
      </c>
      <c r="D94" s="70">
        <v>17</v>
      </c>
      <c r="E94" s="70">
        <v>2005</v>
      </c>
      <c r="F94" s="70" t="s">
        <v>789</v>
      </c>
      <c r="G94" s="70" t="s">
        <v>1976</v>
      </c>
      <c r="H94" s="70" t="s">
        <v>1977</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1979</v>
      </c>
      <c r="B95" s="70">
        <v>275</v>
      </c>
      <c r="C95" s="70">
        <v>3</v>
      </c>
      <c r="D95" s="70">
        <v>17</v>
      </c>
      <c r="E95" s="70">
        <v>2006</v>
      </c>
      <c r="F95" s="70" t="s">
        <v>790</v>
      </c>
      <c r="G95" s="70" t="s">
        <v>1976</v>
      </c>
      <c r="H95" s="70" t="s">
        <v>1977</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1980</v>
      </c>
      <c r="B96" s="70">
        <v>276</v>
      </c>
      <c r="C96" s="70">
        <v>4</v>
      </c>
      <c r="D96" s="70">
        <v>17</v>
      </c>
      <c r="E96" s="70">
        <v>2007</v>
      </c>
      <c r="F96" s="70" t="s">
        <v>791</v>
      </c>
      <c r="G96" s="70" t="s">
        <v>1976</v>
      </c>
      <c r="H96" s="70" t="s">
        <v>1977</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1981</v>
      </c>
      <c r="B97" s="70">
        <v>277</v>
      </c>
      <c r="C97" s="70">
        <v>5</v>
      </c>
      <c r="D97" s="70">
        <v>17</v>
      </c>
      <c r="E97" s="70">
        <v>2008</v>
      </c>
      <c r="F97" s="70" t="s">
        <v>792</v>
      </c>
      <c r="G97" s="70" t="s">
        <v>1976</v>
      </c>
      <c r="H97" s="70" t="s">
        <v>1977</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1982</v>
      </c>
      <c r="B98" s="70">
        <v>278</v>
      </c>
      <c r="C98" s="70">
        <v>6</v>
      </c>
      <c r="D98" s="70">
        <v>17</v>
      </c>
      <c r="E98" s="70">
        <v>2009</v>
      </c>
      <c r="F98" s="70" t="s">
        <v>176</v>
      </c>
      <c r="G98" s="70" t="s">
        <v>1976</v>
      </c>
      <c r="H98" s="70" t="s">
        <v>1977</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1983</v>
      </c>
      <c r="B99" s="70">
        <v>279</v>
      </c>
      <c r="C99" s="70">
        <v>7</v>
      </c>
      <c r="D99" s="70">
        <v>17</v>
      </c>
      <c r="E99" s="70">
        <v>2010</v>
      </c>
      <c r="F99" s="70" t="s">
        <v>177</v>
      </c>
      <c r="G99" s="70" t="s">
        <v>1976</v>
      </c>
      <c r="H99" s="70" t="s">
        <v>1977</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1984</v>
      </c>
      <c r="B100" s="70">
        <v>280</v>
      </c>
      <c r="C100" s="70">
        <v>8</v>
      </c>
      <c r="D100" s="70">
        <v>17</v>
      </c>
      <c r="E100" s="70">
        <v>2011</v>
      </c>
      <c r="F100" s="70" t="s">
        <v>178</v>
      </c>
      <c r="G100" s="70" t="s">
        <v>1976</v>
      </c>
      <c r="H100" s="70" t="s">
        <v>1977</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1985</v>
      </c>
      <c r="B101" s="70">
        <v>281</v>
      </c>
      <c r="C101" s="70">
        <v>9</v>
      </c>
      <c r="D101" s="70">
        <v>17</v>
      </c>
      <c r="E101" s="70">
        <v>2012</v>
      </c>
      <c r="F101" s="70" t="s">
        <v>179</v>
      </c>
      <c r="G101" s="70" t="s">
        <v>1976</v>
      </c>
      <c r="H101" s="70" t="s">
        <v>1977</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1986</v>
      </c>
      <c r="B102" s="70">
        <v>282</v>
      </c>
      <c r="C102" s="70">
        <v>10</v>
      </c>
      <c r="D102" s="70">
        <v>17</v>
      </c>
      <c r="E102" s="70">
        <v>2013</v>
      </c>
      <c r="F102" s="70" t="s">
        <v>180</v>
      </c>
      <c r="G102" s="1064" t="s">
        <v>1976</v>
      </c>
      <c r="H102" s="70" t="s">
        <v>1977</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1987</v>
      </c>
      <c r="B103" s="70">
        <v>283</v>
      </c>
      <c r="C103" s="70">
        <v>11</v>
      </c>
      <c r="D103" s="70">
        <v>17</v>
      </c>
      <c r="E103" s="70">
        <v>2014</v>
      </c>
      <c r="F103" s="70" t="s">
        <v>181</v>
      </c>
      <c r="G103" s="1064" t="s">
        <v>1976</v>
      </c>
      <c r="H103" s="70" t="s">
        <v>1977</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1988</v>
      </c>
      <c r="B104" s="70">
        <v>284</v>
      </c>
      <c r="C104" s="70">
        <v>12</v>
      </c>
      <c r="D104" s="70">
        <v>17</v>
      </c>
      <c r="E104" s="70">
        <v>2015</v>
      </c>
      <c r="F104" s="70" t="s">
        <v>182</v>
      </c>
      <c r="G104" s="70" t="s">
        <v>1976</v>
      </c>
      <c r="H104" s="70" t="s">
        <v>1977</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1989</v>
      </c>
      <c r="B105" s="70">
        <v>285</v>
      </c>
      <c r="C105" s="70">
        <v>13</v>
      </c>
      <c r="D105" s="70">
        <v>17</v>
      </c>
      <c r="E105" s="70">
        <v>2016</v>
      </c>
      <c r="F105" s="70" t="s">
        <v>155</v>
      </c>
      <c r="G105" s="70" t="s">
        <v>1976</v>
      </c>
      <c r="H105" s="70" t="s">
        <v>1977</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1990</v>
      </c>
      <c r="B106" s="70">
        <v>286</v>
      </c>
      <c r="C106" s="70">
        <v>14</v>
      </c>
      <c r="D106" s="70">
        <v>17</v>
      </c>
      <c r="E106" s="70">
        <v>2017</v>
      </c>
      <c r="F106" s="70" t="s">
        <v>156</v>
      </c>
      <c r="G106" s="70" t="s">
        <v>1976</v>
      </c>
      <c r="H106" s="70" t="s">
        <v>1977</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1991</v>
      </c>
      <c r="B107" s="70">
        <v>287</v>
      </c>
      <c r="C107" s="70">
        <v>15</v>
      </c>
      <c r="D107" s="70">
        <v>17</v>
      </c>
      <c r="E107" s="70">
        <v>2018</v>
      </c>
      <c r="F107" s="70" t="s">
        <v>183</v>
      </c>
      <c r="G107" s="70" t="s">
        <v>1976</v>
      </c>
      <c r="H107" s="70" t="s">
        <v>1977</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1992</v>
      </c>
      <c r="B108" s="70">
        <v>288</v>
      </c>
      <c r="C108" s="70">
        <v>16</v>
      </c>
      <c r="D108" s="70">
        <v>17</v>
      </c>
      <c r="E108" s="70">
        <v>2019</v>
      </c>
      <c r="F108" s="70" t="s">
        <v>158</v>
      </c>
      <c r="G108" s="70" t="s">
        <v>1976</v>
      </c>
      <c r="H108" s="70" t="s">
        <v>1977</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1993</v>
      </c>
      <c r="B109" s="70">
        <v>289</v>
      </c>
      <c r="C109" s="70">
        <v>17</v>
      </c>
      <c r="D109" s="70">
        <v>17</v>
      </c>
      <c r="E109" s="70">
        <v>2020</v>
      </c>
      <c r="F109" s="70" t="s">
        <v>159</v>
      </c>
      <c r="G109" s="70" t="s">
        <v>1976</v>
      </c>
      <c r="H109" s="70" t="s">
        <v>1977</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1994</v>
      </c>
      <c r="B110" s="70">
        <v>289</v>
      </c>
      <c r="C110" s="70">
        <v>18</v>
      </c>
      <c r="D110" s="70">
        <v>17</v>
      </c>
      <c r="E110" s="70">
        <v>2021</v>
      </c>
      <c r="F110" s="70" t="s">
        <v>160</v>
      </c>
      <c r="G110" s="70" t="s">
        <v>1976</v>
      </c>
      <c r="H110" s="70" t="s">
        <v>1977</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1995</v>
      </c>
      <c r="B111" s="70">
        <v>289</v>
      </c>
      <c r="C111" s="70">
        <v>19</v>
      </c>
      <c r="D111" s="70">
        <v>17</v>
      </c>
      <c r="E111" s="70">
        <v>2022</v>
      </c>
      <c r="F111" s="70" t="s">
        <v>161</v>
      </c>
      <c r="G111" s="70" t="s">
        <v>1976</v>
      </c>
      <c r="H111" s="70" t="s">
        <v>1977</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1996</v>
      </c>
      <c r="B112" s="70">
        <v>289</v>
      </c>
      <c r="C112" s="70">
        <v>20</v>
      </c>
      <c r="D112" s="70">
        <v>17</v>
      </c>
      <c r="E112" s="70">
        <v>2023</v>
      </c>
      <c r="F112" s="70" t="s">
        <v>1539</v>
      </c>
      <c r="G112" s="70" t="s">
        <v>1976</v>
      </c>
      <c r="H112" s="70" t="s">
        <v>1977</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1997</v>
      </c>
      <c r="B113" s="70">
        <v>289</v>
      </c>
      <c r="C113" s="70">
        <v>21</v>
      </c>
      <c r="D113" s="70">
        <v>17</v>
      </c>
      <c r="E113" s="70">
        <v>2024</v>
      </c>
      <c r="F113" s="70" t="s">
        <v>1554</v>
      </c>
      <c r="G113" s="70" t="s">
        <v>1976</v>
      </c>
      <c r="H113" s="70" t="s">
        <v>1977</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1998</v>
      </c>
      <c r="B114" s="70">
        <v>69</v>
      </c>
      <c r="C114" s="70">
        <v>1</v>
      </c>
      <c r="D114" s="70">
        <v>5</v>
      </c>
      <c r="E114" s="70">
        <v>1990</v>
      </c>
      <c r="F114" s="70" t="s">
        <v>787</v>
      </c>
      <c r="G114" s="70" t="s">
        <v>1999</v>
      </c>
      <c r="H114" s="70" t="s">
        <v>2000</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2001</v>
      </c>
      <c r="B115" s="70">
        <v>70</v>
      </c>
      <c r="C115" s="70">
        <v>2</v>
      </c>
      <c r="D115" s="70">
        <v>5</v>
      </c>
      <c r="E115" s="70">
        <v>2005</v>
      </c>
      <c r="F115" s="70" t="s">
        <v>789</v>
      </c>
      <c r="G115" s="70" t="s">
        <v>1999</v>
      </c>
      <c r="H115" s="70" t="s">
        <v>2000</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2002</v>
      </c>
      <c r="B116" s="70">
        <v>71</v>
      </c>
      <c r="C116" s="70">
        <v>3</v>
      </c>
      <c r="D116" s="70">
        <v>5</v>
      </c>
      <c r="E116" s="70">
        <v>2006</v>
      </c>
      <c r="F116" s="70" t="s">
        <v>790</v>
      </c>
      <c r="G116" s="70" t="s">
        <v>1999</v>
      </c>
      <c r="H116" s="70" t="s">
        <v>2000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2003</v>
      </c>
      <c r="B117" s="70">
        <v>72</v>
      </c>
      <c r="C117" s="70">
        <v>4</v>
      </c>
      <c r="D117" s="70">
        <v>5</v>
      </c>
      <c r="E117" s="70">
        <v>2007</v>
      </c>
      <c r="F117" s="70" t="s">
        <v>791</v>
      </c>
      <c r="G117" s="70" t="s">
        <v>1999</v>
      </c>
      <c r="H117" s="70" t="s">
        <v>2000</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2004</v>
      </c>
      <c r="B118" s="70">
        <v>73</v>
      </c>
      <c r="C118" s="70">
        <v>5</v>
      </c>
      <c r="D118" s="70">
        <v>5</v>
      </c>
      <c r="E118" s="70">
        <v>2008</v>
      </c>
      <c r="F118" s="70" t="s">
        <v>792</v>
      </c>
      <c r="G118" s="70" t="s">
        <v>1999</v>
      </c>
      <c r="H118" s="70" t="s">
        <v>2000</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2005</v>
      </c>
      <c r="B119" s="70">
        <v>74</v>
      </c>
      <c r="C119" s="70">
        <v>6</v>
      </c>
      <c r="D119" s="70">
        <v>5</v>
      </c>
      <c r="E119" s="70">
        <v>2009</v>
      </c>
      <c r="F119" s="70" t="s">
        <v>176</v>
      </c>
      <c r="G119" s="70" t="s">
        <v>1999</v>
      </c>
      <c r="H119" s="70" t="s">
        <v>2000</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2006</v>
      </c>
      <c r="B120" s="70">
        <v>75</v>
      </c>
      <c r="C120" s="70">
        <v>7</v>
      </c>
      <c r="D120" s="70">
        <v>5</v>
      </c>
      <c r="E120" s="70">
        <v>2010</v>
      </c>
      <c r="F120" s="70" t="s">
        <v>177</v>
      </c>
      <c r="G120" s="70" t="s">
        <v>1999</v>
      </c>
      <c r="H120" s="70" t="s">
        <v>2000</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2007</v>
      </c>
      <c r="B121" s="70">
        <v>76</v>
      </c>
      <c r="C121" s="70">
        <v>8</v>
      </c>
      <c r="D121" s="70">
        <v>5</v>
      </c>
      <c r="E121" s="70">
        <v>2011</v>
      </c>
      <c r="F121" s="70" t="s">
        <v>178</v>
      </c>
      <c r="G121" s="1064" t="s">
        <v>1999</v>
      </c>
      <c r="H121" s="70" t="s">
        <v>2000</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2008</v>
      </c>
      <c r="B122" s="70">
        <v>77</v>
      </c>
      <c r="C122" s="70">
        <v>9</v>
      </c>
      <c r="D122" s="70">
        <v>5</v>
      </c>
      <c r="E122" s="70">
        <v>2012</v>
      </c>
      <c r="F122" s="70" t="s">
        <v>179</v>
      </c>
      <c r="G122" s="1064" t="s">
        <v>1999</v>
      </c>
      <c r="H122" s="70" t="s">
        <v>2000</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2009</v>
      </c>
      <c r="B123" s="70">
        <v>78</v>
      </c>
      <c r="C123" s="70">
        <v>10</v>
      </c>
      <c r="D123" s="70">
        <v>5</v>
      </c>
      <c r="E123" s="70">
        <v>2013</v>
      </c>
      <c r="F123" s="70" t="s">
        <v>180</v>
      </c>
      <c r="G123" s="70" t="s">
        <v>1999</v>
      </c>
      <c r="H123" s="70" t="s">
        <v>2000</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2010</v>
      </c>
      <c r="B124" s="70">
        <v>79</v>
      </c>
      <c r="C124" s="70">
        <v>11</v>
      </c>
      <c r="D124" s="70">
        <v>5</v>
      </c>
      <c r="E124" s="70">
        <v>2014</v>
      </c>
      <c r="F124" s="70" t="s">
        <v>181</v>
      </c>
      <c r="G124" s="70" t="s">
        <v>1999</v>
      </c>
      <c r="H124" s="70" t="s">
        <v>2000</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2011</v>
      </c>
      <c r="B125" s="70">
        <v>80</v>
      </c>
      <c r="C125" s="70">
        <v>12</v>
      </c>
      <c r="D125" s="70">
        <v>5</v>
      </c>
      <c r="E125" s="70">
        <v>2015</v>
      </c>
      <c r="F125" s="70" t="s">
        <v>182</v>
      </c>
      <c r="G125" s="70" t="s">
        <v>1999</v>
      </c>
      <c r="H125" s="70" t="s">
        <v>2000</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2012</v>
      </c>
      <c r="B126" s="70">
        <v>81</v>
      </c>
      <c r="C126" s="70">
        <v>13</v>
      </c>
      <c r="D126" s="70">
        <v>5</v>
      </c>
      <c r="E126" s="70">
        <v>2016</v>
      </c>
      <c r="F126" s="70" t="s">
        <v>155</v>
      </c>
      <c r="G126" s="70" t="s">
        <v>1999</v>
      </c>
      <c r="H126" s="70" t="s">
        <v>2000</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2013</v>
      </c>
      <c r="B127" s="70">
        <v>82</v>
      </c>
      <c r="C127" s="70">
        <v>14</v>
      </c>
      <c r="D127" s="70">
        <v>5</v>
      </c>
      <c r="E127" s="70">
        <v>2017</v>
      </c>
      <c r="F127" s="70" t="s">
        <v>156</v>
      </c>
      <c r="G127" s="70" t="s">
        <v>1999</v>
      </c>
      <c r="H127" s="70" t="s">
        <v>2000</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2014</v>
      </c>
      <c r="B128" s="70">
        <v>83</v>
      </c>
      <c r="C128" s="70">
        <v>15</v>
      </c>
      <c r="D128" s="70">
        <v>5</v>
      </c>
      <c r="E128" s="70">
        <v>2018</v>
      </c>
      <c r="F128" s="70" t="s">
        <v>183</v>
      </c>
      <c r="G128" s="70" t="s">
        <v>1999</v>
      </c>
      <c r="H128" s="70" t="s">
        <v>2000</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2015</v>
      </c>
      <c r="B129" s="70">
        <v>84</v>
      </c>
      <c r="C129" s="70">
        <v>16</v>
      </c>
      <c r="D129" s="70">
        <v>5</v>
      </c>
      <c r="E129" s="70">
        <v>2019</v>
      </c>
      <c r="F129" s="70" t="s">
        <v>158</v>
      </c>
      <c r="G129" s="70" t="s">
        <v>1999</v>
      </c>
      <c r="H129" s="70" t="s">
        <v>2000</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2016</v>
      </c>
      <c r="B130" s="70">
        <v>85</v>
      </c>
      <c r="C130" s="70">
        <v>17</v>
      </c>
      <c r="D130" s="70">
        <v>5</v>
      </c>
      <c r="E130" s="70">
        <v>2020</v>
      </c>
      <c r="F130" s="70" t="s">
        <v>159</v>
      </c>
      <c r="G130" s="70" t="s">
        <v>1999</v>
      </c>
      <c r="H130" s="70" t="s">
        <v>2000</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2017</v>
      </c>
      <c r="B131" s="70">
        <v>85</v>
      </c>
      <c r="C131" s="70">
        <v>18</v>
      </c>
      <c r="D131" s="70">
        <v>5</v>
      </c>
      <c r="E131" s="70">
        <v>2021</v>
      </c>
      <c r="F131" s="70" t="s">
        <v>160</v>
      </c>
      <c r="G131" s="70" t="s">
        <v>1999</v>
      </c>
      <c r="H131" s="70" t="s">
        <v>2000</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2018</v>
      </c>
      <c r="B132" s="70">
        <v>85</v>
      </c>
      <c r="C132" s="70">
        <v>19</v>
      </c>
      <c r="D132" s="70">
        <v>5</v>
      </c>
      <c r="E132" s="70">
        <v>2022</v>
      </c>
      <c r="F132" s="70" t="s">
        <v>161</v>
      </c>
      <c r="G132" s="70" t="s">
        <v>1999</v>
      </c>
      <c r="H132" s="70" t="s">
        <v>2000</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2019</v>
      </c>
      <c r="B133" s="70">
        <v>85</v>
      </c>
      <c r="C133" s="70">
        <v>20</v>
      </c>
      <c r="D133" s="70">
        <v>5</v>
      </c>
      <c r="E133" s="70">
        <v>2023</v>
      </c>
      <c r="F133" s="70" t="s">
        <v>1539</v>
      </c>
      <c r="G133" s="70" t="s">
        <v>1999</v>
      </c>
      <c r="H133" s="70" t="s">
        <v>2000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2020</v>
      </c>
      <c r="B134" s="70">
        <v>85</v>
      </c>
      <c r="C134" s="70">
        <v>21</v>
      </c>
      <c r="D134" s="70">
        <v>5</v>
      </c>
      <c r="E134" s="70">
        <v>2024</v>
      </c>
      <c r="F134" s="70" t="s">
        <v>1554</v>
      </c>
      <c r="G134" s="70" t="s">
        <v>1999</v>
      </c>
      <c r="H134" s="70" t="s">
        <v>2000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2021</v>
      </c>
      <c r="B135" s="70">
        <v>188</v>
      </c>
      <c r="C135" s="70">
        <v>1</v>
      </c>
      <c r="D135" s="70">
        <v>12</v>
      </c>
      <c r="E135" s="70">
        <v>1990</v>
      </c>
      <c r="F135" s="70" t="s">
        <v>787</v>
      </c>
      <c r="G135" s="70" t="s">
        <v>2022</v>
      </c>
      <c r="H135" s="70" t="s">
        <v>2023</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2024</v>
      </c>
      <c r="B136" s="70">
        <v>189</v>
      </c>
      <c r="C136" s="70">
        <v>2</v>
      </c>
      <c r="D136" s="70">
        <v>12</v>
      </c>
      <c r="E136" s="70">
        <v>2005</v>
      </c>
      <c r="F136" s="70" t="s">
        <v>789</v>
      </c>
      <c r="G136" s="70" t="s">
        <v>2022</v>
      </c>
      <c r="H136" s="70" t="s">
        <v>2023</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2025</v>
      </c>
      <c r="B137" s="70">
        <v>190</v>
      </c>
      <c r="C137" s="70">
        <v>3</v>
      </c>
      <c r="D137" s="70">
        <v>12</v>
      </c>
      <c r="E137" s="70">
        <v>2006</v>
      </c>
      <c r="F137" s="70" t="s">
        <v>790</v>
      </c>
      <c r="G137" s="70" t="s">
        <v>2022</v>
      </c>
      <c r="H137" s="70" t="s">
        <v>2023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2026</v>
      </c>
      <c r="B138" s="70">
        <v>191</v>
      </c>
      <c r="C138" s="70">
        <v>4</v>
      </c>
      <c r="D138" s="70">
        <v>12</v>
      </c>
      <c r="E138" s="70">
        <v>2007</v>
      </c>
      <c r="F138" s="70" t="s">
        <v>791</v>
      </c>
      <c r="G138" s="70" t="s">
        <v>2022</v>
      </c>
      <c r="H138" s="70" t="s">
        <v>2023</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2027</v>
      </c>
      <c r="B139" s="70">
        <v>192</v>
      </c>
      <c r="C139" s="70">
        <v>5</v>
      </c>
      <c r="D139" s="70">
        <v>12</v>
      </c>
      <c r="E139" s="70">
        <v>2008</v>
      </c>
      <c r="F139" s="70" t="s">
        <v>792</v>
      </c>
      <c r="G139" s="70" t="s">
        <v>2022</v>
      </c>
      <c r="H139" s="70" t="s">
        <v>2023</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2028</v>
      </c>
      <c r="B140" s="70">
        <v>193</v>
      </c>
      <c r="C140" s="70">
        <v>6</v>
      </c>
      <c r="D140" s="70">
        <v>12</v>
      </c>
      <c r="E140" s="70">
        <v>2009</v>
      </c>
      <c r="F140" s="70" t="s">
        <v>176</v>
      </c>
      <c r="G140" s="1064" t="s">
        <v>2022</v>
      </c>
      <c r="H140" s="70" t="s">
        <v>2023</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2029</v>
      </c>
      <c r="B141" s="70">
        <v>194</v>
      </c>
      <c r="C141" s="70">
        <v>7</v>
      </c>
      <c r="D141" s="70">
        <v>12</v>
      </c>
      <c r="E141" s="70">
        <v>2010</v>
      </c>
      <c r="F141" s="70" t="s">
        <v>177</v>
      </c>
      <c r="G141" s="1064" t="s">
        <v>2022</v>
      </c>
      <c r="H141" s="70" t="s">
        <v>2023</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2030</v>
      </c>
      <c r="B142" s="70">
        <v>195</v>
      </c>
      <c r="C142" s="70">
        <v>8</v>
      </c>
      <c r="D142" s="70">
        <v>12</v>
      </c>
      <c r="E142" s="70">
        <v>2011</v>
      </c>
      <c r="F142" s="70" t="s">
        <v>178</v>
      </c>
      <c r="G142" s="70" t="s">
        <v>2022</v>
      </c>
      <c r="H142" s="70" t="s">
        <v>2023</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2031</v>
      </c>
      <c r="B143" s="70">
        <v>196</v>
      </c>
      <c r="C143" s="70">
        <v>9</v>
      </c>
      <c r="D143" s="70">
        <v>12</v>
      </c>
      <c r="E143" s="70">
        <v>2012</v>
      </c>
      <c r="F143" s="70" t="s">
        <v>179</v>
      </c>
      <c r="G143" s="70" t="s">
        <v>2022</v>
      </c>
      <c r="H143" s="70" t="s">
        <v>2023</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2032</v>
      </c>
      <c r="B144" s="70">
        <v>197</v>
      </c>
      <c r="C144" s="70">
        <v>10</v>
      </c>
      <c r="D144" s="70">
        <v>12</v>
      </c>
      <c r="E144" s="70">
        <v>2013</v>
      </c>
      <c r="F144" s="70" t="s">
        <v>180</v>
      </c>
      <c r="G144" s="70" t="s">
        <v>2022</v>
      </c>
      <c r="H144" s="70" t="s">
        <v>2023</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2033</v>
      </c>
      <c r="B145" s="70">
        <v>198</v>
      </c>
      <c r="C145" s="70">
        <v>11</v>
      </c>
      <c r="D145" s="70">
        <v>12</v>
      </c>
      <c r="E145" s="70">
        <v>2014</v>
      </c>
      <c r="F145" s="70" t="s">
        <v>181</v>
      </c>
      <c r="G145" s="70" t="s">
        <v>2022</v>
      </c>
      <c r="H145" s="70" t="s">
        <v>2023</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2034</v>
      </c>
      <c r="B146" s="70">
        <v>199</v>
      </c>
      <c r="C146" s="70">
        <v>12</v>
      </c>
      <c r="D146" s="70">
        <v>12</v>
      </c>
      <c r="E146" s="70">
        <v>2015</v>
      </c>
      <c r="F146" s="70" t="s">
        <v>182</v>
      </c>
      <c r="G146" s="70" t="s">
        <v>2022</v>
      </c>
      <c r="H146" s="70" t="s">
        <v>2023</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2035</v>
      </c>
      <c r="B147" s="70">
        <v>200</v>
      </c>
      <c r="C147" s="70">
        <v>13</v>
      </c>
      <c r="D147" s="70">
        <v>12</v>
      </c>
      <c r="E147" s="70">
        <v>2016</v>
      </c>
      <c r="F147" s="70" t="s">
        <v>155</v>
      </c>
      <c r="G147" s="70" t="s">
        <v>2022</v>
      </c>
      <c r="H147" s="70" t="s">
        <v>2023</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2036</v>
      </c>
      <c r="B148" s="70">
        <v>201</v>
      </c>
      <c r="C148" s="70">
        <v>14</v>
      </c>
      <c r="D148" s="70">
        <v>12</v>
      </c>
      <c r="E148" s="70">
        <v>2017</v>
      </c>
      <c r="F148" s="70" t="s">
        <v>156</v>
      </c>
      <c r="G148" s="70" t="s">
        <v>2022</v>
      </c>
      <c r="H148" s="70" t="s">
        <v>2023</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2037</v>
      </c>
      <c r="B149" s="70">
        <v>202</v>
      </c>
      <c r="C149" s="70">
        <v>15</v>
      </c>
      <c r="D149" s="70">
        <v>12</v>
      </c>
      <c r="E149" s="70">
        <v>2018</v>
      </c>
      <c r="F149" s="70" t="s">
        <v>183</v>
      </c>
      <c r="G149" s="70" t="s">
        <v>2022</v>
      </c>
      <c r="H149" s="70" t="s">
        <v>2023</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2038</v>
      </c>
      <c r="B150" s="70">
        <v>203</v>
      </c>
      <c r="C150" s="70">
        <v>16</v>
      </c>
      <c r="D150" s="70">
        <v>12</v>
      </c>
      <c r="E150" s="70">
        <v>2019</v>
      </c>
      <c r="F150" s="70" t="s">
        <v>158</v>
      </c>
      <c r="G150" s="70" t="s">
        <v>2022</v>
      </c>
      <c r="H150" s="70" t="s">
        <v>2023</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2039</v>
      </c>
      <c r="B151" s="70">
        <v>204</v>
      </c>
      <c r="C151" s="70">
        <v>17</v>
      </c>
      <c r="D151" s="70">
        <v>12</v>
      </c>
      <c r="E151" s="70">
        <v>2020</v>
      </c>
      <c r="F151" s="70" t="s">
        <v>159</v>
      </c>
      <c r="G151" s="70" t="s">
        <v>2022</v>
      </c>
      <c r="H151" s="70" t="s">
        <v>2023</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2040</v>
      </c>
      <c r="B152" s="70">
        <v>204</v>
      </c>
      <c r="C152" s="70">
        <v>18</v>
      </c>
      <c r="D152" s="70">
        <v>12</v>
      </c>
      <c r="E152" s="70">
        <v>2021</v>
      </c>
      <c r="F152" s="70" t="s">
        <v>160</v>
      </c>
      <c r="G152" s="70" t="s">
        <v>2022</v>
      </c>
      <c r="H152" s="70" t="s">
        <v>2023</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2041</v>
      </c>
      <c r="B153" s="70">
        <v>204</v>
      </c>
      <c r="C153" s="70">
        <v>19</v>
      </c>
      <c r="D153" s="70">
        <v>12</v>
      </c>
      <c r="E153" s="70">
        <v>2022</v>
      </c>
      <c r="F153" s="70" t="s">
        <v>161</v>
      </c>
      <c r="G153" s="70" t="s">
        <v>2022</v>
      </c>
      <c r="H153" s="70" t="s">
        <v>2023</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2042</v>
      </c>
      <c r="B154" s="70">
        <v>204</v>
      </c>
      <c r="C154" s="70">
        <v>20</v>
      </c>
      <c r="D154" s="70">
        <v>12</v>
      </c>
      <c r="E154" s="70">
        <v>2023</v>
      </c>
      <c r="F154" s="70" t="s">
        <v>1539</v>
      </c>
      <c r="G154" s="70" t="s">
        <v>2022</v>
      </c>
      <c r="H154" s="70" t="s">
        <v>2023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2043</v>
      </c>
      <c r="B155" s="70">
        <v>204</v>
      </c>
      <c r="C155" s="70">
        <v>21</v>
      </c>
      <c r="D155" s="70">
        <v>12</v>
      </c>
      <c r="E155" s="70">
        <v>2024</v>
      </c>
      <c r="F155" s="70" t="s">
        <v>1554</v>
      </c>
      <c r="G155" s="70" t="s">
        <v>2022</v>
      </c>
      <c r="H155" s="70" t="s">
        <v>2023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2044</v>
      </c>
      <c r="B156" s="70">
        <v>103</v>
      </c>
      <c r="C156" s="70">
        <v>1</v>
      </c>
      <c r="D156" s="70">
        <v>7</v>
      </c>
      <c r="E156" s="70">
        <v>1990</v>
      </c>
      <c r="F156" s="70" t="s">
        <v>787</v>
      </c>
      <c r="G156" s="70" t="s">
        <v>1688</v>
      </c>
      <c r="H156" s="70" t="s">
        <v>1689</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2045</v>
      </c>
      <c r="B157" s="70">
        <v>104</v>
      </c>
      <c r="C157" s="70">
        <v>2</v>
      </c>
      <c r="D157" s="70">
        <v>7</v>
      </c>
      <c r="E157" s="70">
        <v>2005</v>
      </c>
      <c r="F157" s="70" t="s">
        <v>789</v>
      </c>
      <c r="G157" s="70" t="s">
        <v>1688</v>
      </c>
      <c r="H157" s="70" t="s">
        <v>1689</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2046</v>
      </c>
      <c r="B158" s="70">
        <v>105</v>
      </c>
      <c r="C158" s="70">
        <v>3</v>
      </c>
      <c r="D158" s="70">
        <v>7</v>
      </c>
      <c r="E158" s="70">
        <v>2006</v>
      </c>
      <c r="F158" s="70" t="s">
        <v>790</v>
      </c>
      <c r="G158" s="1064" t="s">
        <v>1688</v>
      </c>
      <c r="H158" s="70" t="s">
        <v>1689</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2047</v>
      </c>
      <c r="B159" s="70">
        <v>106</v>
      </c>
      <c r="C159" s="70">
        <v>4</v>
      </c>
      <c r="D159" s="70">
        <v>7</v>
      </c>
      <c r="E159" s="70">
        <v>2007</v>
      </c>
      <c r="F159" s="70" t="s">
        <v>791</v>
      </c>
      <c r="G159" s="1064" t="s">
        <v>1688</v>
      </c>
      <c r="H159" s="70" t="s">
        <v>1689</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2048</v>
      </c>
      <c r="B160" s="70">
        <v>107</v>
      </c>
      <c r="C160" s="70">
        <v>5</v>
      </c>
      <c r="D160" s="70">
        <v>7</v>
      </c>
      <c r="E160" s="70">
        <v>2008</v>
      </c>
      <c r="F160" s="70" t="s">
        <v>792</v>
      </c>
      <c r="G160" s="70" t="s">
        <v>1688</v>
      </c>
      <c r="H160" s="70" t="s">
        <v>1689</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2049</v>
      </c>
      <c r="B161" s="70">
        <v>108</v>
      </c>
      <c r="C161" s="70">
        <v>6</v>
      </c>
      <c r="D161" s="70">
        <v>7</v>
      </c>
      <c r="E161" s="70">
        <v>2009</v>
      </c>
      <c r="F161" s="70" t="s">
        <v>176</v>
      </c>
      <c r="G161" s="70" t="s">
        <v>1688</v>
      </c>
      <c r="H161" s="70" t="s">
        <v>1689</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2050</v>
      </c>
      <c r="B162" s="70">
        <v>109</v>
      </c>
      <c r="C162" s="70">
        <v>7</v>
      </c>
      <c r="D162" s="70">
        <v>7</v>
      </c>
      <c r="E162" s="70">
        <v>2010</v>
      </c>
      <c r="F162" s="70" t="s">
        <v>177</v>
      </c>
      <c r="G162" s="70" t="s">
        <v>1688</v>
      </c>
      <c r="H162" s="70" t="s">
        <v>1689</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2051</v>
      </c>
      <c r="B163" s="70">
        <v>110</v>
      </c>
      <c r="C163" s="70">
        <v>8</v>
      </c>
      <c r="D163" s="70">
        <v>7</v>
      </c>
      <c r="E163" s="70">
        <v>2011</v>
      </c>
      <c r="F163" s="70" t="s">
        <v>178</v>
      </c>
      <c r="G163" s="70" t="s">
        <v>1688</v>
      </c>
      <c r="H163" s="70" t="s">
        <v>1689</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2052</v>
      </c>
      <c r="B164" s="70">
        <v>111</v>
      </c>
      <c r="C164" s="70">
        <v>9</v>
      </c>
      <c r="D164" s="70">
        <v>7</v>
      </c>
      <c r="E164" s="70">
        <v>2012</v>
      </c>
      <c r="F164" s="70" t="s">
        <v>179</v>
      </c>
      <c r="G164" s="70" t="s">
        <v>1688</v>
      </c>
      <c r="H164" s="70" t="s">
        <v>1689</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2053</v>
      </c>
      <c r="B165" s="70">
        <v>112</v>
      </c>
      <c r="C165" s="70">
        <v>10</v>
      </c>
      <c r="D165" s="70">
        <v>7</v>
      </c>
      <c r="E165" s="70">
        <v>2013</v>
      </c>
      <c r="F165" s="70" t="s">
        <v>180</v>
      </c>
      <c r="G165" s="70" t="s">
        <v>1688</v>
      </c>
      <c r="H165" s="70" t="s">
        <v>1689</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2054</v>
      </c>
      <c r="B166" s="70">
        <v>113</v>
      </c>
      <c r="C166" s="70">
        <v>11</v>
      </c>
      <c r="D166" s="70">
        <v>7</v>
      </c>
      <c r="E166" s="70">
        <v>2014</v>
      </c>
      <c r="F166" s="70" t="s">
        <v>181</v>
      </c>
      <c r="G166" s="70" t="s">
        <v>1688</v>
      </c>
      <c r="H166" s="70" t="s">
        <v>1689</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2055</v>
      </c>
      <c r="B167" s="70">
        <v>114</v>
      </c>
      <c r="C167" s="70">
        <v>12</v>
      </c>
      <c r="D167" s="70">
        <v>7</v>
      </c>
      <c r="E167" s="70">
        <v>2015</v>
      </c>
      <c r="F167" s="70" t="s">
        <v>182</v>
      </c>
      <c r="G167" s="70" t="s">
        <v>1688</v>
      </c>
      <c r="H167" s="70" t="s">
        <v>1689</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2056</v>
      </c>
      <c r="B168" s="70">
        <v>115</v>
      </c>
      <c r="C168" s="70">
        <v>13</v>
      </c>
      <c r="D168" s="70">
        <v>7</v>
      </c>
      <c r="E168" s="70">
        <v>2016</v>
      </c>
      <c r="F168" s="70" t="s">
        <v>155</v>
      </c>
      <c r="G168" s="70" t="s">
        <v>1688</v>
      </c>
      <c r="H168" s="70" t="s">
        <v>1689</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2057</v>
      </c>
      <c r="B169" s="70">
        <v>116</v>
      </c>
      <c r="C169" s="70">
        <v>14</v>
      </c>
      <c r="D169" s="70">
        <v>7</v>
      </c>
      <c r="E169" s="70">
        <v>2017</v>
      </c>
      <c r="F169" s="70" t="s">
        <v>156</v>
      </c>
      <c r="G169" s="70" t="s">
        <v>1688</v>
      </c>
      <c r="H169" s="70" t="s">
        <v>1689</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2058</v>
      </c>
      <c r="B170" s="70">
        <v>117</v>
      </c>
      <c r="C170" s="70">
        <v>15</v>
      </c>
      <c r="D170" s="70">
        <v>7</v>
      </c>
      <c r="E170" s="70">
        <v>2018</v>
      </c>
      <c r="F170" s="70" t="s">
        <v>183</v>
      </c>
      <c r="G170" s="70" t="s">
        <v>1688</v>
      </c>
      <c r="H170" s="70" t="s">
        <v>1689</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2059</v>
      </c>
      <c r="B171" s="70">
        <v>118</v>
      </c>
      <c r="C171" s="70">
        <v>16</v>
      </c>
      <c r="D171" s="70">
        <v>7</v>
      </c>
      <c r="E171" s="70">
        <v>2019</v>
      </c>
      <c r="F171" s="70" t="s">
        <v>158</v>
      </c>
      <c r="G171" s="70" t="s">
        <v>1688</v>
      </c>
      <c r="H171" s="70" t="s">
        <v>1689</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2060</v>
      </c>
      <c r="B172" s="70">
        <v>119</v>
      </c>
      <c r="C172" s="70">
        <v>17</v>
      </c>
      <c r="D172" s="70">
        <v>7</v>
      </c>
      <c r="E172" s="70">
        <v>2020</v>
      </c>
      <c r="F172" s="70" t="s">
        <v>159</v>
      </c>
      <c r="G172" s="70" t="s">
        <v>1688</v>
      </c>
      <c r="H172" s="70" t="s">
        <v>1689</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2061</v>
      </c>
      <c r="B173" s="70">
        <v>119</v>
      </c>
      <c r="C173" s="70">
        <v>18</v>
      </c>
      <c r="D173" s="70">
        <v>7</v>
      </c>
      <c r="E173" s="70">
        <v>2021</v>
      </c>
      <c r="F173" s="70" t="s">
        <v>160</v>
      </c>
      <c r="G173" s="70" t="s">
        <v>1688</v>
      </c>
      <c r="H173" s="70" t="s">
        <v>1689</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1694</v>
      </c>
      <c r="B174" s="70">
        <v>119</v>
      </c>
      <c r="C174" s="70">
        <v>19</v>
      </c>
      <c r="D174" s="70">
        <v>7</v>
      </c>
      <c r="E174" s="70">
        <v>2022</v>
      </c>
      <c r="F174" s="70" t="s">
        <v>161</v>
      </c>
      <c r="G174" s="70" t="s">
        <v>1688</v>
      </c>
      <c r="H174" s="70" t="s">
        <v>1689</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2062</v>
      </c>
      <c r="B175" s="70">
        <v>119</v>
      </c>
      <c r="C175" s="70">
        <v>20</v>
      </c>
      <c r="D175" s="70">
        <v>7</v>
      </c>
      <c r="E175" s="70">
        <v>2023</v>
      </c>
      <c r="F175" s="70" t="s">
        <v>1539</v>
      </c>
      <c r="G175" s="70" t="s">
        <v>1688</v>
      </c>
      <c r="H175" s="70" t="s">
        <v>1689</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1687</v>
      </c>
      <c r="B176" s="70">
        <v>119</v>
      </c>
      <c r="C176" s="70">
        <v>21</v>
      </c>
      <c r="D176" s="70">
        <v>7</v>
      </c>
      <c r="E176" s="70">
        <v>2024</v>
      </c>
      <c r="F176" s="70" t="s">
        <v>1554</v>
      </c>
      <c r="G176" s="70" t="s">
        <v>1688</v>
      </c>
      <c r="H176" s="70" t="s">
        <v>1689</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2063</v>
      </c>
      <c r="B177" s="70">
        <v>35</v>
      </c>
      <c r="C177" s="70">
        <v>1</v>
      </c>
      <c r="D177" s="70">
        <v>3</v>
      </c>
      <c r="E177" s="70">
        <v>1990</v>
      </c>
      <c r="F177" s="70" t="s">
        <v>787</v>
      </c>
      <c r="G177" s="70" t="s">
        <v>2064</v>
      </c>
      <c r="H177" s="70" t="s">
        <v>1714</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2065</v>
      </c>
      <c r="B178" s="70">
        <v>36</v>
      </c>
      <c r="C178" s="70">
        <v>2</v>
      </c>
      <c r="D178" s="70">
        <v>3</v>
      </c>
      <c r="E178" s="70">
        <v>2005</v>
      </c>
      <c r="F178" s="70" t="s">
        <v>789</v>
      </c>
      <c r="G178" s="1064" t="s">
        <v>2064</v>
      </c>
      <c r="H178" s="70" t="s">
        <v>1714</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2066</v>
      </c>
      <c r="B179" s="70">
        <v>37</v>
      </c>
      <c r="C179" s="70">
        <v>3</v>
      </c>
      <c r="D179" s="70">
        <v>3</v>
      </c>
      <c r="E179" s="70">
        <v>2006</v>
      </c>
      <c r="F179" s="70" t="s">
        <v>790</v>
      </c>
      <c r="G179" s="1064" t="s">
        <v>2064</v>
      </c>
      <c r="H179" s="70" t="s">
        <v>1714</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2067</v>
      </c>
      <c r="B180" s="70">
        <v>38</v>
      </c>
      <c r="C180" s="70">
        <v>4</v>
      </c>
      <c r="D180" s="70">
        <v>3</v>
      </c>
      <c r="E180" s="70">
        <v>2007</v>
      </c>
      <c r="F180" s="70" t="s">
        <v>791</v>
      </c>
      <c r="G180" s="70" t="s">
        <v>2064</v>
      </c>
      <c r="H180" s="70" t="s">
        <v>1714</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2068</v>
      </c>
      <c r="B181" s="70">
        <v>39</v>
      </c>
      <c r="C181" s="70">
        <v>5</v>
      </c>
      <c r="D181" s="70">
        <v>3</v>
      </c>
      <c r="E181" s="70">
        <v>2008</v>
      </c>
      <c r="F181" s="70" t="s">
        <v>792</v>
      </c>
      <c r="G181" s="70" t="s">
        <v>2064</v>
      </c>
      <c r="H181" s="70" t="s">
        <v>1714</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2069</v>
      </c>
      <c r="B182" s="70">
        <v>40</v>
      </c>
      <c r="C182" s="70">
        <v>6</v>
      </c>
      <c r="D182" s="70">
        <v>3</v>
      </c>
      <c r="E182" s="70">
        <v>2009</v>
      </c>
      <c r="F182" s="70" t="s">
        <v>176</v>
      </c>
      <c r="G182" s="70" t="s">
        <v>2064</v>
      </c>
      <c r="H182" s="70" t="s">
        <v>1714</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2070</v>
      </c>
      <c r="B183" s="70">
        <v>41</v>
      </c>
      <c r="C183" s="70">
        <v>7</v>
      </c>
      <c r="D183" s="70">
        <v>3</v>
      </c>
      <c r="E183" s="70">
        <v>2010</v>
      </c>
      <c r="F183" s="70" t="s">
        <v>177</v>
      </c>
      <c r="G183" s="70" t="s">
        <v>2064</v>
      </c>
      <c r="H183" s="70" t="s">
        <v>1714</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2071</v>
      </c>
      <c r="B184" s="70">
        <v>42</v>
      </c>
      <c r="C184" s="70">
        <v>8</v>
      </c>
      <c r="D184" s="70">
        <v>3</v>
      </c>
      <c r="E184" s="70">
        <v>2011</v>
      </c>
      <c r="F184" s="70" t="s">
        <v>178</v>
      </c>
      <c r="G184" s="70" t="s">
        <v>2064</v>
      </c>
      <c r="H184" s="70" t="s">
        <v>1714</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2072</v>
      </c>
      <c r="B185" s="70">
        <v>43</v>
      </c>
      <c r="C185" s="70">
        <v>9</v>
      </c>
      <c r="D185" s="70">
        <v>3</v>
      </c>
      <c r="E185" s="70">
        <v>2012</v>
      </c>
      <c r="F185" s="70" t="s">
        <v>179</v>
      </c>
      <c r="G185" s="70" t="s">
        <v>2064</v>
      </c>
      <c r="H185" s="70" t="s">
        <v>1714</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2073</v>
      </c>
      <c r="B186" s="70">
        <v>44</v>
      </c>
      <c r="C186" s="70">
        <v>10</v>
      </c>
      <c r="D186" s="70">
        <v>3</v>
      </c>
      <c r="E186" s="70">
        <v>2013</v>
      </c>
      <c r="F186" s="70" t="s">
        <v>180</v>
      </c>
      <c r="G186" s="70" t="s">
        <v>2064</v>
      </c>
      <c r="H186" s="70" t="s">
        <v>1714</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2074</v>
      </c>
      <c r="B187" s="70">
        <v>45</v>
      </c>
      <c r="C187" s="70">
        <v>11</v>
      </c>
      <c r="D187" s="70">
        <v>3</v>
      </c>
      <c r="E187" s="70">
        <v>2014</v>
      </c>
      <c r="F187" s="70" t="s">
        <v>181</v>
      </c>
      <c r="G187" s="70" t="s">
        <v>2064</v>
      </c>
      <c r="H187" s="70" t="s">
        <v>1714</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2075</v>
      </c>
      <c r="B188" s="70">
        <v>46</v>
      </c>
      <c r="C188" s="70">
        <v>12</v>
      </c>
      <c r="D188" s="70">
        <v>3</v>
      </c>
      <c r="E188" s="70">
        <v>2015</v>
      </c>
      <c r="F188" s="70" t="s">
        <v>182</v>
      </c>
      <c r="G188" s="70" t="s">
        <v>2064</v>
      </c>
      <c r="H188" s="70" t="s">
        <v>1714</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2076</v>
      </c>
      <c r="B189" s="70">
        <v>47</v>
      </c>
      <c r="C189" s="70">
        <v>13</v>
      </c>
      <c r="D189" s="70">
        <v>3</v>
      </c>
      <c r="E189" s="70">
        <v>2016</v>
      </c>
      <c r="F189" s="70" t="s">
        <v>155</v>
      </c>
      <c r="G189" s="70" t="s">
        <v>2064</v>
      </c>
      <c r="H189" s="70" t="s">
        <v>1714</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2077</v>
      </c>
      <c r="B190" s="70">
        <v>48</v>
      </c>
      <c r="C190" s="70">
        <v>14</v>
      </c>
      <c r="D190" s="70">
        <v>3</v>
      </c>
      <c r="E190" s="70">
        <v>2017</v>
      </c>
      <c r="F190" s="70" t="s">
        <v>156</v>
      </c>
      <c r="G190" s="70" t="s">
        <v>2064</v>
      </c>
      <c r="H190" s="70" t="s">
        <v>1714</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2078</v>
      </c>
      <c r="B191" s="70">
        <v>49</v>
      </c>
      <c r="C191" s="70">
        <v>15</v>
      </c>
      <c r="D191" s="70">
        <v>3</v>
      </c>
      <c r="E191" s="70">
        <v>2018</v>
      </c>
      <c r="F191" s="70" t="s">
        <v>183</v>
      </c>
      <c r="G191" s="70" t="s">
        <v>2064</v>
      </c>
      <c r="H191" s="70" t="s">
        <v>1714</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2079</v>
      </c>
      <c r="B192" s="70">
        <v>50</v>
      </c>
      <c r="C192" s="70">
        <v>16</v>
      </c>
      <c r="D192" s="70">
        <v>3</v>
      </c>
      <c r="E192" s="70">
        <v>2019</v>
      </c>
      <c r="F192" s="70" t="s">
        <v>158</v>
      </c>
      <c r="G192" s="70" t="s">
        <v>2064</v>
      </c>
      <c r="H192" s="70" t="s">
        <v>1714</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2080</v>
      </c>
      <c r="B193" s="70">
        <v>51</v>
      </c>
      <c r="C193" s="70">
        <v>17</v>
      </c>
      <c r="D193" s="70">
        <v>3</v>
      </c>
      <c r="E193" s="70">
        <v>2020</v>
      </c>
      <c r="F193" s="70" t="s">
        <v>159</v>
      </c>
      <c r="G193" s="70" t="s">
        <v>2064</v>
      </c>
      <c r="H193" s="70" t="s">
        <v>1714</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2081</v>
      </c>
      <c r="B194" s="70">
        <v>51</v>
      </c>
      <c r="C194" s="70">
        <v>18</v>
      </c>
      <c r="D194" s="70">
        <v>3</v>
      </c>
      <c r="E194" s="70">
        <v>2021</v>
      </c>
      <c r="F194" s="70" t="s">
        <v>160</v>
      </c>
      <c r="G194" s="70" t="s">
        <v>2064</v>
      </c>
      <c r="H194" s="70" t="s">
        <v>1714</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2082</v>
      </c>
      <c r="B195" s="70">
        <v>51</v>
      </c>
      <c r="C195" s="70">
        <v>19</v>
      </c>
      <c r="D195" s="70">
        <v>3</v>
      </c>
      <c r="E195" s="70">
        <v>2022</v>
      </c>
      <c r="F195" s="70" t="s">
        <v>161</v>
      </c>
      <c r="G195" s="70" t="s">
        <v>2064</v>
      </c>
      <c r="H195" s="70" t="s">
        <v>1714</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2083</v>
      </c>
      <c r="B196" s="70">
        <v>51</v>
      </c>
      <c r="C196" s="70">
        <v>20</v>
      </c>
      <c r="D196" s="70">
        <v>3</v>
      </c>
      <c r="E196" s="70">
        <v>2023</v>
      </c>
      <c r="F196" s="70" t="s">
        <v>1539</v>
      </c>
      <c r="G196" s="70" t="s">
        <v>2064</v>
      </c>
      <c r="H196" s="70" t="s">
        <v>1714</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2084</v>
      </c>
      <c r="B197" s="70">
        <v>51</v>
      </c>
      <c r="C197" s="70">
        <v>21</v>
      </c>
      <c r="D197" s="70">
        <v>3</v>
      </c>
      <c r="E197" s="70">
        <v>2024</v>
      </c>
      <c r="F197" s="70" t="s">
        <v>1554</v>
      </c>
      <c r="G197" s="1064" t="s">
        <v>2064</v>
      </c>
      <c r="H197" s="70" t="s">
        <v>1714</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2085</v>
      </c>
      <c r="B198" s="70">
        <v>239</v>
      </c>
      <c r="C198" s="70">
        <v>1</v>
      </c>
      <c r="D198" s="70">
        <v>15</v>
      </c>
      <c r="E198" s="70">
        <v>1990</v>
      </c>
      <c r="F198" s="70" t="s">
        <v>787</v>
      </c>
      <c r="G198" s="1064" t="s">
        <v>1599</v>
      </c>
      <c r="H198" s="70" t="s">
        <v>1600</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2086</v>
      </c>
      <c r="B199" s="70">
        <v>240</v>
      </c>
      <c r="C199" s="70">
        <v>2</v>
      </c>
      <c r="D199" s="70">
        <v>15</v>
      </c>
      <c r="E199" s="70">
        <v>2005</v>
      </c>
      <c r="F199" s="70" t="s">
        <v>789</v>
      </c>
      <c r="G199" s="70" t="s">
        <v>1599</v>
      </c>
      <c r="H199" s="70" t="s">
        <v>1600</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2087</v>
      </c>
      <c r="B200" s="70">
        <v>241</v>
      </c>
      <c r="C200" s="70">
        <v>3</v>
      </c>
      <c r="D200" s="70">
        <v>15</v>
      </c>
      <c r="E200" s="70">
        <v>2006</v>
      </c>
      <c r="F200" s="70" t="s">
        <v>790</v>
      </c>
      <c r="G200" s="70" t="s">
        <v>1599</v>
      </c>
      <c r="H200" s="70" t="s">
        <v>1600</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2088</v>
      </c>
      <c r="B201" s="70">
        <v>242</v>
      </c>
      <c r="C201" s="70">
        <v>4</v>
      </c>
      <c r="D201" s="70">
        <v>15</v>
      </c>
      <c r="E201" s="70">
        <v>2007</v>
      </c>
      <c r="F201" s="70" t="s">
        <v>791</v>
      </c>
      <c r="G201" s="70" t="s">
        <v>1599</v>
      </c>
      <c r="H201" s="70" t="s">
        <v>1600</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2089</v>
      </c>
      <c r="B202" s="70">
        <v>243</v>
      </c>
      <c r="C202" s="70">
        <v>5</v>
      </c>
      <c r="D202" s="70">
        <v>15</v>
      </c>
      <c r="E202" s="70">
        <v>2008</v>
      </c>
      <c r="F202" s="70" t="s">
        <v>792</v>
      </c>
      <c r="G202" s="70" t="s">
        <v>1599</v>
      </c>
      <c r="H202" s="70" t="s">
        <v>1600</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2090</v>
      </c>
      <c r="B203" s="70">
        <v>244</v>
      </c>
      <c r="C203" s="70">
        <v>6</v>
      </c>
      <c r="D203" s="70">
        <v>15</v>
      </c>
      <c r="E203" s="70">
        <v>2009</v>
      </c>
      <c r="F203" s="70" t="s">
        <v>176</v>
      </c>
      <c r="G203" s="70" t="s">
        <v>1599</v>
      </c>
      <c r="H203" s="70" t="s">
        <v>1600</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2091</v>
      </c>
      <c r="B204" s="70">
        <v>245</v>
      </c>
      <c r="C204" s="70">
        <v>7</v>
      </c>
      <c r="D204" s="70">
        <v>15</v>
      </c>
      <c r="E204" s="70">
        <v>2010</v>
      </c>
      <c r="F204" s="70" t="s">
        <v>177</v>
      </c>
      <c r="G204" s="70" t="s">
        <v>1599</v>
      </c>
      <c r="H204" s="70" t="s">
        <v>1600</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2092</v>
      </c>
      <c r="B205" s="70">
        <v>246</v>
      </c>
      <c r="C205" s="70">
        <v>8</v>
      </c>
      <c r="D205" s="70">
        <v>15</v>
      </c>
      <c r="E205" s="70">
        <v>2011</v>
      </c>
      <c r="F205" s="70" t="s">
        <v>178</v>
      </c>
      <c r="G205" s="70" t="s">
        <v>1599</v>
      </c>
      <c r="H205" s="70" t="s">
        <v>1600</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2093</v>
      </c>
      <c r="B206" s="70">
        <v>247</v>
      </c>
      <c r="C206" s="70">
        <v>9</v>
      </c>
      <c r="D206" s="70">
        <v>15</v>
      </c>
      <c r="E206" s="70">
        <v>2012</v>
      </c>
      <c r="F206" s="70" t="s">
        <v>179</v>
      </c>
      <c r="G206" s="70" t="s">
        <v>1599</v>
      </c>
      <c r="H206" s="70" t="s">
        <v>1600</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2094</v>
      </c>
      <c r="B207" s="70">
        <v>248</v>
      </c>
      <c r="C207" s="70">
        <v>10</v>
      </c>
      <c r="D207" s="70">
        <v>15</v>
      </c>
      <c r="E207" s="70">
        <v>2013</v>
      </c>
      <c r="F207" s="70" t="s">
        <v>180</v>
      </c>
      <c r="G207" s="70" t="s">
        <v>1599</v>
      </c>
      <c r="H207" s="70" t="s">
        <v>1600</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2095</v>
      </c>
      <c r="B208" s="70">
        <v>249</v>
      </c>
      <c r="C208" s="70">
        <v>11</v>
      </c>
      <c r="D208" s="70">
        <v>15</v>
      </c>
      <c r="E208" s="70">
        <v>2014</v>
      </c>
      <c r="F208" s="70" t="s">
        <v>181</v>
      </c>
      <c r="G208" s="70" t="s">
        <v>1599</v>
      </c>
      <c r="H208" s="70" t="s">
        <v>1600</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2096</v>
      </c>
      <c r="B209" s="70">
        <v>250</v>
      </c>
      <c r="C209" s="70">
        <v>12</v>
      </c>
      <c r="D209" s="70">
        <v>15</v>
      </c>
      <c r="E209" s="70">
        <v>2015</v>
      </c>
      <c r="F209" s="70" t="s">
        <v>182</v>
      </c>
      <c r="G209" s="70" t="s">
        <v>1599</v>
      </c>
      <c r="H209" s="70" t="s">
        <v>1600</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2097</v>
      </c>
      <c r="B210" s="70">
        <v>251</v>
      </c>
      <c r="C210" s="70">
        <v>13</v>
      </c>
      <c r="D210" s="70">
        <v>15</v>
      </c>
      <c r="E210" s="70">
        <v>2016</v>
      </c>
      <c r="F210" s="70" t="s">
        <v>155</v>
      </c>
      <c r="G210" s="70" t="s">
        <v>1599</v>
      </c>
      <c r="H210" s="70" t="s">
        <v>1600</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2098</v>
      </c>
      <c r="B211" s="70">
        <v>252</v>
      </c>
      <c r="C211" s="70">
        <v>14</v>
      </c>
      <c r="D211" s="70">
        <v>15</v>
      </c>
      <c r="E211" s="70">
        <v>2017</v>
      </c>
      <c r="F211" s="70" t="s">
        <v>156</v>
      </c>
      <c r="G211" s="70" t="s">
        <v>1599</v>
      </c>
      <c r="H211" s="70" t="s">
        <v>1600</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2099</v>
      </c>
      <c r="B212" s="70">
        <v>253</v>
      </c>
      <c r="C212" s="70">
        <v>15</v>
      </c>
      <c r="D212" s="70">
        <v>15</v>
      </c>
      <c r="E212" s="70">
        <v>2018</v>
      </c>
      <c r="F212" s="70" t="s">
        <v>183</v>
      </c>
      <c r="G212" s="70" t="s">
        <v>1599</v>
      </c>
      <c r="H212" s="70" t="s">
        <v>1600</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2100</v>
      </c>
      <c r="B213" s="70">
        <v>254</v>
      </c>
      <c r="C213" s="70">
        <v>16</v>
      </c>
      <c r="D213" s="70">
        <v>15</v>
      </c>
      <c r="E213" s="70">
        <v>2019</v>
      </c>
      <c r="F213" s="70" t="s">
        <v>158</v>
      </c>
      <c r="G213" s="70" t="s">
        <v>1599</v>
      </c>
      <c r="H213" s="70" t="s">
        <v>1600</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2101</v>
      </c>
      <c r="B214" s="70">
        <v>255</v>
      </c>
      <c r="C214" s="70">
        <v>17</v>
      </c>
      <c r="D214" s="70">
        <v>15</v>
      </c>
      <c r="E214" s="70">
        <v>2020</v>
      </c>
      <c r="F214" s="70" t="s">
        <v>159</v>
      </c>
      <c r="G214" s="70" t="s">
        <v>1599</v>
      </c>
      <c r="H214" s="70" t="s">
        <v>1600</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2102</v>
      </c>
      <c r="B215" s="70">
        <v>255</v>
      </c>
      <c r="C215" s="70">
        <v>18</v>
      </c>
      <c r="D215" s="70">
        <v>15</v>
      </c>
      <c r="E215" s="70">
        <v>2021</v>
      </c>
      <c r="F215" s="70" t="s">
        <v>160</v>
      </c>
      <c r="G215" s="70" t="s">
        <v>1599</v>
      </c>
      <c r="H215" s="70" t="s">
        <v>1600</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1611</v>
      </c>
      <c r="B216" s="70">
        <v>255</v>
      </c>
      <c r="C216" s="70">
        <v>19</v>
      </c>
      <c r="D216" s="70">
        <v>15</v>
      </c>
      <c r="E216" s="70">
        <v>2022</v>
      </c>
      <c r="F216" s="70" t="s">
        <v>161</v>
      </c>
      <c r="G216" s="1064" t="s">
        <v>1599</v>
      </c>
      <c r="H216" s="70" t="s">
        <v>1600</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2103</v>
      </c>
      <c r="B217" s="70">
        <v>255</v>
      </c>
      <c r="C217" s="70">
        <v>20</v>
      </c>
      <c r="D217" s="70">
        <v>15</v>
      </c>
      <c r="E217" s="70">
        <v>2023</v>
      </c>
      <c r="F217" s="70" t="s">
        <v>1539</v>
      </c>
      <c r="G217" s="1064" t="s">
        <v>1599</v>
      </c>
      <c r="H217" s="70" t="s">
        <v>1600</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1598</v>
      </c>
      <c r="B218" s="70">
        <v>255</v>
      </c>
      <c r="C218" s="70">
        <v>21</v>
      </c>
      <c r="D218" s="70">
        <v>15</v>
      </c>
      <c r="E218" s="70">
        <v>2024</v>
      </c>
      <c r="F218" s="70" t="s">
        <v>1554</v>
      </c>
      <c r="G218" s="70" t="s">
        <v>1599</v>
      </c>
      <c r="H218" s="70" t="s">
        <v>1600</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2104</v>
      </c>
      <c r="B219" s="70">
        <v>341</v>
      </c>
      <c r="C219" s="70">
        <v>1</v>
      </c>
      <c r="D219" s="70">
        <v>21</v>
      </c>
      <c r="E219" s="70">
        <v>1990</v>
      </c>
      <c r="F219" s="70" t="s">
        <v>787</v>
      </c>
      <c r="G219" s="70" t="s">
        <v>2105</v>
      </c>
      <c r="H219" s="70" t="s">
        <v>2106</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2107</v>
      </c>
      <c r="B220" s="70">
        <v>342</v>
      </c>
      <c r="C220" s="70">
        <v>2</v>
      </c>
      <c r="D220" s="70">
        <v>21</v>
      </c>
      <c r="E220" s="70">
        <v>2005</v>
      </c>
      <c r="F220" s="70" t="s">
        <v>789</v>
      </c>
      <c r="G220" s="70" t="s">
        <v>2105</v>
      </c>
      <c r="H220" s="70" t="s">
        <v>2106</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2108</v>
      </c>
      <c r="B221" s="70">
        <v>343</v>
      </c>
      <c r="C221" s="70">
        <v>3</v>
      </c>
      <c r="D221" s="70">
        <v>21</v>
      </c>
      <c r="E221" s="70">
        <v>2006</v>
      </c>
      <c r="F221" s="70" t="s">
        <v>790</v>
      </c>
      <c r="G221" s="70" t="s">
        <v>2105</v>
      </c>
      <c r="H221" s="70" t="s">
        <v>2106</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2109</v>
      </c>
      <c r="B222" s="70">
        <v>344</v>
      </c>
      <c r="C222" s="70">
        <v>4</v>
      </c>
      <c r="D222" s="70">
        <v>21</v>
      </c>
      <c r="E222" s="70">
        <v>2007</v>
      </c>
      <c r="F222" s="70" t="s">
        <v>791</v>
      </c>
      <c r="G222" s="70" t="s">
        <v>2105</v>
      </c>
      <c r="H222" s="70" t="s">
        <v>2106</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2110</v>
      </c>
      <c r="B223" s="70">
        <v>345</v>
      </c>
      <c r="C223" s="70">
        <v>5</v>
      </c>
      <c r="D223" s="70">
        <v>21</v>
      </c>
      <c r="E223" s="70">
        <v>2008</v>
      </c>
      <c r="F223" s="70" t="s">
        <v>792</v>
      </c>
      <c r="G223" s="70" t="s">
        <v>2105</v>
      </c>
      <c r="H223" s="70" t="s">
        <v>2106</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2111</v>
      </c>
      <c r="B224" s="70">
        <v>346</v>
      </c>
      <c r="C224" s="70">
        <v>6</v>
      </c>
      <c r="D224" s="70">
        <v>21</v>
      </c>
      <c r="E224" s="70">
        <v>2009</v>
      </c>
      <c r="F224" s="70" t="s">
        <v>176</v>
      </c>
      <c r="G224" s="70" t="s">
        <v>2105</v>
      </c>
      <c r="H224" s="70" t="s">
        <v>2106</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2112</v>
      </c>
      <c r="B225" s="70">
        <v>347</v>
      </c>
      <c r="C225" s="70">
        <v>7</v>
      </c>
      <c r="D225" s="70">
        <v>21</v>
      </c>
      <c r="E225" s="70">
        <v>2010</v>
      </c>
      <c r="F225" s="70" t="s">
        <v>177</v>
      </c>
      <c r="G225" s="70" t="s">
        <v>2105</v>
      </c>
      <c r="H225" s="70" t="s">
        <v>2106</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2113</v>
      </c>
      <c r="B226" s="70">
        <v>348</v>
      </c>
      <c r="C226" s="70">
        <v>8</v>
      </c>
      <c r="D226" s="70">
        <v>21</v>
      </c>
      <c r="E226" s="70">
        <v>2011</v>
      </c>
      <c r="F226" s="70" t="s">
        <v>178</v>
      </c>
      <c r="G226" s="70" t="s">
        <v>2105</v>
      </c>
      <c r="H226" s="70" t="s">
        <v>2106</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2114</v>
      </c>
      <c r="B227" s="70">
        <v>349</v>
      </c>
      <c r="C227" s="70">
        <v>9</v>
      </c>
      <c r="D227" s="70">
        <v>21</v>
      </c>
      <c r="E227" s="70">
        <v>2012</v>
      </c>
      <c r="F227" s="70" t="s">
        <v>179</v>
      </c>
      <c r="G227" s="70" t="s">
        <v>2105</v>
      </c>
      <c r="H227" s="70" t="s">
        <v>2106</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2115</v>
      </c>
      <c r="B228" s="70">
        <v>350</v>
      </c>
      <c r="C228" s="70">
        <v>10</v>
      </c>
      <c r="D228" s="70">
        <v>21</v>
      </c>
      <c r="E228" s="70">
        <v>2013</v>
      </c>
      <c r="F228" s="70" t="s">
        <v>180</v>
      </c>
      <c r="G228" s="70" t="s">
        <v>2105</v>
      </c>
      <c r="H228" s="70" t="s">
        <v>2106</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2116</v>
      </c>
      <c r="B229" s="70">
        <v>351</v>
      </c>
      <c r="C229" s="70">
        <v>11</v>
      </c>
      <c r="D229" s="70">
        <v>21</v>
      </c>
      <c r="E229" s="70">
        <v>2014</v>
      </c>
      <c r="F229" s="70" t="s">
        <v>181</v>
      </c>
      <c r="G229" s="70" t="s">
        <v>2105</v>
      </c>
      <c r="H229" s="70" t="s">
        <v>2106</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2117</v>
      </c>
      <c r="B230" s="70">
        <v>352</v>
      </c>
      <c r="C230" s="70">
        <v>12</v>
      </c>
      <c r="D230" s="70">
        <v>21</v>
      </c>
      <c r="E230" s="70">
        <v>2015</v>
      </c>
      <c r="F230" s="70" t="s">
        <v>182</v>
      </c>
      <c r="G230" s="70" t="s">
        <v>2105</v>
      </c>
      <c r="H230" s="70" t="s">
        <v>2106</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2118</v>
      </c>
      <c r="B231" s="70">
        <v>353</v>
      </c>
      <c r="C231" s="70">
        <v>13</v>
      </c>
      <c r="D231" s="70">
        <v>21</v>
      </c>
      <c r="E231" s="70">
        <v>2016</v>
      </c>
      <c r="F231" s="70" t="s">
        <v>155</v>
      </c>
      <c r="G231" s="70" t="s">
        <v>2105</v>
      </c>
      <c r="H231" s="70" t="s">
        <v>2106</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2119</v>
      </c>
      <c r="B232" s="70">
        <v>354</v>
      </c>
      <c r="C232" s="70">
        <v>14</v>
      </c>
      <c r="D232" s="70">
        <v>21</v>
      </c>
      <c r="E232" s="70">
        <v>2017</v>
      </c>
      <c r="F232" s="70" t="s">
        <v>156</v>
      </c>
      <c r="G232" s="70" t="s">
        <v>2105</v>
      </c>
      <c r="H232" s="70" t="s">
        <v>2106</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2120</v>
      </c>
      <c r="B233" s="70">
        <v>355</v>
      </c>
      <c r="C233" s="70">
        <v>15</v>
      </c>
      <c r="D233" s="70">
        <v>21</v>
      </c>
      <c r="E233" s="70">
        <v>2018</v>
      </c>
      <c r="F233" s="70" t="s">
        <v>183</v>
      </c>
      <c r="G233" s="70" t="s">
        <v>2105</v>
      </c>
      <c r="H233" s="70" t="s">
        <v>2106</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2121</v>
      </c>
      <c r="B234" s="70">
        <v>356</v>
      </c>
      <c r="C234" s="70">
        <v>16</v>
      </c>
      <c r="D234" s="70">
        <v>21</v>
      </c>
      <c r="E234" s="70">
        <v>2019</v>
      </c>
      <c r="F234" s="70" t="s">
        <v>158</v>
      </c>
      <c r="G234" s="70" t="s">
        <v>2105</v>
      </c>
      <c r="H234" s="70" t="s">
        <v>2106</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2122</v>
      </c>
      <c r="B235" s="70">
        <v>357</v>
      </c>
      <c r="C235" s="70">
        <v>17</v>
      </c>
      <c r="D235" s="70">
        <v>21</v>
      </c>
      <c r="E235" s="70">
        <v>2020</v>
      </c>
      <c r="F235" s="70" t="s">
        <v>159</v>
      </c>
      <c r="G235" s="1064" t="s">
        <v>2105</v>
      </c>
      <c r="H235" s="70" t="s">
        <v>2106</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2123</v>
      </c>
      <c r="B236" s="70">
        <v>357</v>
      </c>
      <c r="C236" s="70">
        <v>18</v>
      </c>
      <c r="D236" s="70">
        <v>21</v>
      </c>
      <c r="E236" s="70">
        <v>2021</v>
      </c>
      <c r="F236" s="70" t="s">
        <v>160</v>
      </c>
      <c r="G236" s="1064" t="s">
        <v>2105</v>
      </c>
      <c r="H236" s="70" t="s">
        <v>2106</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2124</v>
      </c>
      <c r="B237" s="70">
        <v>357</v>
      </c>
      <c r="C237" s="70">
        <v>19</v>
      </c>
      <c r="D237" s="70">
        <v>21</v>
      </c>
      <c r="E237" s="70">
        <v>2022</v>
      </c>
      <c r="F237" s="70" t="s">
        <v>161</v>
      </c>
      <c r="G237" s="70" t="s">
        <v>2105</v>
      </c>
      <c r="H237" s="70" t="s">
        <v>2106</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2125</v>
      </c>
      <c r="B238" s="70">
        <v>357</v>
      </c>
      <c r="C238" s="70">
        <v>20</v>
      </c>
      <c r="D238" s="70">
        <v>21</v>
      </c>
      <c r="E238" s="70">
        <v>2023</v>
      </c>
      <c r="F238" s="70" t="s">
        <v>1539</v>
      </c>
      <c r="G238" s="70" t="s">
        <v>2105</v>
      </c>
      <c r="H238" s="70" t="s">
        <v>2106</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2126</v>
      </c>
      <c r="B239" s="70">
        <v>357</v>
      </c>
      <c r="C239" s="70">
        <v>21</v>
      </c>
      <c r="D239" s="70">
        <v>21</v>
      </c>
      <c r="E239" s="70">
        <v>2024</v>
      </c>
      <c r="F239" s="70" t="s">
        <v>1554</v>
      </c>
      <c r="G239" s="70" t="s">
        <v>2105</v>
      </c>
      <c r="H239" s="70" t="s">
        <v>2106</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2127</v>
      </c>
      <c r="B240" s="70">
        <v>154</v>
      </c>
      <c r="C240" s="70">
        <v>1</v>
      </c>
      <c r="D240" s="70">
        <v>10</v>
      </c>
      <c r="E240" s="70">
        <v>1990</v>
      </c>
      <c r="F240" s="70" t="s">
        <v>787</v>
      </c>
      <c r="G240" s="70" t="s">
        <v>1685</v>
      </c>
      <c r="H240" s="70" t="s">
        <v>1686</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2128</v>
      </c>
      <c r="B241" s="70">
        <v>155</v>
      </c>
      <c r="C241" s="70">
        <v>2</v>
      </c>
      <c r="D241" s="70">
        <v>10</v>
      </c>
      <c r="E241" s="70">
        <v>2005</v>
      </c>
      <c r="F241" s="70" t="s">
        <v>789</v>
      </c>
      <c r="G241" s="70" t="s">
        <v>1685</v>
      </c>
      <c r="H241" s="70" t="s">
        <v>1686</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2129</v>
      </c>
      <c r="B242" s="70">
        <v>156</v>
      </c>
      <c r="C242" s="70">
        <v>3</v>
      </c>
      <c r="D242" s="70">
        <v>10</v>
      </c>
      <c r="E242" s="70">
        <v>2006</v>
      </c>
      <c r="F242" s="70" t="s">
        <v>790</v>
      </c>
      <c r="G242" s="70" t="s">
        <v>1685</v>
      </c>
      <c r="H242" s="70" t="s">
        <v>1686</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2130</v>
      </c>
      <c r="B243" s="70">
        <v>157</v>
      </c>
      <c r="C243" s="70">
        <v>4</v>
      </c>
      <c r="D243" s="70">
        <v>10</v>
      </c>
      <c r="E243" s="70">
        <v>2007</v>
      </c>
      <c r="F243" s="70" t="s">
        <v>791</v>
      </c>
      <c r="G243" s="70" t="s">
        <v>1685</v>
      </c>
      <c r="H243" s="70" t="s">
        <v>1686</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2131</v>
      </c>
      <c r="B244" s="70">
        <v>158</v>
      </c>
      <c r="C244" s="70">
        <v>5</v>
      </c>
      <c r="D244" s="70">
        <v>10</v>
      </c>
      <c r="E244" s="70">
        <v>2008</v>
      </c>
      <c r="F244" s="70" t="s">
        <v>792</v>
      </c>
      <c r="G244" s="70" t="s">
        <v>1685</v>
      </c>
      <c r="H244" s="70" t="s">
        <v>1686</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2132</v>
      </c>
      <c r="B245" s="70">
        <v>159</v>
      </c>
      <c r="C245" s="70">
        <v>6</v>
      </c>
      <c r="D245" s="70">
        <v>10</v>
      </c>
      <c r="E245" s="70">
        <v>2009</v>
      </c>
      <c r="F245" s="70" t="s">
        <v>176</v>
      </c>
      <c r="G245" s="70" t="s">
        <v>1685</v>
      </c>
      <c r="H245" s="70" t="s">
        <v>1686</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2133</v>
      </c>
      <c r="B246" s="70">
        <v>160</v>
      </c>
      <c r="C246" s="70">
        <v>7</v>
      </c>
      <c r="D246" s="70">
        <v>10</v>
      </c>
      <c r="E246" s="70">
        <v>2010</v>
      </c>
      <c r="F246" s="70" t="s">
        <v>177</v>
      </c>
      <c r="G246" s="70" t="s">
        <v>1685</v>
      </c>
      <c r="H246" s="70" t="s">
        <v>1686</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2134</v>
      </c>
      <c r="B247" s="70">
        <v>161</v>
      </c>
      <c r="C247" s="70">
        <v>8</v>
      </c>
      <c r="D247" s="70">
        <v>10</v>
      </c>
      <c r="E247" s="70">
        <v>2011</v>
      </c>
      <c r="F247" s="70" t="s">
        <v>178</v>
      </c>
      <c r="G247" s="70" t="s">
        <v>1685</v>
      </c>
      <c r="H247" s="70" t="s">
        <v>1686</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2135</v>
      </c>
      <c r="B248" s="70">
        <v>162</v>
      </c>
      <c r="C248" s="70">
        <v>9</v>
      </c>
      <c r="D248" s="70">
        <v>10</v>
      </c>
      <c r="E248" s="70">
        <v>2012</v>
      </c>
      <c r="F248" s="70" t="s">
        <v>179</v>
      </c>
      <c r="G248" s="70" t="s">
        <v>1685</v>
      </c>
      <c r="H248" s="70" t="s">
        <v>1686</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2136</v>
      </c>
      <c r="B249" s="70">
        <v>163</v>
      </c>
      <c r="C249" s="70">
        <v>10</v>
      </c>
      <c r="D249" s="70">
        <v>10</v>
      </c>
      <c r="E249" s="70">
        <v>2013</v>
      </c>
      <c r="F249" s="70" t="s">
        <v>180</v>
      </c>
      <c r="G249" s="70" t="s">
        <v>1685</v>
      </c>
      <c r="H249" s="70" t="s">
        <v>1686</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2137</v>
      </c>
      <c r="B250" s="70">
        <v>164</v>
      </c>
      <c r="C250" s="70">
        <v>11</v>
      </c>
      <c r="D250" s="70">
        <v>10</v>
      </c>
      <c r="E250" s="70">
        <v>2014</v>
      </c>
      <c r="F250" s="70" t="s">
        <v>181</v>
      </c>
      <c r="G250" s="70" t="s">
        <v>1685</v>
      </c>
      <c r="H250" s="70" t="s">
        <v>1686</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2138</v>
      </c>
      <c r="B251" s="70">
        <v>165</v>
      </c>
      <c r="C251" s="70">
        <v>12</v>
      </c>
      <c r="D251" s="70">
        <v>10</v>
      </c>
      <c r="E251" s="70">
        <v>2015</v>
      </c>
      <c r="F251" s="70" t="s">
        <v>182</v>
      </c>
      <c r="G251" s="70" t="s">
        <v>1685</v>
      </c>
      <c r="H251" s="70" t="s">
        <v>1686</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2139</v>
      </c>
      <c r="B252" s="70">
        <v>166</v>
      </c>
      <c r="C252" s="70">
        <v>13</v>
      </c>
      <c r="D252" s="70">
        <v>10</v>
      </c>
      <c r="E252" s="70">
        <v>2016</v>
      </c>
      <c r="F252" s="70" t="s">
        <v>155</v>
      </c>
      <c r="G252" s="70" t="s">
        <v>1685</v>
      </c>
      <c r="H252" s="70" t="s">
        <v>1686</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2140</v>
      </c>
      <c r="B253" s="70">
        <v>167</v>
      </c>
      <c r="C253" s="70">
        <v>14</v>
      </c>
      <c r="D253" s="70">
        <v>10</v>
      </c>
      <c r="E253" s="70">
        <v>2017</v>
      </c>
      <c r="F253" s="70" t="s">
        <v>156</v>
      </c>
      <c r="G253" s="70" t="s">
        <v>1685</v>
      </c>
      <c r="H253" s="70" t="s">
        <v>1686</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2141</v>
      </c>
      <c r="B254" s="70">
        <v>168</v>
      </c>
      <c r="C254" s="70">
        <v>15</v>
      </c>
      <c r="D254" s="70">
        <v>10</v>
      </c>
      <c r="E254" s="70">
        <v>2018</v>
      </c>
      <c r="F254" s="70" t="s">
        <v>183</v>
      </c>
      <c r="G254" s="1064" t="s">
        <v>1685</v>
      </c>
      <c r="H254" s="70" t="s">
        <v>1686</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2142</v>
      </c>
      <c r="B255" s="70">
        <v>169</v>
      </c>
      <c r="C255" s="70">
        <v>16</v>
      </c>
      <c r="D255" s="70">
        <v>10</v>
      </c>
      <c r="E255" s="70">
        <v>2019</v>
      </c>
      <c r="F255" s="70" t="s">
        <v>158</v>
      </c>
      <c r="G255" s="1064" t="s">
        <v>1685</v>
      </c>
      <c r="H255" s="70" t="s">
        <v>1686</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2143</v>
      </c>
      <c r="B256" s="70">
        <v>170</v>
      </c>
      <c r="C256" s="70">
        <v>17</v>
      </c>
      <c r="D256" s="70">
        <v>10</v>
      </c>
      <c r="E256" s="70">
        <v>2020</v>
      </c>
      <c r="F256" s="70" t="s">
        <v>159</v>
      </c>
      <c r="G256" s="70" t="s">
        <v>1685</v>
      </c>
      <c r="H256" s="70" t="s">
        <v>1686</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2144</v>
      </c>
      <c r="B257" s="70">
        <v>170</v>
      </c>
      <c r="C257" s="70">
        <v>18</v>
      </c>
      <c r="D257" s="70">
        <v>10</v>
      </c>
      <c r="E257" s="70">
        <v>2021</v>
      </c>
      <c r="F257" s="70" t="s">
        <v>160</v>
      </c>
      <c r="G257" s="70" t="s">
        <v>1685</v>
      </c>
      <c r="H257" s="70" t="s">
        <v>1686</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1693</v>
      </c>
      <c r="B258" s="70">
        <v>170</v>
      </c>
      <c r="C258" s="70">
        <v>19</v>
      </c>
      <c r="D258" s="70">
        <v>10</v>
      </c>
      <c r="E258" s="70">
        <v>2022</v>
      </c>
      <c r="F258" s="70" t="s">
        <v>161</v>
      </c>
      <c r="G258" s="70" t="s">
        <v>1685</v>
      </c>
      <c r="H258" s="70" t="s">
        <v>1686</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2145</v>
      </c>
      <c r="B259" s="70">
        <v>170</v>
      </c>
      <c r="C259" s="70">
        <v>20</v>
      </c>
      <c r="D259" s="70">
        <v>10</v>
      </c>
      <c r="E259" s="70">
        <v>2023</v>
      </c>
      <c r="F259" s="70" t="s">
        <v>1539</v>
      </c>
      <c r="G259" s="70" t="s">
        <v>1685</v>
      </c>
      <c r="H259" s="70" t="s">
        <v>1686</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1684</v>
      </c>
      <c r="B260" s="70">
        <v>170</v>
      </c>
      <c r="C260" s="70">
        <v>21</v>
      </c>
      <c r="D260" s="70">
        <v>10</v>
      </c>
      <c r="E260" s="70">
        <v>2024</v>
      </c>
      <c r="F260" s="70" t="s">
        <v>1554</v>
      </c>
      <c r="G260" s="70" t="s">
        <v>1685</v>
      </c>
      <c r="H260" s="70" t="s">
        <v>1686</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2146</v>
      </c>
      <c r="B261" s="70">
        <v>426</v>
      </c>
      <c r="C261" s="70">
        <v>1</v>
      </c>
      <c r="D261" s="70">
        <v>26</v>
      </c>
      <c r="E261" s="70">
        <v>1990</v>
      </c>
      <c r="F261" s="70" t="s">
        <v>787</v>
      </c>
      <c r="G261" s="70" t="s">
        <v>2147</v>
      </c>
      <c r="H261" s="70" t="s">
        <v>2148</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2149</v>
      </c>
      <c r="B262" s="70">
        <v>427</v>
      </c>
      <c r="C262" s="70">
        <v>2</v>
      </c>
      <c r="D262" s="70">
        <v>26</v>
      </c>
      <c r="E262" s="70">
        <v>2005</v>
      </c>
      <c r="F262" s="70" t="s">
        <v>789</v>
      </c>
      <c r="G262" s="70" t="s">
        <v>2147</v>
      </c>
      <c r="H262" s="70" t="s">
        <v>2148</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2150</v>
      </c>
      <c r="B263" s="70">
        <v>428</v>
      </c>
      <c r="C263" s="70">
        <v>3</v>
      </c>
      <c r="D263" s="70">
        <v>26</v>
      </c>
      <c r="E263" s="70">
        <v>2006</v>
      </c>
      <c r="F263" s="70" t="s">
        <v>790</v>
      </c>
      <c r="G263" s="70" t="s">
        <v>2147</v>
      </c>
      <c r="H263" s="70" t="s">
        <v>2148</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2151</v>
      </c>
      <c r="B264" s="70">
        <v>429</v>
      </c>
      <c r="C264" s="70">
        <v>4</v>
      </c>
      <c r="D264" s="70">
        <v>26</v>
      </c>
      <c r="E264" s="70">
        <v>2007</v>
      </c>
      <c r="F264" s="70" t="s">
        <v>791</v>
      </c>
      <c r="G264" s="70" t="s">
        <v>2147</v>
      </c>
      <c r="H264" s="70" t="s">
        <v>2148</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2152</v>
      </c>
      <c r="B265" s="70">
        <v>430</v>
      </c>
      <c r="C265" s="70">
        <v>5</v>
      </c>
      <c r="D265" s="70">
        <v>26</v>
      </c>
      <c r="E265" s="70">
        <v>2008</v>
      </c>
      <c r="F265" s="70" t="s">
        <v>792</v>
      </c>
      <c r="G265" s="70" t="s">
        <v>2147</v>
      </c>
      <c r="H265" s="70" t="s">
        <v>2148</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2153</v>
      </c>
      <c r="B266" s="70">
        <v>431</v>
      </c>
      <c r="C266" s="70">
        <v>6</v>
      </c>
      <c r="D266" s="70">
        <v>26</v>
      </c>
      <c r="E266" s="70">
        <v>2009</v>
      </c>
      <c r="F266" s="70" t="s">
        <v>176</v>
      </c>
      <c r="G266" s="70" t="s">
        <v>2147</v>
      </c>
      <c r="H266" s="70" t="s">
        <v>2148</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2154</v>
      </c>
      <c r="B267" s="70">
        <v>432</v>
      </c>
      <c r="C267" s="70">
        <v>7</v>
      </c>
      <c r="D267" s="70">
        <v>26</v>
      </c>
      <c r="E267" s="70">
        <v>2010</v>
      </c>
      <c r="F267" s="70" t="s">
        <v>177</v>
      </c>
      <c r="G267" s="70" t="s">
        <v>2147</v>
      </c>
      <c r="H267" s="70" t="s">
        <v>2148</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2155</v>
      </c>
      <c r="B268" s="70">
        <v>433</v>
      </c>
      <c r="C268" s="70">
        <v>8</v>
      </c>
      <c r="D268" s="70">
        <v>26</v>
      </c>
      <c r="E268" s="70">
        <v>2011</v>
      </c>
      <c r="F268" s="70" t="s">
        <v>178</v>
      </c>
      <c r="G268" s="70" t="s">
        <v>2147</v>
      </c>
      <c r="H268" s="70" t="s">
        <v>2148</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2156</v>
      </c>
      <c r="B269" s="70">
        <v>434</v>
      </c>
      <c r="C269" s="70">
        <v>9</v>
      </c>
      <c r="D269" s="70">
        <v>26</v>
      </c>
      <c r="E269" s="70">
        <v>2012</v>
      </c>
      <c r="F269" s="70" t="s">
        <v>179</v>
      </c>
      <c r="G269" s="70" t="s">
        <v>2147</v>
      </c>
      <c r="H269" s="70" t="s">
        <v>2148</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2157</v>
      </c>
      <c r="B270" s="70">
        <v>435</v>
      </c>
      <c r="C270" s="70">
        <v>10</v>
      </c>
      <c r="D270" s="70">
        <v>26</v>
      </c>
      <c r="E270" s="70">
        <v>2013</v>
      </c>
      <c r="F270" s="70" t="s">
        <v>180</v>
      </c>
      <c r="G270" s="70" t="s">
        <v>2147</v>
      </c>
      <c r="H270" s="70" t="s">
        <v>2148</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2158</v>
      </c>
      <c r="B271" s="70">
        <v>436</v>
      </c>
      <c r="C271" s="70">
        <v>11</v>
      </c>
      <c r="D271" s="70">
        <v>26</v>
      </c>
      <c r="E271" s="70">
        <v>2014</v>
      </c>
      <c r="F271" s="70" t="s">
        <v>181</v>
      </c>
      <c r="G271" s="70" t="s">
        <v>2147</v>
      </c>
      <c r="H271" s="70" t="s">
        <v>2148</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2159</v>
      </c>
      <c r="B272" s="70">
        <v>437</v>
      </c>
      <c r="C272" s="70">
        <v>12</v>
      </c>
      <c r="D272" s="70">
        <v>26</v>
      </c>
      <c r="E272" s="70">
        <v>2015</v>
      </c>
      <c r="F272" s="70" t="s">
        <v>182</v>
      </c>
      <c r="G272" s="70" t="s">
        <v>2147</v>
      </c>
      <c r="H272" s="70" t="s">
        <v>2148</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2160</v>
      </c>
      <c r="B273" s="70">
        <v>438</v>
      </c>
      <c r="C273" s="70">
        <v>13</v>
      </c>
      <c r="D273" s="70">
        <v>26</v>
      </c>
      <c r="E273" s="70">
        <v>2016</v>
      </c>
      <c r="F273" s="70" t="s">
        <v>155</v>
      </c>
      <c r="G273" s="1064" t="s">
        <v>2147</v>
      </c>
      <c r="H273" s="70" t="s">
        <v>2148</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2161</v>
      </c>
      <c r="B274" s="70">
        <v>439</v>
      </c>
      <c r="C274" s="70">
        <v>14</v>
      </c>
      <c r="D274" s="70">
        <v>26</v>
      </c>
      <c r="E274" s="70">
        <v>2017</v>
      </c>
      <c r="F274" s="70" t="s">
        <v>156</v>
      </c>
      <c r="G274" s="1064" t="s">
        <v>2147</v>
      </c>
      <c r="H274" s="70" t="s">
        <v>2148</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2162</v>
      </c>
      <c r="B275" s="70">
        <v>440</v>
      </c>
      <c r="C275" s="70">
        <v>15</v>
      </c>
      <c r="D275" s="70">
        <v>26</v>
      </c>
      <c r="E275" s="70">
        <v>2018</v>
      </c>
      <c r="F275" s="70" t="s">
        <v>183</v>
      </c>
      <c r="G275" s="70" t="s">
        <v>2147</v>
      </c>
      <c r="H275" s="70" t="s">
        <v>2148</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2163</v>
      </c>
      <c r="B276" s="70">
        <v>441</v>
      </c>
      <c r="C276" s="70">
        <v>16</v>
      </c>
      <c r="D276" s="70">
        <v>26</v>
      </c>
      <c r="E276" s="70">
        <v>2019</v>
      </c>
      <c r="F276" s="70" t="s">
        <v>158</v>
      </c>
      <c r="G276" s="70" t="s">
        <v>2147</v>
      </c>
      <c r="H276" s="70" t="s">
        <v>2148</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2164</v>
      </c>
      <c r="B277" s="70">
        <v>442</v>
      </c>
      <c r="C277" s="70">
        <v>17</v>
      </c>
      <c r="D277" s="70">
        <v>26</v>
      </c>
      <c r="E277" s="70">
        <v>2020</v>
      </c>
      <c r="F277" s="70" t="s">
        <v>159</v>
      </c>
      <c r="G277" s="70" t="s">
        <v>2147</v>
      </c>
      <c r="H277" s="70" t="s">
        <v>2148</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2165</v>
      </c>
      <c r="B278" s="70">
        <v>442</v>
      </c>
      <c r="C278" s="70">
        <v>18</v>
      </c>
      <c r="D278" s="70">
        <v>26</v>
      </c>
      <c r="E278" s="70">
        <v>2021</v>
      </c>
      <c r="F278" s="70" t="s">
        <v>160</v>
      </c>
      <c r="G278" s="70" t="s">
        <v>2147</v>
      </c>
      <c r="H278" s="70" t="s">
        <v>2148</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2166</v>
      </c>
      <c r="B279" s="70">
        <v>442</v>
      </c>
      <c r="C279" s="70">
        <v>19</v>
      </c>
      <c r="D279" s="70">
        <v>26</v>
      </c>
      <c r="E279" s="70">
        <v>2022</v>
      </c>
      <c r="F279" s="70" t="s">
        <v>161</v>
      </c>
      <c r="G279" s="70" t="s">
        <v>2147</v>
      </c>
      <c r="H279" s="70" t="s">
        <v>2148</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2167</v>
      </c>
      <c r="B280" s="70">
        <v>442</v>
      </c>
      <c r="C280" s="70">
        <v>20</v>
      </c>
      <c r="D280" s="70">
        <v>26</v>
      </c>
      <c r="E280" s="70">
        <v>2023</v>
      </c>
      <c r="F280" s="70" t="s">
        <v>1539</v>
      </c>
      <c r="G280" s="70" t="s">
        <v>2147</v>
      </c>
      <c r="H280" s="70" t="s">
        <v>2148</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2168</v>
      </c>
      <c r="B281" s="70">
        <v>442</v>
      </c>
      <c r="C281" s="70">
        <v>21</v>
      </c>
      <c r="D281" s="70">
        <v>26</v>
      </c>
      <c r="E281" s="70">
        <v>2024</v>
      </c>
      <c r="F281" s="70" t="s">
        <v>1554</v>
      </c>
      <c r="G281" s="70" t="s">
        <v>2147</v>
      </c>
      <c r="H281" s="70" t="s">
        <v>2148</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2169</v>
      </c>
      <c r="B282" s="70">
        <v>205</v>
      </c>
      <c r="C282" s="70">
        <v>1</v>
      </c>
      <c r="D282" s="70">
        <v>13</v>
      </c>
      <c r="E282" s="70">
        <v>1990</v>
      </c>
      <c r="F282" s="70" t="s">
        <v>787</v>
      </c>
      <c r="G282" s="70" t="s">
        <v>2170</v>
      </c>
      <c r="H282" s="70" t="s">
        <v>2171</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2172</v>
      </c>
      <c r="B283" s="70">
        <v>206</v>
      </c>
      <c r="C283" s="70">
        <v>2</v>
      </c>
      <c r="D283" s="70">
        <v>13</v>
      </c>
      <c r="E283" s="70">
        <v>2005</v>
      </c>
      <c r="F283" s="70" t="s">
        <v>789</v>
      </c>
      <c r="G283" s="70" t="s">
        <v>2170</v>
      </c>
      <c r="H283" s="70" t="s">
        <v>2171</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2173</v>
      </c>
      <c r="B284" s="70">
        <v>207</v>
      </c>
      <c r="C284" s="70">
        <v>3</v>
      </c>
      <c r="D284" s="70">
        <v>13</v>
      </c>
      <c r="E284" s="70">
        <v>2006</v>
      </c>
      <c r="F284" s="70" t="s">
        <v>790</v>
      </c>
      <c r="G284" s="70" t="s">
        <v>2170</v>
      </c>
      <c r="H284" s="70" t="s">
        <v>2171</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2174</v>
      </c>
      <c r="B285" s="70">
        <v>208</v>
      </c>
      <c r="C285" s="70">
        <v>4</v>
      </c>
      <c r="D285" s="70">
        <v>13</v>
      </c>
      <c r="E285" s="70">
        <v>2007</v>
      </c>
      <c r="F285" s="70" t="s">
        <v>791</v>
      </c>
      <c r="G285" s="70" t="s">
        <v>2170</v>
      </c>
      <c r="H285" s="70" t="s">
        <v>2171</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2175</v>
      </c>
      <c r="B286" s="70">
        <v>209</v>
      </c>
      <c r="C286" s="70">
        <v>5</v>
      </c>
      <c r="D286" s="70">
        <v>13</v>
      </c>
      <c r="E286" s="70">
        <v>2008</v>
      </c>
      <c r="F286" s="70" t="s">
        <v>792</v>
      </c>
      <c r="G286" s="70" t="s">
        <v>2170</v>
      </c>
      <c r="H286" s="70" t="s">
        <v>2171</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2176</v>
      </c>
      <c r="B287" s="70">
        <v>210</v>
      </c>
      <c r="C287" s="70">
        <v>6</v>
      </c>
      <c r="D287" s="70">
        <v>13</v>
      </c>
      <c r="E287" s="70">
        <v>2009</v>
      </c>
      <c r="F287" s="70" t="s">
        <v>176</v>
      </c>
      <c r="G287" s="70" t="s">
        <v>2170</v>
      </c>
      <c r="H287" s="70" t="s">
        <v>2171</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2177</v>
      </c>
      <c r="B288" s="70">
        <v>211</v>
      </c>
      <c r="C288" s="70">
        <v>7</v>
      </c>
      <c r="D288" s="70">
        <v>13</v>
      </c>
      <c r="E288" s="70">
        <v>2010</v>
      </c>
      <c r="F288" s="70" t="s">
        <v>177</v>
      </c>
      <c r="G288" s="70" t="s">
        <v>2170</v>
      </c>
      <c r="H288" s="70" t="s">
        <v>2171</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2178</v>
      </c>
      <c r="B289" s="70">
        <v>212</v>
      </c>
      <c r="C289" s="70">
        <v>8</v>
      </c>
      <c r="D289" s="70">
        <v>13</v>
      </c>
      <c r="E289" s="70">
        <v>2011</v>
      </c>
      <c r="F289" s="70" t="s">
        <v>178</v>
      </c>
      <c r="G289" s="70" t="s">
        <v>2170</v>
      </c>
      <c r="H289" s="70" t="s">
        <v>2171</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2179</v>
      </c>
      <c r="B290" s="70">
        <v>213</v>
      </c>
      <c r="C290" s="70">
        <v>9</v>
      </c>
      <c r="D290" s="70">
        <v>13</v>
      </c>
      <c r="E290" s="70">
        <v>2012</v>
      </c>
      <c r="F290" s="70" t="s">
        <v>179</v>
      </c>
      <c r="G290" s="70" t="s">
        <v>2170</v>
      </c>
      <c r="H290" s="70" t="s">
        <v>2171</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2180</v>
      </c>
      <c r="B291" s="70">
        <v>214</v>
      </c>
      <c r="C291" s="70">
        <v>10</v>
      </c>
      <c r="D291" s="70">
        <v>13</v>
      </c>
      <c r="E291" s="70">
        <v>2013</v>
      </c>
      <c r="F291" s="70" t="s">
        <v>180</v>
      </c>
      <c r="G291" s="70" t="s">
        <v>2170</v>
      </c>
      <c r="H291" s="70" t="s">
        <v>2171</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2181</v>
      </c>
      <c r="B292" s="70">
        <v>215</v>
      </c>
      <c r="C292" s="70">
        <v>11</v>
      </c>
      <c r="D292" s="70">
        <v>13</v>
      </c>
      <c r="E292" s="70">
        <v>2014</v>
      </c>
      <c r="F292" s="70" t="s">
        <v>181</v>
      </c>
      <c r="G292" s="1064" t="s">
        <v>2170</v>
      </c>
      <c r="H292" s="70" t="s">
        <v>2171</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2182</v>
      </c>
      <c r="B293" s="70">
        <v>216</v>
      </c>
      <c r="C293" s="70">
        <v>12</v>
      </c>
      <c r="D293" s="70">
        <v>13</v>
      </c>
      <c r="E293" s="70">
        <v>2015</v>
      </c>
      <c r="F293" s="70" t="s">
        <v>182</v>
      </c>
      <c r="G293" s="1064" t="s">
        <v>2170</v>
      </c>
      <c r="H293" s="70" t="s">
        <v>2171</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2183</v>
      </c>
      <c r="B294" s="70">
        <v>217</v>
      </c>
      <c r="C294" s="70">
        <v>13</v>
      </c>
      <c r="D294" s="70">
        <v>13</v>
      </c>
      <c r="E294" s="70">
        <v>2016</v>
      </c>
      <c r="F294" s="70" t="s">
        <v>155</v>
      </c>
      <c r="G294" s="70" t="s">
        <v>2170</v>
      </c>
      <c r="H294" s="70" t="s">
        <v>2171</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2184</v>
      </c>
      <c r="B295" s="70">
        <v>218</v>
      </c>
      <c r="C295" s="70">
        <v>14</v>
      </c>
      <c r="D295" s="70">
        <v>13</v>
      </c>
      <c r="E295" s="70">
        <v>2017</v>
      </c>
      <c r="F295" s="70" t="s">
        <v>156</v>
      </c>
      <c r="G295" s="70" t="s">
        <v>2170</v>
      </c>
      <c r="H295" s="70" t="s">
        <v>2171</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2185</v>
      </c>
      <c r="B296" s="70">
        <v>219</v>
      </c>
      <c r="C296" s="70">
        <v>15</v>
      </c>
      <c r="D296" s="70">
        <v>13</v>
      </c>
      <c r="E296" s="70">
        <v>2018</v>
      </c>
      <c r="F296" s="70" t="s">
        <v>183</v>
      </c>
      <c r="G296" s="70" t="s">
        <v>2170</v>
      </c>
      <c r="H296" s="70" t="s">
        <v>2171</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2186</v>
      </c>
      <c r="B297" s="70">
        <v>220</v>
      </c>
      <c r="C297" s="70">
        <v>16</v>
      </c>
      <c r="D297" s="70">
        <v>13</v>
      </c>
      <c r="E297" s="70">
        <v>2019</v>
      </c>
      <c r="F297" s="70" t="s">
        <v>158</v>
      </c>
      <c r="G297" s="70" t="s">
        <v>2170</v>
      </c>
      <c r="H297" s="70" t="s">
        <v>2171</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2187</v>
      </c>
      <c r="B298" s="70">
        <v>221</v>
      </c>
      <c r="C298" s="70">
        <v>17</v>
      </c>
      <c r="D298" s="70">
        <v>13</v>
      </c>
      <c r="E298" s="70">
        <v>2020</v>
      </c>
      <c r="F298" s="70" t="s">
        <v>159</v>
      </c>
      <c r="G298" s="70" t="s">
        <v>2170</v>
      </c>
      <c r="H298" s="70" t="s">
        <v>2171</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2188</v>
      </c>
      <c r="B299" s="70">
        <v>221</v>
      </c>
      <c r="C299" s="70">
        <v>18</v>
      </c>
      <c r="D299" s="70">
        <v>13</v>
      </c>
      <c r="E299" s="70">
        <v>2021</v>
      </c>
      <c r="F299" s="70" t="s">
        <v>160</v>
      </c>
      <c r="G299" s="70" t="s">
        <v>2170</v>
      </c>
      <c r="H299" s="70" t="s">
        <v>2171</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2189</v>
      </c>
      <c r="B300" s="70">
        <v>221</v>
      </c>
      <c r="C300" s="70">
        <v>19</v>
      </c>
      <c r="D300" s="70">
        <v>13</v>
      </c>
      <c r="E300" s="70">
        <v>2022</v>
      </c>
      <c r="F300" s="70" t="s">
        <v>161</v>
      </c>
      <c r="G300" s="70" t="s">
        <v>2170</v>
      </c>
      <c r="H300" s="70" t="s">
        <v>2171</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2190</v>
      </c>
      <c r="B301" s="70">
        <v>221</v>
      </c>
      <c r="C301" s="70">
        <v>20</v>
      </c>
      <c r="D301" s="70">
        <v>13</v>
      </c>
      <c r="E301" s="70">
        <v>2023</v>
      </c>
      <c r="F301" s="70" t="s">
        <v>1539</v>
      </c>
      <c r="G301" s="70" t="s">
        <v>2170</v>
      </c>
      <c r="H301" s="70" t="s">
        <v>2171</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2191</v>
      </c>
      <c r="B302" s="70">
        <v>221</v>
      </c>
      <c r="C302" s="70">
        <v>21</v>
      </c>
      <c r="D302" s="70">
        <v>13</v>
      </c>
      <c r="E302" s="70">
        <v>2024</v>
      </c>
      <c r="F302" s="70" t="s">
        <v>1554</v>
      </c>
      <c r="G302" s="70" t="s">
        <v>2170</v>
      </c>
      <c r="H302" s="70" t="s">
        <v>2171</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2192</v>
      </c>
      <c r="B303" s="70">
        <v>273</v>
      </c>
      <c r="C303" s="70">
        <v>1</v>
      </c>
      <c r="D303" s="70">
        <v>17</v>
      </c>
      <c r="E303" s="70">
        <v>1990</v>
      </c>
      <c r="F303" s="70" t="s">
        <v>787</v>
      </c>
      <c r="G303" s="70" t="s">
        <v>1845</v>
      </c>
      <c r="H303" s="70" t="s">
        <v>1846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2193</v>
      </c>
      <c r="B304" s="70">
        <v>274</v>
      </c>
      <c r="C304" s="70">
        <v>2</v>
      </c>
      <c r="D304" s="70">
        <v>17</v>
      </c>
      <c r="E304" s="70">
        <v>2005</v>
      </c>
      <c r="F304" s="70" t="s">
        <v>789</v>
      </c>
      <c r="G304" s="70" t="s">
        <v>1845</v>
      </c>
      <c r="H304" s="70" t="s">
        <v>1846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2194</v>
      </c>
      <c r="B305" s="70">
        <v>275</v>
      </c>
      <c r="C305" s="70">
        <v>3</v>
      </c>
      <c r="D305" s="70">
        <v>17</v>
      </c>
      <c r="E305" s="70">
        <v>2006</v>
      </c>
      <c r="F305" s="70" t="s">
        <v>790</v>
      </c>
      <c r="G305" s="70" t="s">
        <v>1845</v>
      </c>
      <c r="H305" s="70" t="s">
        <v>1846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2195</v>
      </c>
      <c r="B306" s="70">
        <v>276</v>
      </c>
      <c r="C306" s="70">
        <v>4</v>
      </c>
      <c r="D306" s="70">
        <v>17</v>
      </c>
      <c r="E306" s="70">
        <v>2007</v>
      </c>
      <c r="F306" s="70" t="s">
        <v>791</v>
      </c>
      <c r="G306" s="70" t="s">
        <v>1845</v>
      </c>
      <c r="H306" s="70" t="s">
        <v>1846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2196</v>
      </c>
      <c r="B307" s="70">
        <v>277</v>
      </c>
      <c r="C307" s="70">
        <v>5</v>
      </c>
      <c r="D307" s="70">
        <v>17</v>
      </c>
      <c r="E307" s="70">
        <v>2008</v>
      </c>
      <c r="F307" s="70" t="s">
        <v>792</v>
      </c>
      <c r="G307" s="70" t="s">
        <v>1845</v>
      </c>
      <c r="H307" s="70" t="s">
        <v>1846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2197</v>
      </c>
      <c r="B308" s="70">
        <v>278</v>
      </c>
      <c r="C308" s="70">
        <v>6</v>
      </c>
      <c r="D308" s="70">
        <v>17</v>
      </c>
      <c r="E308" s="70">
        <v>2009</v>
      </c>
      <c r="F308" s="70" t="s">
        <v>176</v>
      </c>
      <c r="G308" s="70" t="s">
        <v>1845</v>
      </c>
      <c r="H308" s="70" t="s">
        <v>1846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2198</v>
      </c>
      <c r="B309" s="70">
        <v>279</v>
      </c>
      <c r="C309" s="70">
        <v>7</v>
      </c>
      <c r="D309" s="70">
        <v>17</v>
      </c>
      <c r="E309" s="70">
        <v>2010</v>
      </c>
      <c r="F309" s="70" t="s">
        <v>177</v>
      </c>
      <c r="G309" s="70" t="s">
        <v>1845</v>
      </c>
      <c r="H309" s="70" t="s">
        <v>1846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2199</v>
      </c>
      <c r="B310" s="70">
        <v>280</v>
      </c>
      <c r="C310" s="70">
        <v>8</v>
      </c>
      <c r="D310" s="70">
        <v>17</v>
      </c>
      <c r="E310" s="70">
        <v>2011</v>
      </c>
      <c r="F310" s="70" t="s">
        <v>178</v>
      </c>
      <c r="G310" s="70" t="s">
        <v>1845</v>
      </c>
      <c r="H310" s="70" t="s">
        <v>1846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2200</v>
      </c>
      <c r="B311" s="70">
        <v>281</v>
      </c>
      <c r="C311" s="70">
        <v>9</v>
      </c>
      <c r="D311" s="70">
        <v>17</v>
      </c>
      <c r="E311" s="70">
        <v>2012</v>
      </c>
      <c r="F311" s="70" t="s">
        <v>179</v>
      </c>
      <c r="G311" s="1064" t="s">
        <v>1845</v>
      </c>
      <c r="H311" s="70" t="s">
        <v>1846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2201</v>
      </c>
      <c r="B312" s="70">
        <v>282</v>
      </c>
      <c r="C312" s="70">
        <v>10</v>
      </c>
      <c r="D312" s="70">
        <v>17</v>
      </c>
      <c r="E312" s="70">
        <v>2013</v>
      </c>
      <c r="F312" s="70" t="s">
        <v>180</v>
      </c>
      <c r="G312" s="1064" t="s">
        <v>1845</v>
      </c>
      <c r="H312" s="70" t="s">
        <v>1846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2202</v>
      </c>
      <c r="B313" s="70">
        <v>283</v>
      </c>
      <c r="C313" s="70">
        <v>11</v>
      </c>
      <c r="D313" s="70">
        <v>17</v>
      </c>
      <c r="E313" s="70">
        <v>2014</v>
      </c>
      <c r="F313" s="70" t="s">
        <v>181</v>
      </c>
      <c r="G313" s="70" t="s">
        <v>1845</v>
      </c>
      <c r="H313" s="70" t="s">
        <v>1846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2203</v>
      </c>
      <c r="B314" s="70">
        <v>284</v>
      </c>
      <c r="C314" s="70">
        <v>12</v>
      </c>
      <c r="D314" s="70">
        <v>17</v>
      </c>
      <c r="E314" s="70">
        <v>2015</v>
      </c>
      <c r="F314" s="70" t="s">
        <v>182</v>
      </c>
      <c r="G314" s="70" t="s">
        <v>1845</v>
      </c>
      <c r="H314" s="70" t="s">
        <v>1846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2204</v>
      </c>
      <c r="B315" s="70">
        <v>285</v>
      </c>
      <c r="C315" s="70">
        <v>13</v>
      </c>
      <c r="D315" s="70">
        <v>17</v>
      </c>
      <c r="E315" s="70">
        <v>2016</v>
      </c>
      <c r="F315" s="70" t="s">
        <v>155</v>
      </c>
      <c r="G315" s="70" t="s">
        <v>1845</v>
      </c>
      <c r="H315" s="70" t="s">
        <v>1846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2205</v>
      </c>
      <c r="B316" s="70">
        <v>286</v>
      </c>
      <c r="C316" s="70">
        <v>14</v>
      </c>
      <c r="D316" s="70">
        <v>17</v>
      </c>
      <c r="E316" s="70">
        <v>2017</v>
      </c>
      <c r="F316" s="70" t="s">
        <v>156</v>
      </c>
      <c r="G316" s="70" t="s">
        <v>1845</v>
      </c>
      <c r="H316" s="70" t="s">
        <v>1846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2206</v>
      </c>
      <c r="B317" s="70">
        <v>287</v>
      </c>
      <c r="C317" s="70">
        <v>15</v>
      </c>
      <c r="D317" s="70">
        <v>17</v>
      </c>
      <c r="E317" s="70">
        <v>2018</v>
      </c>
      <c r="F317" s="70" t="s">
        <v>183</v>
      </c>
      <c r="G317" s="70" t="s">
        <v>1845</v>
      </c>
      <c r="H317" s="70" t="s">
        <v>1846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2207</v>
      </c>
      <c r="B318" s="70">
        <v>288</v>
      </c>
      <c r="C318" s="70">
        <v>16</v>
      </c>
      <c r="D318" s="70">
        <v>17</v>
      </c>
      <c r="E318" s="70">
        <v>2019</v>
      </c>
      <c r="F318" s="70" t="s">
        <v>158</v>
      </c>
      <c r="G318" s="70" t="s">
        <v>1845</v>
      </c>
      <c r="H318" s="70" t="s">
        <v>1846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2208</v>
      </c>
      <c r="B319" s="70">
        <v>289</v>
      </c>
      <c r="C319" s="70">
        <v>17</v>
      </c>
      <c r="D319" s="70">
        <v>17</v>
      </c>
      <c r="E319" s="70">
        <v>2020</v>
      </c>
      <c r="F319" s="70" t="s">
        <v>159</v>
      </c>
      <c r="G319" s="70" t="s">
        <v>1845</v>
      </c>
      <c r="H319" s="70" t="s">
        <v>1846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2209</v>
      </c>
      <c r="B320" s="70">
        <v>289</v>
      </c>
      <c r="C320" s="70">
        <v>18</v>
      </c>
      <c r="D320" s="70">
        <v>17</v>
      </c>
      <c r="E320" s="70">
        <v>2021</v>
      </c>
      <c r="F320" s="70" t="s">
        <v>160</v>
      </c>
      <c r="G320" s="70" t="s">
        <v>1845</v>
      </c>
      <c r="H320" s="70" t="s">
        <v>1846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1894</v>
      </c>
      <c r="B321" s="70">
        <v>289</v>
      </c>
      <c r="C321" s="70">
        <v>19</v>
      </c>
      <c r="D321" s="70">
        <v>17</v>
      </c>
      <c r="E321" s="70">
        <v>2022</v>
      </c>
      <c r="F321" s="70" t="s">
        <v>161</v>
      </c>
      <c r="G321" s="70" t="s">
        <v>1845</v>
      </c>
      <c r="H321" s="70" t="s">
        <v>1846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2210</v>
      </c>
      <c r="B322" s="70">
        <v>289</v>
      </c>
      <c r="C322" s="70">
        <v>20</v>
      </c>
      <c r="D322" s="70">
        <v>17</v>
      </c>
      <c r="E322" s="70">
        <v>2023</v>
      </c>
      <c r="F322" s="70" t="s">
        <v>1539</v>
      </c>
      <c r="G322" s="70" t="s">
        <v>1845</v>
      </c>
      <c r="H322" s="70" t="s">
        <v>1846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1844</v>
      </c>
      <c r="B323" s="70">
        <v>289</v>
      </c>
      <c r="C323" s="70">
        <v>21</v>
      </c>
      <c r="D323" s="70">
        <v>17</v>
      </c>
      <c r="E323" s="70">
        <v>2024</v>
      </c>
      <c r="F323" s="70" t="s">
        <v>1554</v>
      </c>
      <c r="G323" s="70" t="s">
        <v>1845</v>
      </c>
      <c r="H323" s="70" t="s">
        <v>1846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2211</v>
      </c>
      <c r="B324" s="70">
        <v>290</v>
      </c>
      <c r="C324" s="70">
        <v>1</v>
      </c>
      <c r="D324" s="70">
        <v>18</v>
      </c>
      <c r="E324" s="70">
        <v>1990</v>
      </c>
      <c r="F324" s="70" t="s">
        <v>787</v>
      </c>
      <c r="G324" s="70" t="s">
        <v>2212</v>
      </c>
      <c r="H324" s="70" t="s">
        <v>2213</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2214</v>
      </c>
      <c r="B325" s="70">
        <v>291</v>
      </c>
      <c r="C325" s="70">
        <v>2</v>
      </c>
      <c r="D325" s="70">
        <v>18</v>
      </c>
      <c r="E325" s="70">
        <v>2005</v>
      </c>
      <c r="F325" s="70" t="s">
        <v>789</v>
      </c>
      <c r="G325" s="70" t="s">
        <v>2212</v>
      </c>
      <c r="H325" s="70" t="s">
        <v>2213</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2215</v>
      </c>
      <c r="B326" s="70">
        <v>292</v>
      </c>
      <c r="C326" s="70">
        <v>3</v>
      </c>
      <c r="D326" s="70">
        <v>18</v>
      </c>
      <c r="E326" s="70">
        <v>2006</v>
      </c>
      <c r="F326" s="70" t="s">
        <v>790</v>
      </c>
      <c r="G326" s="70" t="s">
        <v>2212</v>
      </c>
      <c r="H326" s="70" t="s">
        <v>2213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2216</v>
      </c>
      <c r="B327" s="70">
        <v>293</v>
      </c>
      <c r="C327" s="70">
        <v>4</v>
      </c>
      <c r="D327" s="70">
        <v>18</v>
      </c>
      <c r="E327" s="70">
        <v>2007</v>
      </c>
      <c r="F327" s="70" t="s">
        <v>791</v>
      </c>
      <c r="G327" s="70" t="s">
        <v>2212</v>
      </c>
      <c r="H327" s="70" t="s">
        <v>2213</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2217</v>
      </c>
      <c r="B328" s="70">
        <v>294</v>
      </c>
      <c r="C328" s="70">
        <v>5</v>
      </c>
      <c r="D328" s="70">
        <v>18</v>
      </c>
      <c r="E328" s="70">
        <v>2008</v>
      </c>
      <c r="F328" s="70" t="s">
        <v>792</v>
      </c>
      <c r="G328" s="70" t="s">
        <v>2212</v>
      </c>
      <c r="H328" s="70" t="s">
        <v>2213</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2218</v>
      </c>
      <c r="B329" s="70">
        <v>295</v>
      </c>
      <c r="C329" s="70">
        <v>6</v>
      </c>
      <c r="D329" s="70">
        <v>18</v>
      </c>
      <c r="E329" s="70">
        <v>2009</v>
      </c>
      <c r="F329" s="70" t="s">
        <v>176</v>
      </c>
      <c r="G329" s="1064" t="s">
        <v>2212</v>
      </c>
      <c r="H329" s="70" t="s">
        <v>2213</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2219</v>
      </c>
      <c r="B330" s="70">
        <v>296</v>
      </c>
      <c r="C330" s="70">
        <v>7</v>
      </c>
      <c r="D330" s="70">
        <v>18</v>
      </c>
      <c r="E330" s="70">
        <v>2010</v>
      </c>
      <c r="F330" s="70" t="s">
        <v>177</v>
      </c>
      <c r="G330" s="1064" t="s">
        <v>2212</v>
      </c>
      <c r="H330" s="70" t="s">
        <v>2213</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2220</v>
      </c>
      <c r="B331" s="70">
        <v>297</v>
      </c>
      <c r="C331" s="70">
        <v>8</v>
      </c>
      <c r="D331" s="70">
        <v>18</v>
      </c>
      <c r="E331" s="70">
        <v>2011</v>
      </c>
      <c r="F331" s="70" t="s">
        <v>178</v>
      </c>
      <c r="G331" s="70" t="s">
        <v>2212</v>
      </c>
      <c r="H331" s="70" t="s">
        <v>2213</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2221</v>
      </c>
      <c r="B332" s="70">
        <v>298</v>
      </c>
      <c r="C332" s="70">
        <v>9</v>
      </c>
      <c r="D332" s="70">
        <v>18</v>
      </c>
      <c r="E332" s="70">
        <v>2012</v>
      </c>
      <c r="F332" s="70" t="s">
        <v>179</v>
      </c>
      <c r="G332" s="70" t="s">
        <v>2212</v>
      </c>
      <c r="H332" s="70" t="s">
        <v>2213</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2222</v>
      </c>
      <c r="B333" s="70">
        <v>299</v>
      </c>
      <c r="C333" s="70">
        <v>10</v>
      </c>
      <c r="D333" s="70">
        <v>18</v>
      </c>
      <c r="E333" s="70">
        <v>2013</v>
      </c>
      <c r="F333" s="70" t="s">
        <v>180</v>
      </c>
      <c r="G333" s="70" t="s">
        <v>2212</v>
      </c>
      <c r="H333" s="70" t="s">
        <v>2213</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2223</v>
      </c>
      <c r="B334" s="70">
        <v>300</v>
      </c>
      <c r="C334" s="70">
        <v>11</v>
      </c>
      <c r="D334" s="70">
        <v>18</v>
      </c>
      <c r="E334" s="70">
        <v>2014</v>
      </c>
      <c r="F334" s="70" t="s">
        <v>181</v>
      </c>
      <c r="G334" s="70" t="s">
        <v>2212</v>
      </c>
      <c r="H334" s="70" t="s">
        <v>2213</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2224</v>
      </c>
      <c r="B335" s="70">
        <v>301</v>
      </c>
      <c r="C335" s="70">
        <v>12</v>
      </c>
      <c r="D335" s="70">
        <v>18</v>
      </c>
      <c r="E335" s="70">
        <v>2015</v>
      </c>
      <c r="F335" s="70" t="s">
        <v>182</v>
      </c>
      <c r="G335" s="70" t="s">
        <v>2212</v>
      </c>
      <c r="H335" s="70" t="s">
        <v>2213</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2225</v>
      </c>
      <c r="B336" s="70">
        <v>302</v>
      </c>
      <c r="C336" s="70">
        <v>13</v>
      </c>
      <c r="D336" s="70">
        <v>18</v>
      </c>
      <c r="E336" s="70">
        <v>2016</v>
      </c>
      <c r="F336" s="70" t="s">
        <v>155</v>
      </c>
      <c r="G336" s="70" t="s">
        <v>2212</v>
      </c>
      <c r="H336" s="70" t="s">
        <v>2213</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2226</v>
      </c>
      <c r="B337" s="70">
        <v>303</v>
      </c>
      <c r="C337" s="70">
        <v>14</v>
      </c>
      <c r="D337" s="70">
        <v>18</v>
      </c>
      <c r="E337" s="70">
        <v>2017</v>
      </c>
      <c r="F337" s="70" t="s">
        <v>156</v>
      </c>
      <c r="G337" s="70" t="s">
        <v>2212</v>
      </c>
      <c r="H337" s="70" t="s">
        <v>2213</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2227</v>
      </c>
      <c r="B338" s="70">
        <v>304</v>
      </c>
      <c r="C338" s="70">
        <v>15</v>
      </c>
      <c r="D338" s="70">
        <v>18</v>
      </c>
      <c r="E338" s="70">
        <v>2018</v>
      </c>
      <c r="F338" s="70" t="s">
        <v>183</v>
      </c>
      <c r="G338" s="70" t="s">
        <v>2212</v>
      </c>
      <c r="H338" s="70" t="s">
        <v>2213</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2228</v>
      </c>
      <c r="B339" s="70">
        <v>305</v>
      </c>
      <c r="C339" s="70">
        <v>16</v>
      </c>
      <c r="D339" s="70">
        <v>18</v>
      </c>
      <c r="E339" s="70">
        <v>2019</v>
      </c>
      <c r="F339" s="70" t="s">
        <v>158</v>
      </c>
      <c r="G339" s="70" t="s">
        <v>2212</v>
      </c>
      <c r="H339" s="70" t="s">
        <v>2213</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2229</v>
      </c>
      <c r="B340" s="70">
        <v>306</v>
      </c>
      <c r="C340" s="70">
        <v>17</v>
      </c>
      <c r="D340" s="70">
        <v>18</v>
      </c>
      <c r="E340" s="70">
        <v>2020</v>
      </c>
      <c r="F340" s="70" t="s">
        <v>159</v>
      </c>
      <c r="G340" s="70" t="s">
        <v>2212</v>
      </c>
      <c r="H340" s="70" t="s">
        <v>2213</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2230</v>
      </c>
      <c r="B341" s="70">
        <v>306</v>
      </c>
      <c r="C341" s="70">
        <v>18</v>
      </c>
      <c r="D341" s="70">
        <v>18</v>
      </c>
      <c r="E341" s="70">
        <v>2021</v>
      </c>
      <c r="F341" s="70" t="s">
        <v>160</v>
      </c>
      <c r="G341" s="70" t="s">
        <v>2212</v>
      </c>
      <c r="H341" s="70" t="s">
        <v>2213</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2231</v>
      </c>
      <c r="B342" s="70">
        <v>306</v>
      </c>
      <c r="C342" s="70">
        <v>19</v>
      </c>
      <c r="D342" s="70">
        <v>18</v>
      </c>
      <c r="E342" s="70">
        <v>2022</v>
      </c>
      <c r="F342" s="70" t="s">
        <v>161</v>
      </c>
      <c r="G342" s="70" t="s">
        <v>2212</v>
      </c>
      <c r="H342" s="70" t="s">
        <v>2213</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2232</v>
      </c>
      <c r="B343" s="70">
        <v>306</v>
      </c>
      <c r="C343" s="70">
        <v>20</v>
      </c>
      <c r="D343" s="70">
        <v>18</v>
      </c>
      <c r="E343" s="70">
        <v>2023</v>
      </c>
      <c r="F343" s="70" t="s">
        <v>1539</v>
      </c>
      <c r="G343" s="70" t="s">
        <v>2212</v>
      </c>
      <c r="H343" s="70" t="s">
        <v>2213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2233</v>
      </c>
      <c r="B344" s="70">
        <v>306</v>
      </c>
      <c r="C344" s="70">
        <v>21</v>
      </c>
      <c r="D344" s="70">
        <v>18</v>
      </c>
      <c r="E344" s="70">
        <v>2024</v>
      </c>
      <c r="F344" s="70" t="s">
        <v>1554</v>
      </c>
      <c r="G344" s="70" t="s">
        <v>2212</v>
      </c>
      <c r="H344" s="70" t="s">
        <v>2213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2234</v>
      </c>
      <c r="B345" s="70">
        <v>171</v>
      </c>
      <c r="C345" s="70">
        <v>1</v>
      </c>
      <c r="D345" s="70">
        <v>11</v>
      </c>
      <c r="E345" s="70">
        <v>1990</v>
      </c>
      <c r="F345" s="70" t="s">
        <v>787</v>
      </c>
      <c r="G345" s="70" t="s">
        <v>2235</v>
      </c>
      <c r="H345" s="70" t="s">
        <v>2236</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2237</v>
      </c>
      <c r="B346" s="70">
        <v>172</v>
      </c>
      <c r="C346" s="70">
        <v>2</v>
      </c>
      <c r="D346" s="70">
        <v>11</v>
      </c>
      <c r="E346" s="70">
        <v>2005</v>
      </c>
      <c r="F346" s="70" t="s">
        <v>789</v>
      </c>
      <c r="G346" s="70" t="s">
        <v>2235</v>
      </c>
      <c r="H346" s="70" t="s">
        <v>2236</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2238</v>
      </c>
      <c r="B347" s="70">
        <v>173</v>
      </c>
      <c r="C347" s="70">
        <v>3</v>
      </c>
      <c r="D347" s="70">
        <v>11</v>
      </c>
      <c r="E347" s="70">
        <v>2006</v>
      </c>
      <c r="F347" s="70" t="s">
        <v>790</v>
      </c>
      <c r="G347" s="70" t="s">
        <v>2235</v>
      </c>
      <c r="H347" s="70" t="s">
        <v>2236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2239</v>
      </c>
      <c r="B348" s="70">
        <v>174</v>
      </c>
      <c r="C348" s="70">
        <v>4</v>
      </c>
      <c r="D348" s="70">
        <v>11</v>
      </c>
      <c r="E348" s="70">
        <v>2007</v>
      </c>
      <c r="F348" s="70" t="s">
        <v>791</v>
      </c>
      <c r="G348" s="70" t="s">
        <v>2235</v>
      </c>
      <c r="H348" s="70" t="s">
        <v>2236</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2240</v>
      </c>
      <c r="B349" s="70">
        <v>175</v>
      </c>
      <c r="C349" s="70">
        <v>5</v>
      </c>
      <c r="D349" s="70">
        <v>11</v>
      </c>
      <c r="E349" s="70">
        <v>2008</v>
      </c>
      <c r="F349" s="70" t="s">
        <v>792</v>
      </c>
      <c r="G349" s="1064" t="s">
        <v>2235</v>
      </c>
      <c r="H349" s="70" t="s">
        <v>2236</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2241</v>
      </c>
      <c r="B350" s="70">
        <v>176</v>
      </c>
      <c r="C350" s="70">
        <v>6</v>
      </c>
      <c r="D350" s="70">
        <v>11</v>
      </c>
      <c r="E350" s="70">
        <v>2009</v>
      </c>
      <c r="F350" s="70" t="s">
        <v>176</v>
      </c>
      <c r="G350" s="1064" t="s">
        <v>2235</v>
      </c>
      <c r="H350" s="70" t="s">
        <v>2236</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2242</v>
      </c>
      <c r="B351" s="70">
        <v>177</v>
      </c>
      <c r="C351" s="70">
        <v>7</v>
      </c>
      <c r="D351" s="70">
        <v>11</v>
      </c>
      <c r="E351" s="70">
        <v>2010</v>
      </c>
      <c r="F351" s="70" t="s">
        <v>177</v>
      </c>
      <c r="G351" s="70" t="s">
        <v>2235</v>
      </c>
      <c r="H351" s="70" t="s">
        <v>2236</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2243</v>
      </c>
      <c r="B352" s="70">
        <v>178</v>
      </c>
      <c r="C352" s="70">
        <v>8</v>
      </c>
      <c r="D352" s="70">
        <v>11</v>
      </c>
      <c r="E352" s="70">
        <v>2011</v>
      </c>
      <c r="F352" s="70" t="s">
        <v>178</v>
      </c>
      <c r="G352" s="70" t="s">
        <v>2235</v>
      </c>
      <c r="H352" s="70" t="s">
        <v>2236</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2244</v>
      </c>
      <c r="B353" s="70">
        <v>179</v>
      </c>
      <c r="C353" s="70">
        <v>9</v>
      </c>
      <c r="D353" s="70">
        <v>11</v>
      </c>
      <c r="E353" s="70">
        <v>2012</v>
      </c>
      <c r="F353" s="70" t="s">
        <v>179</v>
      </c>
      <c r="G353" s="70" t="s">
        <v>2235</v>
      </c>
      <c r="H353" s="70" t="s">
        <v>2236</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2245</v>
      </c>
      <c r="B354" s="70">
        <v>180</v>
      </c>
      <c r="C354" s="70">
        <v>10</v>
      </c>
      <c r="D354" s="70">
        <v>11</v>
      </c>
      <c r="E354" s="70">
        <v>2013</v>
      </c>
      <c r="F354" s="70" t="s">
        <v>180</v>
      </c>
      <c r="G354" s="70" t="s">
        <v>2235</v>
      </c>
      <c r="H354" s="70" t="s">
        <v>2236</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2246</v>
      </c>
      <c r="B355" s="70">
        <v>181</v>
      </c>
      <c r="C355" s="70">
        <v>11</v>
      </c>
      <c r="D355" s="70">
        <v>11</v>
      </c>
      <c r="E355" s="70">
        <v>2014</v>
      </c>
      <c r="F355" s="70" t="s">
        <v>181</v>
      </c>
      <c r="G355" s="70" t="s">
        <v>2235</v>
      </c>
      <c r="H355" s="70" t="s">
        <v>2236</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2247</v>
      </c>
      <c r="B356" s="70">
        <v>182</v>
      </c>
      <c r="C356" s="70">
        <v>12</v>
      </c>
      <c r="D356" s="70">
        <v>11</v>
      </c>
      <c r="E356" s="70">
        <v>2015</v>
      </c>
      <c r="F356" s="70" t="s">
        <v>182</v>
      </c>
      <c r="G356" s="70" t="s">
        <v>2235</v>
      </c>
      <c r="H356" s="70" t="s">
        <v>2236</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2248</v>
      </c>
      <c r="B357" s="70">
        <v>183</v>
      </c>
      <c r="C357" s="70">
        <v>13</v>
      </c>
      <c r="D357" s="70">
        <v>11</v>
      </c>
      <c r="E357" s="70">
        <v>2016</v>
      </c>
      <c r="F357" s="70" t="s">
        <v>155</v>
      </c>
      <c r="G357" s="70" t="s">
        <v>2235</v>
      </c>
      <c r="H357" s="70" t="s">
        <v>2236</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2249</v>
      </c>
      <c r="B358" s="70">
        <v>184</v>
      </c>
      <c r="C358" s="70">
        <v>14</v>
      </c>
      <c r="D358" s="70">
        <v>11</v>
      </c>
      <c r="E358" s="70">
        <v>2017</v>
      </c>
      <c r="F358" s="70" t="s">
        <v>156</v>
      </c>
      <c r="G358" s="70" t="s">
        <v>2235</v>
      </c>
      <c r="H358" s="70" t="s">
        <v>2236</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2250</v>
      </c>
      <c r="B359" s="70">
        <v>185</v>
      </c>
      <c r="C359" s="70">
        <v>15</v>
      </c>
      <c r="D359" s="70">
        <v>11</v>
      </c>
      <c r="E359" s="70">
        <v>2018</v>
      </c>
      <c r="F359" s="70" t="s">
        <v>183</v>
      </c>
      <c r="G359" s="70" t="s">
        <v>2235</v>
      </c>
      <c r="H359" s="70" t="s">
        <v>2236</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2251</v>
      </c>
      <c r="B360" s="70">
        <v>186</v>
      </c>
      <c r="C360" s="70">
        <v>16</v>
      </c>
      <c r="D360" s="70">
        <v>11</v>
      </c>
      <c r="E360" s="70">
        <v>2019</v>
      </c>
      <c r="F360" s="70" t="s">
        <v>158</v>
      </c>
      <c r="G360" s="70" t="s">
        <v>2235</v>
      </c>
      <c r="H360" s="70" t="s">
        <v>2236</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2252</v>
      </c>
      <c r="B361" s="70">
        <v>187</v>
      </c>
      <c r="C361" s="70">
        <v>17</v>
      </c>
      <c r="D361" s="70">
        <v>11</v>
      </c>
      <c r="E361" s="70">
        <v>2020</v>
      </c>
      <c r="F361" s="70" t="s">
        <v>159</v>
      </c>
      <c r="G361" s="70" t="s">
        <v>2235</v>
      </c>
      <c r="H361" s="70" t="s">
        <v>2236</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2253</v>
      </c>
      <c r="B362" s="70">
        <v>187</v>
      </c>
      <c r="C362" s="70">
        <v>18</v>
      </c>
      <c r="D362" s="70">
        <v>11</v>
      </c>
      <c r="E362" s="70">
        <v>2021</v>
      </c>
      <c r="F362" s="70" t="s">
        <v>160</v>
      </c>
      <c r="G362" s="70" t="s">
        <v>2235</v>
      </c>
      <c r="H362" s="70" t="s">
        <v>2236</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2254</v>
      </c>
      <c r="B363" s="70">
        <v>187</v>
      </c>
      <c r="C363" s="70">
        <v>19</v>
      </c>
      <c r="D363" s="70">
        <v>11</v>
      </c>
      <c r="E363" s="70">
        <v>2022</v>
      </c>
      <c r="F363" s="70" t="s">
        <v>161</v>
      </c>
      <c r="G363" s="70" t="s">
        <v>2235</v>
      </c>
      <c r="H363" s="70" t="s">
        <v>2236</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2255</v>
      </c>
      <c r="B364" s="70">
        <v>187</v>
      </c>
      <c r="C364" s="70">
        <v>20</v>
      </c>
      <c r="D364" s="70">
        <v>11</v>
      </c>
      <c r="E364" s="70">
        <v>2023</v>
      </c>
      <c r="F364" s="70" t="s">
        <v>1539</v>
      </c>
      <c r="G364" s="70" t="s">
        <v>2235</v>
      </c>
      <c r="H364" s="70" t="s">
        <v>2236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2256</v>
      </c>
      <c r="B365" s="70">
        <v>187</v>
      </c>
      <c r="C365" s="70">
        <v>21</v>
      </c>
      <c r="D365" s="70">
        <v>11</v>
      </c>
      <c r="E365" s="70">
        <v>2024</v>
      </c>
      <c r="F365" s="70" t="s">
        <v>1554</v>
      </c>
      <c r="G365" s="70" t="s">
        <v>2235</v>
      </c>
      <c r="H365" s="70" t="s">
        <v>2236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2257</v>
      </c>
      <c r="B366" s="70">
        <v>222</v>
      </c>
      <c r="C366" s="70">
        <v>1</v>
      </c>
      <c r="D366" s="70">
        <v>14</v>
      </c>
      <c r="E366" s="70">
        <v>1990</v>
      </c>
      <c r="F366" s="70" t="s">
        <v>787</v>
      </c>
      <c r="G366" s="70" t="s">
        <v>2258</v>
      </c>
      <c r="H366" s="70" t="s">
        <v>2259</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2260</v>
      </c>
      <c r="B367" s="70">
        <v>223</v>
      </c>
      <c r="C367" s="70">
        <v>2</v>
      </c>
      <c r="D367" s="70">
        <v>14</v>
      </c>
      <c r="E367" s="70">
        <v>2005</v>
      </c>
      <c r="F367" s="70" t="s">
        <v>789</v>
      </c>
      <c r="G367" s="70" t="s">
        <v>2258</v>
      </c>
      <c r="H367" s="70" t="s">
        <v>2259</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2261</v>
      </c>
      <c r="B368" s="70">
        <v>224</v>
      </c>
      <c r="C368" s="70">
        <v>3</v>
      </c>
      <c r="D368" s="70">
        <v>14</v>
      </c>
      <c r="E368" s="70">
        <v>2006</v>
      </c>
      <c r="F368" s="70" t="s">
        <v>790</v>
      </c>
      <c r="G368" s="1064" t="s">
        <v>2258</v>
      </c>
      <c r="H368" s="70" t="s">
        <v>2259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2262</v>
      </c>
      <c r="B369" s="70">
        <v>225</v>
      </c>
      <c r="C369" s="70">
        <v>4</v>
      </c>
      <c r="D369" s="70">
        <v>14</v>
      </c>
      <c r="E369" s="70">
        <v>2007</v>
      </c>
      <c r="F369" s="70" t="s">
        <v>791</v>
      </c>
      <c r="G369" s="1064" t="s">
        <v>2258</v>
      </c>
      <c r="H369" s="70" t="s">
        <v>2259</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2263</v>
      </c>
      <c r="B370" s="70">
        <v>226</v>
      </c>
      <c r="C370" s="70">
        <v>5</v>
      </c>
      <c r="D370" s="70">
        <v>14</v>
      </c>
      <c r="E370" s="70">
        <v>2008</v>
      </c>
      <c r="F370" s="70" t="s">
        <v>792</v>
      </c>
      <c r="G370" s="70" t="s">
        <v>2258</v>
      </c>
      <c r="H370" s="70" t="s">
        <v>2259</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2264</v>
      </c>
      <c r="B371" s="70">
        <v>227</v>
      </c>
      <c r="C371" s="70">
        <v>6</v>
      </c>
      <c r="D371" s="70">
        <v>14</v>
      </c>
      <c r="E371" s="70">
        <v>2009</v>
      </c>
      <c r="F371" s="70" t="s">
        <v>176</v>
      </c>
      <c r="G371" s="70" t="s">
        <v>2258</v>
      </c>
      <c r="H371" s="70" t="s">
        <v>2259</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2265</v>
      </c>
      <c r="B372" s="70">
        <v>228</v>
      </c>
      <c r="C372" s="70">
        <v>7</v>
      </c>
      <c r="D372" s="70">
        <v>14</v>
      </c>
      <c r="E372" s="70">
        <v>2010</v>
      </c>
      <c r="F372" s="70" t="s">
        <v>177</v>
      </c>
      <c r="G372" s="70" t="s">
        <v>2258</v>
      </c>
      <c r="H372" s="70" t="s">
        <v>2259</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2266</v>
      </c>
      <c r="B373" s="70">
        <v>229</v>
      </c>
      <c r="C373" s="70">
        <v>8</v>
      </c>
      <c r="D373" s="70">
        <v>14</v>
      </c>
      <c r="E373" s="70">
        <v>2011</v>
      </c>
      <c r="F373" s="70" t="s">
        <v>178</v>
      </c>
      <c r="G373" s="70" t="s">
        <v>2258</v>
      </c>
      <c r="H373" s="70" t="s">
        <v>2259</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2267</v>
      </c>
      <c r="B374" s="70">
        <v>230</v>
      </c>
      <c r="C374" s="70">
        <v>9</v>
      </c>
      <c r="D374" s="70">
        <v>14</v>
      </c>
      <c r="E374" s="70">
        <v>2012</v>
      </c>
      <c r="F374" s="70" t="s">
        <v>179</v>
      </c>
      <c r="G374" s="70" t="s">
        <v>2258</v>
      </c>
      <c r="H374" s="70" t="s">
        <v>2259</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2268</v>
      </c>
      <c r="B375" s="70">
        <v>231</v>
      </c>
      <c r="C375" s="70">
        <v>10</v>
      </c>
      <c r="D375" s="70">
        <v>14</v>
      </c>
      <c r="E375" s="70">
        <v>2013</v>
      </c>
      <c r="F375" s="70" t="s">
        <v>180</v>
      </c>
      <c r="G375" s="70" t="s">
        <v>2258</v>
      </c>
      <c r="H375" s="70" t="s">
        <v>2259</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2269</v>
      </c>
      <c r="B376" s="70">
        <v>232</v>
      </c>
      <c r="C376" s="70">
        <v>11</v>
      </c>
      <c r="D376" s="70">
        <v>14</v>
      </c>
      <c r="E376" s="70">
        <v>2014</v>
      </c>
      <c r="F376" s="70" t="s">
        <v>181</v>
      </c>
      <c r="G376" s="70" t="s">
        <v>2258</v>
      </c>
      <c r="H376" s="70" t="s">
        <v>2259</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2270</v>
      </c>
      <c r="B377" s="70">
        <v>233</v>
      </c>
      <c r="C377" s="70">
        <v>12</v>
      </c>
      <c r="D377" s="70">
        <v>14</v>
      </c>
      <c r="E377" s="70">
        <v>2015</v>
      </c>
      <c r="F377" s="70" t="s">
        <v>182</v>
      </c>
      <c r="G377" s="70" t="s">
        <v>2258</v>
      </c>
      <c r="H377" s="70" t="s">
        <v>2259</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2271</v>
      </c>
      <c r="B378" s="70">
        <v>234</v>
      </c>
      <c r="C378" s="70">
        <v>13</v>
      </c>
      <c r="D378" s="70">
        <v>14</v>
      </c>
      <c r="E378" s="70">
        <v>2016</v>
      </c>
      <c r="F378" s="70" t="s">
        <v>155</v>
      </c>
      <c r="G378" s="70" t="s">
        <v>2258</v>
      </c>
      <c r="H378" s="70" t="s">
        <v>2259</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2272</v>
      </c>
      <c r="B379" s="70">
        <v>235</v>
      </c>
      <c r="C379" s="70">
        <v>14</v>
      </c>
      <c r="D379" s="70">
        <v>14</v>
      </c>
      <c r="E379" s="70">
        <v>2017</v>
      </c>
      <c r="F379" s="70" t="s">
        <v>156</v>
      </c>
      <c r="G379" s="70" t="s">
        <v>2258</v>
      </c>
      <c r="H379" s="70" t="s">
        <v>2259</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2273</v>
      </c>
      <c r="B380" s="70">
        <v>236</v>
      </c>
      <c r="C380" s="70">
        <v>15</v>
      </c>
      <c r="D380" s="70">
        <v>14</v>
      </c>
      <c r="E380" s="70">
        <v>2018</v>
      </c>
      <c r="F380" s="70" t="s">
        <v>183</v>
      </c>
      <c r="G380" s="70" t="s">
        <v>2258</v>
      </c>
      <c r="H380" s="70" t="s">
        <v>2259</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2274</v>
      </c>
      <c r="B381" s="70">
        <v>237</v>
      </c>
      <c r="C381" s="70">
        <v>16</v>
      </c>
      <c r="D381" s="70">
        <v>14</v>
      </c>
      <c r="E381" s="70">
        <v>2019</v>
      </c>
      <c r="F381" s="70" t="s">
        <v>158</v>
      </c>
      <c r="G381" s="70" t="s">
        <v>2258</v>
      </c>
      <c r="H381" s="70" t="s">
        <v>2259</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2275</v>
      </c>
      <c r="B382" s="70">
        <v>238</v>
      </c>
      <c r="C382" s="70">
        <v>17</v>
      </c>
      <c r="D382" s="70">
        <v>14</v>
      </c>
      <c r="E382" s="70">
        <v>2020</v>
      </c>
      <c r="F382" s="70" t="s">
        <v>159</v>
      </c>
      <c r="G382" s="70" t="s">
        <v>2258</v>
      </c>
      <c r="H382" s="70" t="s">
        <v>2259</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2276</v>
      </c>
      <c r="B383" s="70">
        <v>238</v>
      </c>
      <c r="C383" s="70">
        <v>18</v>
      </c>
      <c r="D383" s="70">
        <v>14</v>
      </c>
      <c r="E383" s="70">
        <v>2021</v>
      </c>
      <c r="F383" s="70" t="s">
        <v>160</v>
      </c>
      <c r="G383" s="70" t="s">
        <v>2258</v>
      </c>
      <c r="H383" s="70" t="s">
        <v>2259</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2277</v>
      </c>
      <c r="B384" s="70">
        <v>238</v>
      </c>
      <c r="C384" s="70">
        <v>19</v>
      </c>
      <c r="D384" s="70">
        <v>14</v>
      </c>
      <c r="E384" s="70">
        <v>2022</v>
      </c>
      <c r="F384" s="70" t="s">
        <v>161</v>
      </c>
      <c r="G384" s="70" t="s">
        <v>2258</v>
      </c>
      <c r="H384" s="70" t="s">
        <v>2259</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2278</v>
      </c>
      <c r="B385" s="70">
        <v>238</v>
      </c>
      <c r="C385" s="70">
        <v>20</v>
      </c>
      <c r="D385" s="70">
        <v>14</v>
      </c>
      <c r="E385" s="70">
        <v>2023</v>
      </c>
      <c r="F385" s="70" t="s">
        <v>1539</v>
      </c>
      <c r="G385" s="70" t="s">
        <v>2258</v>
      </c>
      <c r="H385" s="70" t="s">
        <v>2259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2279</v>
      </c>
      <c r="B386" s="70">
        <v>238</v>
      </c>
      <c r="C386" s="70">
        <v>21</v>
      </c>
      <c r="D386" s="70">
        <v>14</v>
      </c>
      <c r="E386" s="70">
        <v>2024</v>
      </c>
      <c r="F386" s="70" t="s">
        <v>1554</v>
      </c>
      <c r="G386" s="1064" t="s">
        <v>2258</v>
      </c>
      <c r="H386" s="70" t="s">
        <v>2259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2280</v>
      </c>
      <c r="B387" s="70">
        <v>256</v>
      </c>
      <c r="C387" s="70">
        <v>1</v>
      </c>
      <c r="D387" s="70">
        <v>16</v>
      </c>
      <c r="E387" s="70">
        <v>1990</v>
      </c>
      <c r="F387" s="70" t="s">
        <v>787</v>
      </c>
      <c r="G387" s="1064" t="s">
        <v>1593</v>
      </c>
      <c r="H387" s="70" t="s">
        <v>1594</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2281</v>
      </c>
      <c r="B388" s="70">
        <v>257</v>
      </c>
      <c r="C388" s="70">
        <v>2</v>
      </c>
      <c r="D388" s="70">
        <v>16</v>
      </c>
      <c r="E388" s="70">
        <v>2005</v>
      </c>
      <c r="F388" s="70" t="s">
        <v>789</v>
      </c>
      <c r="G388" s="70" t="s">
        <v>1593</v>
      </c>
      <c r="H388" s="70" t="s">
        <v>1594</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2282</v>
      </c>
      <c r="B389" s="70">
        <v>258</v>
      </c>
      <c r="C389" s="70">
        <v>3</v>
      </c>
      <c r="D389" s="70">
        <v>16</v>
      </c>
      <c r="E389" s="70">
        <v>2006</v>
      </c>
      <c r="F389" s="70" t="s">
        <v>790</v>
      </c>
      <c r="G389" s="70" t="s">
        <v>1593</v>
      </c>
      <c r="H389" s="70" t="s">
        <v>1594</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2283</v>
      </c>
      <c r="B390" s="70">
        <v>259</v>
      </c>
      <c r="C390" s="70">
        <v>4</v>
      </c>
      <c r="D390" s="70">
        <v>16</v>
      </c>
      <c r="E390" s="70">
        <v>2007</v>
      </c>
      <c r="F390" s="70" t="s">
        <v>791</v>
      </c>
      <c r="G390" s="70" t="s">
        <v>1593</v>
      </c>
      <c r="H390" s="70" t="s">
        <v>1594</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2284</v>
      </c>
      <c r="B391" s="70">
        <v>260</v>
      </c>
      <c r="C391" s="70">
        <v>5</v>
      </c>
      <c r="D391" s="70">
        <v>16</v>
      </c>
      <c r="E391" s="70">
        <v>2008</v>
      </c>
      <c r="F391" s="70" t="s">
        <v>792</v>
      </c>
      <c r="G391" s="70" t="s">
        <v>1593</v>
      </c>
      <c r="H391" s="70" t="s">
        <v>1594</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2285</v>
      </c>
      <c r="B392" s="70">
        <v>261</v>
      </c>
      <c r="C392" s="70">
        <v>6</v>
      </c>
      <c r="D392" s="70">
        <v>16</v>
      </c>
      <c r="E392" s="70">
        <v>2009</v>
      </c>
      <c r="F392" s="70" t="s">
        <v>176</v>
      </c>
      <c r="G392" s="70" t="s">
        <v>1593</v>
      </c>
      <c r="H392" s="70" t="s">
        <v>1594</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2286</v>
      </c>
      <c r="B393" s="70">
        <v>262</v>
      </c>
      <c r="C393" s="70">
        <v>7</v>
      </c>
      <c r="D393" s="70">
        <v>16</v>
      </c>
      <c r="E393" s="70">
        <v>2010</v>
      </c>
      <c r="F393" s="70" t="s">
        <v>177</v>
      </c>
      <c r="G393" s="70" t="s">
        <v>1593</v>
      </c>
      <c r="H393" s="70" t="s">
        <v>1594</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2287</v>
      </c>
      <c r="B394" s="70">
        <v>263</v>
      </c>
      <c r="C394" s="70">
        <v>8</v>
      </c>
      <c r="D394" s="70">
        <v>16</v>
      </c>
      <c r="E394" s="70">
        <v>2011</v>
      </c>
      <c r="F394" s="70" t="s">
        <v>178</v>
      </c>
      <c r="G394" s="70" t="s">
        <v>1593</v>
      </c>
      <c r="H394" s="70" t="s">
        <v>1594</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2288</v>
      </c>
      <c r="B395" s="70">
        <v>264</v>
      </c>
      <c r="C395" s="70">
        <v>9</v>
      </c>
      <c r="D395" s="70">
        <v>16</v>
      </c>
      <c r="E395" s="70">
        <v>2012</v>
      </c>
      <c r="F395" s="70" t="s">
        <v>179</v>
      </c>
      <c r="G395" s="70" t="s">
        <v>1593</v>
      </c>
      <c r="H395" s="70" t="s">
        <v>1594</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2289</v>
      </c>
      <c r="B396" s="70">
        <v>265</v>
      </c>
      <c r="C396" s="70">
        <v>10</v>
      </c>
      <c r="D396" s="70">
        <v>16</v>
      </c>
      <c r="E396" s="70">
        <v>2013</v>
      </c>
      <c r="F396" s="70" t="s">
        <v>180</v>
      </c>
      <c r="G396" s="70" t="s">
        <v>1593</v>
      </c>
      <c r="H396" s="70" t="s">
        <v>1594</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2290</v>
      </c>
      <c r="B397" s="70">
        <v>266</v>
      </c>
      <c r="C397" s="70">
        <v>11</v>
      </c>
      <c r="D397" s="70">
        <v>16</v>
      </c>
      <c r="E397" s="70">
        <v>2014</v>
      </c>
      <c r="F397" s="70" t="s">
        <v>181</v>
      </c>
      <c r="G397" s="70" t="s">
        <v>1593</v>
      </c>
      <c r="H397" s="70" t="s">
        <v>1594</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2291</v>
      </c>
      <c r="B398" s="70">
        <v>267</v>
      </c>
      <c r="C398" s="70">
        <v>12</v>
      </c>
      <c r="D398" s="70">
        <v>16</v>
      </c>
      <c r="E398" s="70">
        <v>2015</v>
      </c>
      <c r="F398" s="70" t="s">
        <v>182</v>
      </c>
      <c r="G398" s="70" t="s">
        <v>1593</v>
      </c>
      <c r="H398" s="70" t="s">
        <v>1594</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2292</v>
      </c>
      <c r="B399" s="70">
        <v>268</v>
      </c>
      <c r="C399" s="70">
        <v>13</v>
      </c>
      <c r="D399" s="70">
        <v>16</v>
      </c>
      <c r="E399" s="70">
        <v>2016</v>
      </c>
      <c r="F399" s="70" t="s">
        <v>155</v>
      </c>
      <c r="G399" s="70" t="s">
        <v>1593</v>
      </c>
      <c r="H399" s="70" t="s">
        <v>1594</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2293</v>
      </c>
      <c r="B400" s="70">
        <v>269</v>
      </c>
      <c r="C400" s="70">
        <v>14</v>
      </c>
      <c r="D400" s="70">
        <v>16</v>
      </c>
      <c r="E400" s="70">
        <v>2017</v>
      </c>
      <c r="F400" s="70" t="s">
        <v>156</v>
      </c>
      <c r="G400" s="70" t="s">
        <v>1593</v>
      </c>
      <c r="H400" s="70" t="s">
        <v>1594</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2294</v>
      </c>
      <c r="B401" s="70">
        <v>270</v>
      </c>
      <c r="C401" s="70">
        <v>15</v>
      </c>
      <c r="D401" s="70">
        <v>16</v>
      </c>
      <c r="E401" s="70">
        <v>2018</v>
      </c>
      <c r="F401" s="70" t="s">
        <v>183</v>
      </c>
      <c r="G401" s="70" t="s">
        <v>1593</v>
      </c>
      <c r="H401" s="70" t="s">
        <v>1594</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2295</v>
      </c>
      <c r="B402" s="70">
        <v>271</v>
      </c>
      <c r="C402" s="70">
        <v>16</v>
      </c>
      <c r="D402" s="70">
        <v>16</v>
      </c>
      <c r="E402" s="70">
        <v>2019</v>
      </c>
      <c r="F402" s="70" t="s">
        <v>158</v>
      </c>
      <c r="G402" s="70" t="s">
        <v>1593</v>
      </c>
      <c r="H402" s="70" t="s">
        <v>1594</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2296</v>
      </c>
      <c r="B403" s="70">
        <v>272</v>
      </c>
      <c r="C403" s="70">
        <v>17</v>
      </c>
      <c r="D403" s="70">
        <v>16</v>
      </c>
      <c r="E403" s="70">
        <v>2020</v>
      </c>
      <c r="F403" s="70" t="s">
        <v>159</v>
      </c>
      <c r="G403" s="70" t="s">
        <v>1593</v>
      </c>
      <c r="H403" s="70" t="s">
        <v>1594</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2297</v>
      </c>
      <c r="B404" s="70">
        <v>272</v>
      </c>
      <c r="C404" s="70">
        <v>18</v>
      </c>
      <c r="D404" s="70">
        <v>16</v>
      </c>
      <c r="E404" s="70">
        <v>2021</v>
      </c>
      <c r="F404" s="70" t="s">
        <v>160</v>
      </c>
      <c r="G404" s="70" t="s">
        <v>1593</v>
      </c>
      <c r="H404" s="70" t="s">
        <v>1594</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1609</v>
      </c>
      <c r="B405" s="70">
        <v>272</v>
      </c>
      <c r="C405" s="70">
        <v>19</v>
      </c>
      <c r="D405" s="70">
        <v>16</v>
      </c>
      <c r="E405" s="70">
        <v>2022</v>
      </c>
      <c r="F405" s="70" t="s">
        <v>161</v>
      </c>
      <c r="G405" s="70" t="s">
        <v>1593</v>
      </c>
      <c r="H405" s="70" t="s">
        <v>1594</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2298</v>
      </c>
      <c r="B406" s="70">
        <v>272</v>
      </c>
      <c r="C406" s="70">
        <v>20</v>
      </c>
      <c r="D406" s="70">
        <v>16</v>
      </c>
      <c r="E406" s="70">
        <v>2023</v>
      </c>
      <c r="F406" s="70" t="s">
        <v>1539</v>
      </c>
      <c r="G406" s="1064" t="s">
        <v>1593</v>
      </c>
      <c r="H406" s="70" t="s">
        <v>1594</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1592</v>
      </c>
      <c r="B407" s="70">
        <v>272</v>
      </c>
      <c r="C407" s="70">
        <v>21</v>
      </c>
      <c r="D407" s="70">
        <v>16</v>
      </c>
      <c r="E407" s="70">
        <v>2024</v>
      </c>
      <c r="F407" s="70" t="s">
        <v>1554</v>
      </c>
      <c r="G407" s="1064" t="s">
        <v>1593</v>
      </c>
      <c r="H407" s="70" t="s">
        <v>1594</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2299</v>
      </c>
      <c r="B408" s="70">
        <v>307</v>
      </c>
      <c r="C408" s="70">
        <v>1</v>
      </c>
      <c r="D408" s="70">
        <v>19</v>
      </c>
      <c r="E408" s="70">
        <v>1990</v>
      </c>
      <c r="F408" s="70" t="s">
        <v>787</v>
      </c>
      <c r="G408" s="70" t="s">
        <v>1676</v>
      </c>
      <c r="H408" s="70" t="s">
        <v>1677</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2300</v>
      </c>
      <c r="B409" s="70">
        <v>308</v>
      </c>
      <c r="C409" s="70">
        <v>2</v>
      </c>
      <c r="D409" s="70">
        <v>19</v>
      </c>
      <c r="E409" s="70">
        <v>2005</v>
      </c>
      <c r="F409" s="70" t="s">
        <v>789</v>
      </c>
      <c r="G409" s="70" t="s">
        <v>1676</v>
      </c>
      <c r="H409" s="70" t="s">
        <v>1677</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2301</v>
      </c>
      <c r="B410" s="70">
        <v>309</v>
      </c>
      <c r="C410" s="70">
        <v>3</v>
      </c>
      <c r="D410" s="70">
        <v>19</v>
      </c>
      <c r="E410" s="70">
        <v>2006</v>
      </c>
      <c r="F410" s="70" t="s">
        <v>790</v>
      </c>
      <c r="G410" s="70" t="s">
        <v>1676</v>
      </c>
      <c r="H410" s="70" t="s">
        <v>1677</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2302</v>
      </c>
      <c r="B411" s="70">
        <v>310</v>
      </c>
      <c r="C411" s="70">
        <v>4</v>
      </c>
      <c r="D411" s="70">
        <v>19</v>
      </c>
      <c r="E411" s="70">
        <v>2007</v>
      </c>
      <c r="F411" s="70" t="s">
        <v>791</v>
      </c>
      <c r="G411" s="70" t="s">
        <v>1676</v>
      </c>
      <c r="H411" s="70" t="s">
        <v>1677</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2303</v>
      </c>
      <c r="B412" s="70">
        <v>311</v>
      </c>
      <c r="C412" s="70">
        <v>5</v>
      </c>
      <c r="D412" s="70">
        <v>19</v>
      </c>
      <c r="E412" s="70">
        <v>2008</v>
      </c>
      <c r="F412" s="70" t="s">
        <v>792</v>
      </c>
      <c r="G412" s="70" t="s">
        <v>1676</v>
      </c>
      <c r="H412" s="70" t="s">
        <v>1677</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2304</v>
      </c>
      <c r="B413" s="70">
        <v>312</v>
      </c>
      <c r="C413" s="70">
        <v>6</v>
      </c>
      <c r="D413" s="70">
        <v>19</v>
      </c>
      <c r="E413" s="70">
        <v>2009</v>
      </c>
      <c r="F413" s="70" t="s">
        <v>176</v>
      </c>
      <c r="G413" s="70" t="s">
        <v>1676</v>
      </c>
      <c r="H413" s="70" t="s">
        <v>1677</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2305</v>
      </c>
      <c r="B414" s="70">
        <v>313</v>
      </c>
      <c r="C414" s="70">
        <v>7</v>
      </c>
      <c r="D414" s="70">
        <v>19</v>
      </c>
      <c r="E414" s="70">
        <v>2010</v>
      </c>
      <c r="F414" s="70" t="s">
        <v>177</v>
      </c>
      <c r="G414" s="70" t="s">
        <v>1676</v>
      </c>
      <c r="H414" s="70" t="s">
        <v>1677</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2306</v>
      </c>
      <c r="B415" s="70">
        <v>314</v>
      </c>
      <c r="C415" s="70">
        <v>8</v>
      </c>
      <c r="D415" s="70">
        <v>19</v>
      </c>
      <c r="E415" s="70">
        <v>2011</v>
      </c>
      <c r="F415" s="70" t="s">
        <v>178</v>
      </c>
      <c r="G415" s="70" t="s">
        <v>1676</v>
      </c>
      <c r="H415" s="70" t="s">
        <v>1677</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2307</v>
      </c>
      <c r="B416" s="70">
        <v>315</v>
      </c>
      <c r="C416" s="70">
        <v>9</v>
      </c>
      <c r="D416" s="70">
        <v>19</v>
      </c>
      <c r="E416" s="70">
        <v>2012</v>
      </c>
      <c r="F416" s="70" t="s">
        <v>179</v>
      </c>
      <c r="G416" s="70" t="s">
        <v>1676</v>
      </c>
      <c r="H416" s="70" t="s">
        <v>1677</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2308</v>
      </c>
      <c r="B417" s="70">
        <v>316</v>
      </c>
      <c r="C417" s="70">
        <v>10</v>
      </c>
      <c r="D417" s="70">
        <v>19</v>
      </c>
      <c r="E417" s="70">
        <v>2013</v>
      </c>
      <c r="F417" s="70" t="s">
        <v>180</v>
      </c>
      <c r="G417" s="70" t="s">
        <v>1676</v>
      </c>
      <c r="H417" s="70" t="s">
        <v>1677</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2309</v>
      </c>
      <c r="B418" s="70">
        <v>317</v>
      </c>
      <c r="C418" s="70">
        <v>11</v>
      </c>
      <c r="D418" s="70">
        <v>19</v>
      </c>
      <c r="E418" s="70">
        <v>2014</v>
      </c>
      <c r="F418" s="70" t="s">
        <v>181</v>
      </c>
      <c r="G418" s="70" t="s">
        <v>1676</v>
      </c>
      <c r="H418" s="70" t="s">
        <v>1677</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2310</v>
      </c>
      <c r="B419" s="70">
        <v>318</v>
      </c>
      <c r="C419" s="70">
        <v>12</v>
      </c>
      <c r="D419" s="70">
        <v>19</v>
      </c>
      <c r="E419" s="70">
        <v>2015</v>
      </c>
      <c r="F419" s="70" t="s">
        <v>182</v>
      </c>
      <c r="G419" s="70" t="s">
        <v>1676</v>
      </c>
      <c r="H419" s="70" t="s">
        <v>1677</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2311</v>
      </c>
      <c r="B420" s="70">
        <v>319</v>
      </c>
      <c r="C420" s="70">
        <v>13</v>
      </c>
      <c r="D420" s="70">
        <v>19</v>
      </c>
      <c r="E420" s="70">
        <v>2016</v>
      </c>
      <c r="F420" s="70" t="s">
        <v>155</v>
      </c>
      <c r="G420" s="70" t="s">
        <v>1676</v>
      </c>
      <c r="H420" s="70" t="s">
        <v>1677</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2312</v>
      </c>
      <c r="B421" s="70">
        <v>320</v>
      </c>
      <c r="C421" s="70">
        <v>14</v>
      </c>
      <c r="D421" s="70">
        <v>19</v>
      </c>
      <c r="E421" s="70">
        <v>2017</v>
      </c>
      <c r="F421" s="70" t="s">
        <v>156</v>
      </c>
      <c r="G421" s="70" t="s">
        <v>1676</v>
      </c>
      <c r="H421" s="70" t="s">
        <v>1677</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2313</v>
      </c>
      <c r="B422" s="70">
        <v>321</v>
      </c>
      <c r="C422" s="70">
        <v>15</v>
      </c>
      <c r="D422" s="70">
        <v>19</v>
      </c>
      <c r="E422" s="70">
        <v>2018</v>
      </c>
      <c r="F422" s="70" t="s">
        <v>183</v>
      </c>
      <c r="G422" s="70" t="s">
        <v>1676</v>
      </c>
      <c r="H422" s="70" t="s">
        <v>1677</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2314</v>
      </c>
      <c r="B423" s="70">
        <v>322</v>
      </c>
      <c r="C423" s="70">
        <v>16</v>
      </c>
      <c r="D423" s="70">
        <v>19</v>
      </c>
      <c r="E423" s="70">
        <v>2019</v>
      </c>
      <c r="F423" s="70" t="s">
        <v>158</v>
      </c>
      <c r="G423" s="70" t="s">
        <v>1676</v>
      </c>
      <c r="H423" s="70" t="s">
        <v>1677</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2315</v>
      </c>
      <c r="B424" s="70">
        <v>323</v>
      </c>
      <c r="C424" s="70">
        <v>17</v>
      </c>
      <c r="D424" s="70">
        <v>19</v>
      </c>
      <c r="E424" s="70">
        <v>2020</v>
      </c>
      <c r="F424" s="70" t="s">
        <v>159</v>
      </c>
      <c r="G424" s="70" t="s">
        <v>1676</v>
      </c>
      <c r="H424" s="70" t="s">
        <v>1677</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2316</v>
      </c>
      <c r="B425" s="70">
        <v>323</v>
      </c>
      <c r="C425" s="70">
        <v>18</v>
      </c>
      <c r="D425" s="70">
        <v>19</v>
      </c>
      <c r="E425" s="70">
        <v>2021</v>
      </c>
      <c r="F425" s="70" t="s">
        <v>160</v>
      </c>
      <c r="G425" s="1064" t="s">
        <v>1676</v>
      </c>
      <c r="H425" s="70" t="s">
        <v>1677</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1690</v>
      </c>
      <c r="B426" s="70">
        <v>323</v>
      </c>
      <c r="C426" s="70">
        <v>19</v>
      </c>
      <c r="D426" s="70">
        <v>19</v>
      </c>
      <c r="E426" s="70">
        <v>2022</v>
      </c>
      <c r="F426" s="70" t="s">
        <v>161</v>
      </c>
      <c r="G426" s="1064" t="s">
        <v>1676</v>
      </c>
      <c r="H426" s="70" t="s">
        <v>1677</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2317</v>
      </c>
      <c r="B427" s="70">
        <v>323</v>
      </c>
      <c r="C427" s="70">
        <v>20</v>
      </c>
      <c r="D427" s="70">
        <v>19</v>
      </c>
      <c r="E427" s="70">
        <v>2023</v>
      </c>
      <c r="F427" s="70" t="s">
        <v>1539</v>
      </c>
      <c r="G427" s="70" t="s">
        <v>1676</v>
      </c>
      <c r="H427" s="70" t="s">
        <v>1677</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1675</v>
      </c>
      <c r="B428" s="70">
        <v>323</v>
      </c>
      <c r="C428" s="70">
        <v>21</v>
      </c>
      <c r="D428" s="70">
        <v>19</v>
      </c>
      <c r="E428" s="70">
        <v>2024</v>
      </c>
      <c r="F428" s="70" t="s">
        <v>1554</v>
      </c>
      <c r="G428" s="70" t="s">
        <v>1676</v>
      </c>
      <c r="H428" s="70" t="s">
        <v>1677</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2318</v>
      </c>
      <c r="B429" s="70">
        <v>358</v>
      </c>
      <c r="C429" s="70">
        <v>1</v>
      </c>
      <c r="D429" s="70">
        <v>22</v>
      </c>
      <c r="E429" s="70">
        <v>1990</v>
      </c>
      <c r="F429" s="70" t="s">
        <v>787</v>
      </c>
      <c r="G429" s="70" t="s">
        <v>2319</v>
      </c>
      <c r="H429" s="70" t="s">
        <v>2320</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2321</v>
      </c>
      <c r="B430" s="70">
        <v>359</v>
      </c>
      <c r="C430" s="70">
        <v>2</v>
      </c>
      <c r="D430" s="70">
        <v>22</v>
      </c>
      <c r="E430" s="70">
        <v>2005</v>
      </c>
      <c r="F430" s="70" t="s">
        <v>789</v>
      </c>
      <c r="G430" s="70" t="s">
        <v>2319</v>
      </c>
      <c r="H430" s="70" t="s">
        <v>2320</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2322</v>
      </c>
      <c r="B431" s="70">
        <v>360</v>
      </c>
      <c r="C431" s="70">
        <v>3</v>
      </c>
      <c r="D431" s="70">
        <v>22</v>
      </c>
      <c r="E431" s="70">
        <v>2006</v>
      </c>
      <c r="F431" s="70" t="s">
        <v>790</v>
      </c>
      <c r="G431" s="70" t="s">
        <v>2319</v>
      </c>
      <c r="H431" s="70" t="s">
        <v>2320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2323</v>
      </c>
      <c r="B432" s="70">
        <v>361</v>
      </c>
      <c r="C432" s="70">
        <v>4</v>
      </c>
      <c r="D432" s="70">
        <v>22</v>
      </c>
      <c r="E432" s="70">
        <v>2007</v>
      </c>
      <c r="F432" s="70" t="s">
        <v>791</v>
      </c>
      <c r="G432" s="70" t="s">
        <v>2319</v>
      </c>
      <c r="H432" s="70" t="s">
        <v>2320</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2324</v>
      </c>
      <c r="B433" s="70">
        <v>362</v>
      </c>
      <c r="C433" s="70">
        <v>5</v>
      </c>
      <c r="D433" s="70">
        <v>22</v>
      </c>
      <c r="E433" s="70">
        <v>2008</v>
      </c>
      <c r="F433" s="70" t="s">
        <v>792</v>
      </c>
      <c r="G433" s="70" t="s">
        <v>2319</v>
      </c>
      <c r="H433" s="70" t="s">
        <v>2320</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2325</v>
      </c>
      <c r="B434" s="70">
        <v>363</v>
      </c>
      <c r="C434" s="70">
        <v>6</v>
      </c>
      <c r="D434" s="70">
        <v>22</v>
      </c>
      <c r="E434" s="70">
        <v>2009</v>
      </c>
      <c r="F434" s="70" t="s">
        <v>176</v>
      </c>
      <c r="G434" s="70" t="s">
        <v>2319</v>
      </c>
      <c r="H434" s="70" t="s">
        <v>2320</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2326</v>
      </c>
      <c r="B435" s="70">
        <v>364</v>
      </c>
      <c r="C435" s="70">
        <v>7</v>
      </c>
      <c r="D435" s="70">
        <v>22</v>
      </c>
      <c r="E435" s="70">
        <v>2010</v>
      </c>
      <c r="F435" s="70" t="s">
        <v>177</v>
      </c>
      <c r="G435" s="70" t="s">
        <v>2319</v>
      </c>
      <c r="H435" s="70" t="s">
        <v>2320</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2327</v>
      </c>
      <c r="B436" s="70">
        <v>365</v>
      </c>
      <c r="C436" s="70">
        <v>8</v>
      </c>
      <c r="D436" s="70">
        <v>22</v>
      </c>
      <c r="E436" s="70">
        <v>2011</v>
      </c>
      <c r="F436" s="70" t="s">
        <v>178</v>
      </c>
      <c r="G436" s="70" t="s">
        <v>2319</v>
      </c>
      <c r="H436" s="70" t="s">
        <v>2320</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2328</v>
      </c>
      <c r="B437" s="70">
        <v>366</v>
      </c>
      <c r="C437" s="70">
        <v>9</v>
      </c>
      <c r="D437" s="70">
        <v>22</v>
      </c>
      <c r="E437" s="70">
        <v>2012</v>
      </c>
      <c r="F437" s="70" t="s">
        <v>179</v>
      </c>
      <c r="G437" s="70" t="s">
        <v>2319</v>
      </c>
      <c r="H437" s="70" t="s">
        <v>2320</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2329</v>
      </c>
      <c r="B438" s="70">
        <v>367</v>
      </c>
      <c r="C438" s="70">
        <v>10</v>
      </c>
      <c r="D438" s="70">
        <v>22</v>
      </c>
      <c r="E438" s="70">
        <v>2013</v>
      </c>
      <c r="F438" s="70" t="s">
        <v>180</v>
      </c>
      <c r="G438" s="70" t="s">
        <v>2319</v>
      </c>
      <c r="H438" s="70" t="s">
        <v>2320</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2330</v>
      </c>
      <c r="B439" s="70">
        <v>368</v>
      </c>
      <c r="C439" s="70">
        <v>11</v>
      </c>
      <c r="D439" s="70">
        <v>22</v>
      </c>
      <c r="E439" s="70">
        <v>2014</v>
      </c>
      <c r="F439" s="70" t="s">
        <v>181</v>
      </c>
      <c r="G439" s="70" t="s">
        <v>2319</v>
      </c>
      <c r="H439" s="70" t="s">
        <v>2320</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2331</v>
      </c>
      <c r="B440" s="70">
        <v>369</v>
      </c>
      <c r="C440" s="70">
        <v>12</v>
      </c>
      <c r="D440" s="70">
        <v>22</v>
      </c>
      <c r="E440" s="70">
        <v>2015</v>
      </c>
      <c r="F440" s="70" t="s">
        <v>182</v>
      </c>
      <c r="G440" s="70" t="s">
        <v>2319</v>
      </c>
      <c r="H440" s="70" t="s">
        <v>2320</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2332</v>
      </c>
      <c r="B441" s="70">
        <v>370</v>
      </c>
      <c r="C441" s="70">
        <v>13</v>
      </c>
      <c r="D441" s="70">
        <v>22</v>
      </c>
      <c r="E441" s="70">
        <v>2016</v>
      </c>
      <c r="F441" s="70" t="s">
        <v>155</v>
      </c>
      <c r="G441" s="70" t="s">
        <v>2319</v>
      </c>
      <c r="H441" s="70" t="s">
        <v>2320</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2333</v>
      </c>
      <c r="B442" s="70">
        <v>371</v>
      </c>
      <c r="C442" s="70">
        <v>14</v>
      </c>
      <c r="D442" s="70">
        <v>22</v>
      </c>
      <c r="E442" s="70">
        <v>2017</v>
      </c>
      <c r="F442" s="70" t="s">
        <v>156</v>
      </c>
      <c r="G442" s="70" t="s">
        <v>2319</v>
      </c>
      <c r="H442" s="70" t="s">
        <v>2320</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2334</v>
      </c>
      <c r="B443" s="70">
        <v>372</v>
      </c>
      <c r="C443" s="70">
        <v>15</v>
      </c>
      <c r="D443" s="70">
        <v>22</v>
      </c>
      <c r="E443" s="70">
        <v>2018</v>
      </c>
      <c r="F443" s="70" t="s">
        <v>183</v>
      </c>
      <c r="G443" s="70" t="s">
        <v>2319</v>
      </c>
      <c r="H443" s="70" t="s">
        <v>2320</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2335</v>
      </c>
      <c r="B444" s="70">
        <v>373</v>
      </c>
      <c r="C444" s="70">
        <v>16</v>
      </c>
      <c r="D444" s="70">
        <v>22</v>
      </c>
      <c r="E444" s="70">
        <v>2019</v>
      </c>
      <c r="F444" s="70" t="s">
        <v>158</v>
      </c>
      <c r="G444" s="1064" t="s">
        <v>2319</v>
      </c>
      <c r="H444" s="70" t="s">
        <v>2320</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2336</v>
      </c>
      <c r="B445" s="70">
        <v>374</v>
      </c>
      <c r="C445" s="70">
        <v>17</v>
      </c>
      <c r="D445" s="70">
        <v>22</v>
      </c>
      <c r="E445" s="70">
        <v>2020</v>
      </c>
      <c r="F445" s="70" t="s">
        <v>159</v>
      </c>
      <c r="G445" s="1064" t="s">
        <v>2319</v>
      </c>
      <c r="H445" s="70" t="s">
        <v>2320</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2337</v>
      </c>
      <c r="B446" s="70">
        <v>374</v>
      </c>
      <c r="C446" s="70">
        <v>18</v>
      </c>
      <c r="D446" s="70">
        <v>22</v>
      </c>
      <c r="E446" s="70">
        <v>2021</v>
      </c>
      <c r="F446" s="70" t="s">
        <v>160</v>
      </c>
      <c r="G446" s="70" t="s">
        <v>2319</v>
      </c>
      <c r="H446" s="70" t="s">
        <v>2320</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2338</v>
      </c>
      <c r="B447" s="70">
        <v>374</v>
      </c>
      <c r="C447" s="70">
        <v>19</v>
      </c>
      <c r="D447" s="70">
        <v>22</v>
      </c>
      <c r="E447" s="70">
        <v>2022</v>
      </c>
      <c r="F447" s="70" t="s">
        <v>161</v>
      </c>
      <c r="G447" s="70" t="s">
        <v>2319</v>
      </c>
      <c r="H447" s="70" t="s">
        <v>2320</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2339</v>
      </c>
      <c r="B448" s="70">
        <v>374</v>
      </c>
      <c r="C448" s="70">
        <v>20</v>
      </c>
      <c r="D448" s="70">
        <v>22</v>
      </c>
      <c r="E448" s="70">
        <v>2023</v>
      </c>
      <c r="F448" s="70" t="s">
        <v>1539</v>
      </c>
      <c r="G448" s="70" t="s">
        <v>2319</v>
      </c>
      <c r="H448" s="70" t="s">
        <v>2320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2340</v>
      </c>
      <c r="B449" s="70">
        <v>374</v>
      </c>
      <c r="C449" s="70">
        <v>21</v>
      </c>
      <c r="D449" s="70">
        <v>22</v>
      </c>
      <c r="E449" s="70">
        <v>2024</v>
      </c>
      <c r="F449" s="70" t="s">
        <v>1554</v>
      </c>
      <c r="G449" s="70" t="s">
        <v>2319</v>
      </c>
      <c r="H449" s="70" t="s">
        <v>2320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2341</v>
      </c>
      <c r="B450" s="70">
        <v>1</v>
      </c>
      <c r="C450" s="70">
        <v>1</v>
      </c>
      <c r="D450" s="70">
        <v>1</v>
      </c>
      <c r="E450" s="70">
        <v>1990</v>
      </c>
      <c r="F450" s="70" t="s">
        <v>787</v>
      </c>
      <c r="G450" s="70" t="s">
        <v>1605</v>
      </c>
      <c r="H450" s="70" t="s">
        <v>1606</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2342</v>
      </c>
      <c r="B451" s="70">
        <v>2</v>
      </c>
      <c r="C451" s="70">
        <v>2</v>
      </c>
      <c r="D451" s="70">
        <v>1</v>
      </c>
      <c r="E451" s="70">
        <v>2005</v>
      </c>
      <c r="F451" s="70" t="s">
        <v>789</v>
      </c>
      <c r="G451" s="70" t="s">
        <v>1605</v>
      </c>
      <c r="H451" s="70" t="s">
        <v>1606</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2343</v>
      </c>
      <c r="B452" s="70">
        <v>3</v>
      </c>
      <c r="C452" s="70">
        <v>3</v>
      </c>
      <c r="D452" s="70">
        <v>1</v>
      </c>
      <c r="E452" s="70">
        <v>2006</v>
      </c>
      <c r="F452" s="70" t="s">
        <v>790</v>
      </c>
      <c r="G452" s="70" t="s">
        <v>1605</v>
      </c>
      <c r="H452" s="70" t="s">
        <v>1606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2344</v>
      </c>
      <c r="B453" s="70">
        <v>4</v>
      </c>
      <c r="C453" s="70">
        <v>4</v>
      </c>
      <c r="D453" s="70">
        <v>1</v>
      </c>
      <c r="E453" s="70">
        <v>2007</v>
      </c>
      <c r="F453" s="70" t="s">
        <v>791</v>
      </c>
      <c r="G453" s="70" t="s">
        <v>1605</v>
      </c>
      <c r="H453" s="70" t="s">
        <v>1606</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2345</v>
      </c>
      <c r="B454" s="70">
        <v>5</v>
      </c>
      <c r="C454" s="70">
        <v>5</v>
      </c>
      <c r="D454" s="70">
        <v>1</v>
      </c>
      <c r="E454" s="70">
        <v>2008</v>
      </c>
      <c r="F454" s="70" t="s">
        <v>792</v>
      </c>
      <c r="G454" s="70" t="s">
        <v>1605</v>
      </c>
      <c r="H454" s="70" t="s">
        <v>1606</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2346</v>
      </c>
      <c r="B455" s="70">
        <v>6</v>
      </c>
      <c r="C455" s="70">
        <v>6</v>
      </c>
      <c r="D455" s="70">
        <v>1</v>
      </c>
      <c r="E455" s="70">
        <v>2009</v>
      </c>
      <c r="F455" s="70" t="s">
        <v>176</v>
      </c>
      <c r="G455" s="70" t="s">
        <v>1605</v>
      </c>
      <c r="H455" s="70" t="s">
        <v>1606</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2347</v>
      </c>
      <c r="B456" s="70">
        <v>7</v>
      </c>
      <c r="C456" s="70">
        <v>7</v>
      </c>
      <c r="D456" s="70">
        <v>1</v>
      </c>
      <c r="E456" s="70">
        <v>2010</v>
      </c>
      <c r="F456" s="70" t="s">
        <v>177</v>
      </c>
      <c r="G456" s="70" t="s">
        <v>1605</v>
      </c>
      <c r="H456" s="70" t="s">
        <v>1606</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2348</v>
      </c>
      <c r="B457" s="70">
        <v>8</v>
      </c>
      <c r="C457" s="70">
        <v>8</v>
      </c>
      <c r="D457" s="70">
        <v>1</v>
      </c>
      <c r="E457" s="70">
        <v>2011</v>
      </c>
      <c r="F457" s="70" t="s">
        <v>178</v>
      </c>
      <c r="G457" s="70" t="s">
        <v>1605</v>
      </c>
      <c r="H457" s="70" t="s">
        <v>1606</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2349</v>
      </c>
      <c r="B458" s="70">
        <v>9</v>
      </c>
      <c r="C458" s="70">
        <v>9</v>
      </c>
      <c r="D458" s="70">
        <v>1</v>
      </c>
      <c r="E458" s="70">
        <v>2012</v>
      </c>
      <c r="F458" s="70" t="s">
        <v>179</v>
      </c>
      <c r="G458" s="70" t="s">
        <v>1605</v>
      </c>
      <c r="H458" s="70" t="s">
        <v>1606</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2350</v>
      </c>
      <c r="B459" s="70">
        <v>10</v>
      </c>
      <c r="C459" s="70">
        <v>10</v>
      </c>
      <c r="D459" s="70">
        <v>1</v>
      </c>
      <c r="E459" s="70">
        <v>2013</v>
      </c>
      <c r="F459" s="70" t="s">
        <v>180</v>
      </c>
      <c r="G459" s="70" t="s">
        <v>1605</v>
      </c>
      <c r="H459" s="70" t="s">
        <v>1606</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2351</v>
      </c>
      <c r="B460" s="70">
        <v>11</v>
      </c>
      <c r="C460" s="70">
        <v>11</v>
      </c>
      <c r="D460" s="70">
        <v>1</v>
      </c>
      <c r="E460" s="70">
        <v>2014</v>
      </c>
      <c r="F460" s="70" t="s">
        <v>181</v>
      </c>
      <c r="G460" s="70" t="s">
        <v>1605</v>
      </c>
      <c r="H460" s="70" t="s">
        <v>1606</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2352</v>
      </c>
      <c r="B461" s="70">
        <v>12</v>
      </c>
      <c r="C461" s="70">
        <v>12</v>
      </c>
      <c r="D461" s="70">
        <v>1</v>
      </c>
      <c r="E461" s="70">
        <v>2015</v>
      </c>
      <c r="F461" s="70" t="s">
        <v>182</v>
      </c>
      <c r="G461" s="70" t="s">
        <v>1605</v>
      </c>
      <c r="H461" s="70" t="s">
        <v>1606</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2353</v>
      </c>
      <c r="B462" s="70">
        <v>13</v>
      </c>
      <c r="C462" s="70">
        <v>13</v>
      </c>
      <c r="D462" s="70">
        <v>1</v>
      </c>
      <c r="E462" s="70">
        <v>2016</v>
      </c>
      <c r="F462" s="70" t="s">
        <v>155</v>
      </c>
      <c r="G462" s="1064" t="s">
        <v>1605</v>
      </c>
      <c r="H462" s="70" t="s">
        <v>1606</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2354</v>
      </c>
      <c r="B463" s="70">
        <v>14</v>
      </c>
      <c r="C463" s="70">
        <v>14</v>
      </c>
      <c r="D463" s="70">
        <v>1</v>
      </c>
      <c r="E463" s="70">
        <v>2017</v>
      </c>
      <c r="F463" s="70" t="s">
        <v>156</v>
      </c>
      <c r="G463" s="1064" t="s">
        <v>1605</v>
      </c>
      <c r="H463" s="70" t="s">
        <v>1606</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2355</v>
      </c>
      <c r="B464" s="70">
        <v>15</v>
      </c>
      <c r="C464" s="70">
        <v>15</v>
      </c>
      <c r="D464" s="70">
        <v>1</v>
      </c>
      <c r="E464" s="70">
        <v>2018</v>
      </c>
      <c r="F464" s="70" t="s">
        <v>183</v>
      </c>
      <c r="G464" s="70" t="s">
        <v>1605</v>
      </c>
      <c r="H464" s="70" t="s">
        <v>1606</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2356</v>
      </c>
      <c r="B465" s="70">
        <v>16</v>
      </c>
      <c r="C465" s="70">
        <v>16</v>
      </c>
      <c r="D465" s="70">
        <v>1</v>
      </c>
      <c r="E465" s="70">
        <v>2019</v>
      </c>
      <c r="F465" s="70" t="s">
        <v>158</v>
      </c>
      <c r="G465" s="70" t="s">
        <v>1605</v>
      </c>
      <c r="H465" s="70" t="s">
        <v>1606</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2357</v>
      </c>
      <c r="B466" s="70">
        <v>17</v>
      </c>
      <c r="C466" s="70">
        <v>17</v>
      </c>
      <c r="D466" s="70">
        <v>1</v>
      </c>
      <c r="E466" s="70">
        <v>2020</v>
      </c>
      <c r="F466" s="70" t="s">
        <v>159</v>
      </c>
      <c r="G466" s="70" t="s">
        <v>1605</v>
      </c>
      <c r="H466" s="70" t="s">
        <v>1606</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2358</v>
      </c>
      <c r="B467" s="70">
        <v>17</v>
      </c>
      <c r="C467" s="70">
        <v>18</v>
      </c>
      <c r="D467" s="70">
        <v>1</v>
      </c>
      <c r="E467" s="70">
        <v>2021</v>
      </c>
      <c r="F467" s="70" t="s">
        <v>160</v>
      </c>
      <c r="G467" s="70" t="s">
        <v>1605</v>
      </c>
      <c r="H467" s="70" t="s">
        <v>1606</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1613</v>
      </c>
      <c r="B468" s="70">
        <v>17</v>
      </c>
      <c r="C468" s="70">
        <v>19</v>
      </c>
      <c r="D468" s="70">
        <v>1</v>
      </c>
      <c r="E468" s="70">
        <v>2022</v>
      </c>
      <c r="F468" s="70" t="s">
        <v>161</v>
      </c>
      <c r="G468" s="70" t="s">
        <v>1605</v>
      </c>
      <c r="H468" s="70" t="s">
        <v>1606</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2359</v>
      </c>
      <c r="B469" s="70">
        <v>17</v>
      </c>
      <c r="C469" s="70">
        <v>20</v>
      </c>
      <c r="D469" s="70">
        <v>1</v>
      </c>
      <c r="E469" s="70">
        <v>2023</v>
      </c>
      <c r="F469" s="70" t="s">
        <v>1539</v>
      </c>
      <c r="G469" s="70" t="s">
        <v>1605</v>
      </c>
      <c r="H469" s="70" t="s">
        <v>1606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1604</v>
      </c>
      <c r="B470" s="70">
        <v>17</v>
      </c>
      <c r="C470" s="70">
        <v>21</v>
      </c>
      <c r="D470" s="70">
        <v>1</v>
      </c>
      <c r="E470" s="70">
        <v>2024</v>
      </c>
      <c r="F470" s="70" t="s">
        <v>1554</v>
      </c>
      <c r="G470" s="70" t="s">
        <v>1605</v>
      </c>
      <c r="H470" s="70" t="s">
        <v>1606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2360</v>
      </c>
      <c r="B471" s="70">
        <v>392</v>
      </c>
      <c r="C471" s="70">
        <v>1</v>
      </c>
      <c r="D471" s="70">
        <v>24</v>
      </c>
      <c r="E471" s="70">
        <v>1990</v>
      </c>
      <c r="F471" s="70" t="s">
        <v>787</v>
      </c>
      <c r="G471" s="70" t="s">
        <v>2361</v>
      </c>
      <c r="H471" s="70" t="s">
        <v>2362</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2363</v>
      </c>
      <c r="B472" s="70">
        <v>393</v>
      </c>
      <c r="C472" s="70">
        <v>2</v>
      </c>
      <c r="D472" s="70">
        <v>24</v>
      </c>
      <c r="E472" s="70">
        <v>2005</v>
      </c>
      <c r="F472" s="70" t="s">
        <v>789</v>
      </c>
      <c r="G472" s="70" t="s">
        <v>2361</v>
      </c>
      <c r="H472" s="70" t="s">
        <v>2362</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2364</v>
      </c>
      <c r="B473" s="70">
        <v>394</v>
      </c>
      <c r="C473" s="70">
        <v>3</v>
      </c>
      <c r="D473" s="70">
        <v>24</v>
      </c>
      <c r="E473" s="70">
        <v>2006</v>
      </c>
      <c r="F473" s="70" t="s">
        <v>790</v>
      </c>
      <c r="G473" s="70" t="s">
        <v>2361</v>
      </c>
      <c r="H473" s="70" t="s">
        <v>2362</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2365</v>
      </c>
      <c r="B474" s="70">
        <v>395</v>
      </c>
      <c r="C474" s="70">
        <v>4</v>
      </c>
      <c r="D474" s="70">
        <v>24</v>
      </c>
      <c r="E474" s="70">
        <v>2007</v>
      </c>
      <c r="F474" s="70" t="s">
        <v>791</v>
      </c>
      <c r="G474" s="70" t="s">
        <v>2361</v>
      </c>
      <c r="H474" s="70" t="s">
        <v>2362</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2366</v>
      </c>
      <c r="B475" s="70">
        <v>396</v>
      </c>
      <c r="C475" s="70">
        <v>5</v>
      </c>
      <c r="D475" s="70">
        <v>24</v>
      </c>
      <c r="E475" s="70">
        <v>2008</v>
      </c>
      <c r="F475" s="70" t="s">
        <v>792</v>
      </c>
      <c r="G475" s="70" t="s">
        <v>2361</v>
      </c>
      <c r="H475" s="70" t="s">
        <v>2362</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2367</v>
      </c>
      <c r="B476" s="70">
        <v>397</v>
      </c>
      <c r="C476" s="70">
        <v>6</v>
      </c>
      <c r="D476" s="70">
        <v>24</v>
      </c>
      <c r="E476" s="70">
        <v>2009</v>
      </c>
      <c r="F476" s="70" t="s">
        <v>176</v>
      </c>
      <c r="G476" s="70" t="s">
        <v>2361</v>
      </c>
      <c r="H476" s="70" t="s">
        <v>2362</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2368</v>
      </c>
      <c r="B477" s="70">
        <v>398</v>
      </c>
      <c r="C477" s="70">
        <v>7</v>
      </c>
      <c r="D477" s="70">
        <v>24</v>
      </c>
      <c r="E477" s="70">
        <v>2010</v>
      </c>
      <c r="F477" s="70" t="s">
        <v>177</v>
      </c>
      <c r="G477" s="70" t="s">
        <v>2361</v>
      </c>
      <c r="H477" s="70" t="s">
        <v>2362</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2369</v>
      </c>
      <c r="B478" s="70">
        <v>399</v>
      </c>
      <c r="C478" s="70">
        <v>8</v>
      </c>
      <c r="D478" s="70">
        <v>24</v>
      </c>
      <c r="E478" s="70">
        <v>2011</v>
      </c>
      <c r="F478" s="70" t="s">
        <v>178</v>
      </c>
      <c r="G478" s="70" t="s">
        <v>2361</v>
      </c>
      <c r="H478" s="70" t="s">
        <v>2362</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2370</v>
      </c>
      <c r="B479" s="70">
        <v>400</v>
      </c>
      <c r="C479" s="70">
        <v>9</v>
      </c>
      <c r="D479" s="70">
        <v>24</v>
      </c>
      <c r="E479" s="70">
        <v>2012</v>
      </c>
      <c r="F479" s="70" t="s">
        <v>179</v>
      </c>
      <c r="G479" s="70" t="s">
        <v>2361</v>
      </c>
      <c r="H479" s="70" t="s">
        <v>2362</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2371</v>
      </c>
      <c r="B480" s="70">
        <v>401</v>
      </c>
      <c r="C480" s="70">
        <v>10</v>
      </c>
      <c r="D480" s="70">
        <v>24</v>
      </c>
      <c r="E480" s="70">
        <v>2013</v>
      </c>
      <c r="F480" s="70" t="s">
        <v>180</v>
      </c>
      <c r="G480" s="70" t="s">
        <v>2361</v>
      </c>
      <c r="H480" s="70" t="s">
        <v>2362</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2372</v>
      </c>
      <c r="B481" s="70">
        <v>402</v>
      </c>
      <c r="C481" s="70">
        <v>11</v>
      </c>
      <c r="D481" s="70">
        <v>24</v>
      </c>
      <c r="E481" s="70">
        <v>2014</v>
      </c>
      <c r="F481" s="70" t="s">
        <v>181</v>
      </c>
      <c r="G481" s="70" t="s">
        <v>2361</v>
      </c>
      <c r="H481" s="70" t="s">
        <v>2362</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2373</v>
      </c>
      <c r="B482" s="70">
        <v>403</v>
      </c>
      <c r="C482" s="70">
        <v>12</v>
      </c>
      <c r="D482" s="70">
        <v>24</v>
      </c>
      <c r="E482" s="70">
        <v>2015</v>
      </c>
      <c r="F482" s="70" t="s">
        <v>182</v>
      </c>
      <c r="G482" s="1064" t="s">
        <v>2361</v>
      </c>
      <c r="H482" s="70" t="s">
        <v>2362</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2374</v>
      </c>
      <c r="B483" s="70">
        <v>404</v>
      </c>
      <c r="C483" s="70">
        <v>13</v>
      </c>
      <c r="D483" s="70">
        <v>24</v>
      </c>
      <c r="E483" s="70">
        <v>2016</v>
      </c>
      <c r="F483" s="70" t="s">
        <v>155</v>
      </c>
      <c r="G483" s="1064" t="s">
        <v>2361</v>
      </c>
      <c r="H483" s="70" t="s">
        <v>2362</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2375</v>
      </c>
      <c r="B484" s="70">
        <v>405</v>
      </c>
      <c r="C484" s="70">
        <v>14</v>
      </c>
      <c r="D484" s="70">
        <v>24</v>
      </c>
      <c r="E484" s="70">
        <v>2017</v>
      </c>
      <c r="F484" s="70" t="s">
        <v>156</v>
      </c>
      <c r="G484" s="70" t="s">
        <v>2361</v>
      </c>
      <c r="H484" s="70" t="s">
        <v>2362</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2376</v>
      </c>
      <c r="B485" s="70">
        <v>406</v>
      </c>
      <c r="C485" s="70">
        <v>15</v>
      </c>
      <c r="D485" s="70">
        <v>24</v>
      </c>
      <c r="E485" s="70">
        <v>2018</v>
      </c>
      <c r="F485" s="70" t="s">
        <v>183</v>
      </c>
      <c r="G485" s="70" t="s">
        <v>2361</v>
      </c>
      <c r="H485" s="70" t="s">
        <v>2362</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2377</v>
      </c>
      <c r="B486" s="70">
        <v>407</v>
      </c>
      <c r="C486" s="70">
        <v>16</v>
      </c>
      <c r="D486" s="70">
        <v>24</v>
      </c>
      <c r="E486" s="70">
        <v>2019</v>
      </c>
      <c r="F486" s="70" t="s">
        <v>158</v>
      </c>
      <c r="G486" s="70" t="s">
        <v>2361</v>
      </c>
      <c r="H486" s="70" t="s">
        <v>2362</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2378</v>
      </c>
      <c r="B487" s="70">
        <v>408</v>
      </c>
      <c r="C487" s="70">
        <v>17</v>
      </c>
      <c r="D487" s="70">
        <v>24</v>
      </c>
      <c r="E487" s="70">
        <v>2020</v>
      </c>
      <c r="F487" s="70" t="s">
        <v>159</v>
      </c>
      <c r="G487" s="70" t="s">
        <v>2361</v>
      </c>
      <c r="H487" s="70" t="s">
        <v>2362</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2379</v>
      </c>
      <c r="B488" s="70">
        <v>408</v>
      </c>
      <c r="C488" s="70">
        <v>18</v>
      </c>
      <c r="D488" s="70">
        <v>24</v>
      </c>
      <c r="E488" s="70">
        <v>2021</v>
      </c>
      <c r="F488" s="70" t="s">
        <v>160</v>
      </c>
      <c r="G488" s="70" t="s">
        <v>2361</v>
      </c>
      <c r="H488" s="70" t="s">
        <v>2362</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2380</v>
      </c>
      <c r="B489" s="70">
        <v>408</v>
      </c>
      <c r="C489" s="70">
        <v>19</v>
      </c>
      <c r="D489" s="70">
        <v>24</v>
      </c>
      <c r="E489" s="70">
        <v>2022</v>
      </c>
      <c r="F489" s="70" t="s">
        <v>161</v>
      </c>
      <c r="G489" s="70" t="s">
        <v>2361</v>
      </c>
      <c r="H489" s="70" t="s">
        <v>2362</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2381</v>
      </c>
      <c r="B490" s="70">
        <v>408</v>
      </c>
      <c r="C490" s="70">
        <v>20</v>
      </c>
      <c r="D490" s="70">
        <v>24</v>
      </c>
      <c r="E490" s="70">
        <v>2023</v>
      </c>
      <c r="F490" s="70" t="s">
        <v>1539</v>
      </c>
      <c r="G490" s="70" t="s">
        <v>2361</v>
      </c>
      <c r="H490" s="70" t="s">
        <v>2362</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2382</v>
      </c>
      <c r="B491" s="70">
        <v>408</v>
      </c>
      <c r="C491" s="70">
        <v>21</v>
      </c>
      <c r="D491" s="70">
        <v>24</v>
      </c>
      <c r="E491" s="70">
        <v>2024</v>
      </c>
      <c r="F491" s="70" t="s">
        <v>1554</v>
      </c>
      <c r="G491" s="70" t="s">
        <v>2361</v>
      </c>
      <c r="H491" s="70" t="s">
        <v>2362</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2383</v>
      </c>
      <c r="B492" s="70">
        <v>375</v>
      </c>
      <c r="C492" s="70">
        <v>1</v>
      </c>
      <c r="D492" s="70">
        <v>23</v>
      </c>
      <c r="E492" s="70">
        <v>1990</v>
      </c>
      <c r="F492" s="70" t="s">
        <v>787</v>
      </c>
      <c r="G492" s="70" t="s">
        <v>2384</v>
      </c>
      <c r="H492" s="70" t="s">
        <v>2385</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2386</v>
      </c>
      <c r="B493" s="70">
        <v>376</v>
      </c>
      <c r="C493" s="70">
        <v>2</v>
      </c>
      <c r="D493" s="70">
        <v>23</v>
      </c>
      <c r="E493" s="70">
        <v>2005</v>
      </c>
      <c r="F493" s="70" t="s">
        <v>789</v>
      </c>
      <c r="G493" s="70" t="s">
        <v>2384</v>
      </c>
      <c r="H493" s="70" t="s">
        <v>2385</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2387</v>
      </c>
      <c r="B494" s="70">
        <v>377</v>
      </c>
      <c r="C494" s="70">
        <v>3</v>
      </c>
      <c r="D494" s="70">
        <v>23</v>
      </c>
      <c r="E494" s="70">
        <v>2006</v>
      </c>
      <c r="F494" s="70" t="s">
        <v>790</v>
      </c>
      <c r="G494" s="70" t="s">
        <v>2384</v>
      </c>
      <c r="H494" s="70" t="s">
        <v>2385</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2388</v>
      </c>
      <c r="B495" s="70">
        <v>378</v>
      </c>
      <c r="C495" s="70">
        <v>4</v>
      </c>
      <c r="D495" s="70">
        <v>23</v>
      </c>
      <c r="E495" s="70">
        <v>2007</v>
      </c>
      <c r="F495" s="70" t="s">
        <v>791</v>
      </c>
      <c r="G495" s="70" t="s">
        <v>2384</v>
      </c>
      <c r="H495" s="70" t="s">
        <v>2385</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2389</v>
      </c>
      <c r="B496" s="70">
        <v>379</v>
      </c>
      <c r="C496" s="70">
        <v>5</v>
      </c>
      <c r="D496" s="70">
        <v>23</v>
      </c>
      <c r="E496" s="70">
        <v>2008</v>
      </c>
      <c r="F496" s="70" t="s">
        <v>792</v>
      </c>
      <c r="G496" s="70" t="s">
        <v>2384</v>
      </c>
      <c r="H496" s="70" t="s">
        <v>2385</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2390</v>
      </c>
      <c r="B497" s="70">
        <v>380</v>
      </c>
      <c r="C497" s="70">
        <v>6</v>
      </c>
      <c r="D497" s="70">
        <v>23</v>
      </c>
      <c r="E497" s="70">
        <v>2009</v>
      </c>
      <c r="F497" s="70" t="s">
        <v>176</v>
      </c>
      <c r="G497" s="70" t="s">
        <v>2384</v>
      </c>
      <c r="H497" s="70" t="s">
        <v>2385</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2391</v>
      </c>
      <c r="B498" s="70">
        <v>381</v>
      </c>
      <c r="C498" s="70">
        <v>7</v>
      </c>
      <c r="D498" s="70">
        <v>23</v>
      </c>
      <c r="E498" s="70">
        <v>2010</v>
      </c>
      <c r="F498" s="70" t="s">
        <v>177</v>
      </c>
      <c r="G498" s="70" t="s">
        <v>2384</v>
      </c>
      <c r="H498" s="70" t="s">
        <v>2385</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2392</v>
      </c>
      <c r="B499" s="70">
        <v>382</v>
      </c>
      <c r="C499" s="70">
        <v>8</v>
      </c>
      <c r="D499" s="70">
        <v>23</v>
      </c>
      <c r="E499" s="70">
        <v>2011</v>
      </c>
      <c r="F499" s="70" t="s">
        <v>178</v>
      </c>
      <c r="G499" s="70" t="s">
        <v>2384</v>
      </c>
      <c r="H499" s="70" t="s">
        <v>2385</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2393</v>
      </c>
      <c r="B500" s="70">
        <v>383</v>
      </c>
      <c r="C500" s="70">
        <v>9</v>
      </c>
      <c r="D500" s="70">
        <v>23</v>
      </c>
      <c r="E500" s="70">
        <v>2012</v>
      </c>
      <c r="F500" s="70" t="s">
        <v>179</v>
      </c>
      <c r="G500" s="70" t="s">
        <v>2384</v>
      </c>
      <c r="H500" s="70" t="s">
        <v>2385</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2394</v>
      </c>
      <c r="B501" s="70">
        <v>384</v>
      </c>
      <c r="C501" s="70">
        <v>10</v>
      </c>
      <c r="D501" s="70">
        <v>23</v>
      </c>
      <c r="E501" s="70">
        <v>2013</v>
      </c>
      <c r="F501" s="70" t="s">
        <v>180</v>
      </c>
      <c r="G501" s="1064" t="s">
        <v>2384</v>
      </c>
      <c r="H501" s="70" t="s">
        <v>2385</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2395</v>
      </c>
      <c r="B502" s="70">
        <v>385</v>
      </c>
      <c r="C502" s="70">
        <v>11</v>
      </c>
      <c r="D502" s="70">
        <v>23</v>
      </c>
      <c r="E502" s="70">
        <v>2014</v>
      </c>
      <c r="F502" s="70" t="s">
        <v>181</v>
      </c>
      <c r="G502" s="1064" t="s">
        <v>2384</v>
      </c>
      <c r="H502" s="70" t="s">
        <v>2385</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2396</v>
      </c>
      <c r="B503" s="70">
        <v>386</v>
      </c>
      <c r="C503" s="70">
        <v>12</v>
      </c>
      <c r="D503" s="70">
        <v>23</v>
      </c>
      <c r="E503" s="70">
        <v>2015</v>
      </c>
      <c r="F503" s="70" t="s">
        <v>182</v>
      </c>
      <c r="G503" s="70" t="s">
        <v>2384</v>
      </c>
      <c r="H503" s="70" t="s">
        <v>2385</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2397</v>
      </c>
      <c r="B504" s="70">
        <v>387</v>
      </c>
      <c r="C504" s="70">
        <v>13</v>
      </c>
      <c r="D504" s="70">
        <v>23</v>
      </c>
      <c r="E504" s="70">
        <v>2016</v>
      </c>
      <c r="F504" s="70" t="s">
        <v>155</v>
      </c>
      <c r="G504" s="70" t="s">
        <v>2384</v>
      </c>
      <c r="H504" s="70" t="s">
        <v>2385</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2398</v>
      </c>
      <c r="B505" s="70">
        <v>388</v>
      </c>
      <c r="C505" s="70">
        <v>14</v>
      </c>
      <c r="D505" s="70">
        <v>23</v>
      </c>
      <c r="E505" s="70">
        <v>2017</v>
      </c>
      <c r="F505" s="70" t="s">
        <v>156</v>
      </c>
      <c r="G505" s="70" t="s">
        <v>2384</v>
      </c>
      <c r="H505" s="70" t="s">
        <v>2385</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2399</v>
      </c>
      <c r="B506" s="70">
        <v>389</v>
      </c>
      <c r="C506" s="70">
        <v>15</v>
      </c>
      <c r="D506" s="70">
        <v>23</v>
      </c>
      <c r="E506" s="70">
        <v>2018</v>
      </c>
      <c r="F506" s="70" t="s">
        <v>183</v>
      </c>
      <c r="G506" s="70" t="s">
        <v>2384</v>
      </c>
      <c r="H506" s="70" t="s">
        <v>2385</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2400</v>
      </c>
      <c r="B507" s="70">
        <v>390</v>
      </c>
      <c r="C507" s="70">
        <v>16</v>
      </c>
      <c r="D507" s="70">
        <v>23</v>
      </c>
      <c r="E507" s="70">
        <v>2019</v>
      </c>
      <c r="F507" s="70" t="s">
        <v>158</v>
      </c>
      <c r="G507" s="70" t="s">
        <v>2384</v>
      </c>
      <c r="H507" s="70" t="s">
        <v>2385</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2401</v>
      </c>
      <c r="B508" s="70">
        <v>391</v>
      </c>
      <c r="C508" s="70">
        <v>17</v>
      </c>
      <c r="D508" s="70">
        <v>23</v>
      </c>
      <c r="E508" s="70">
        <v>2020</v>
      </c>
      <c r="F508" s="70" t="s">
        <v>159</v>
      </c>
      <c r="G508" s="70" t="s">
        <v>2384</v>
      </c>
      <c r="H508" s="70" t="s">
        <v>2385</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2402</v>
      </c>
      <c r="B509" s="70">
        <v>391</v>
      </c>
      <c r="C509" s="70">
        <v>18</v>
      </c>
      <c r="D509" s="70">
        <v>23</v>
      </c>
      <c r="E509" s="70">
        <v>2021</v>
      </c>
      <c r="F509" s="70" t="s">
        <v>160</v>
      </c>
      <c r="G509" s="70" t="s">
        <v>2384</v>
      </c>
      <c r="H509" s="70" t="s">
        <v>2385</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2403</v>
      </c>
      <c r="B510" s="70">
        <v>391</v>
      </c>
      <c r="C510" s="70">
        <v>19</v>
      </c>
      <c r="D510" s="70">
        <v>23</v>
      </c>
      <c r="E510" s="70">
        <v>2022</v>
      </c>
      <c r="F510" s="70" t="s">
        <v>161</v>
      </c>
      <c r="G510" s="70" t="s">
        <v>2384</v>
      </c>
      <c r="H510" s="70" t="s">
        <v>2385</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2404</v>
      </c>
      <c r="B511" s="70">
        <v>391</v>
      </c>
      <c r="C511" s="70">
        <v>20</v>
      </c>
      <c r="D511" s="70">
        <v>23</v>
      </c>
      <c r="E511" s="70">
        <v>2023</v>
      </c>
      <c r="F511" s="70" t="s">
        <v>1539</v>
      </c>
      <c r="G511" s="70" t="s">
        <v>2384</v>
      </c>
      <c r="H511" s="70" t="s">
        <v>2385</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2405</v>
      </c>
      <c r="B512" s="70">
        <v>391</v>
      </c>
      <c r="C512" s="70">
        <v>21</v>
      </c>
      <c r="D512" s="70">
        <v>23</v>
      </c>
      <c r="E512" s="70">
        <v>2024</v>
      </c>
      <c r="F512" s="70" t="s">
        <v>1554</v>
      </c>
      <c r="G512" s="70" t="s">
        <v>2384</v>
      </c>
      <c r="H512" s="70" t="s">
        <v>2385</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2406</v>
      </c>
      <c r="B513" s="70">
        <v>324</v>
      </c>
      <c r="C513" s="70">
        <v>1</v>
      </c>
      <c r="D513" s="70">
        <v>20</v>
      </c>
      <c r="E513" s="70">
        <v>1990</v>
      </c>
      <c r="F513" s="70" t="s">
        <v>787</v>
      </c>
      <c r="G513" s="70" t="s">
        <v>2407</v>
      </c>
      <c r="H513" s="70" t="s">
        <v>2408</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2409</v>
      </c>
      <c r="B514" s="70">
        <v>325</v>
      </c>
      <c r="C514" s="70">
        <v>2</v>
      </c>
      <c r="D514" s="70">
        <v>20</v>
      </c>
      <c r="E514" s="70">
        <v>2005</v>
      </c>
      <c r="F514" s="70" t="s">
        <v>789</v>
      </c>
      <c r="G514" s="70" t="s">
        <v>2407</v>
      </c>
      <c r="H514" s="70" t="s">
        <v>2408</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2410</v>
      </c>
      <c r="B515" s="70">
        <v>326</v>
      </c>
      <c r="C515" s="70">
        <v>3</v>
      </c>
      <c r="D515" s="70">
        <v>20</v>
      </c>
      <c r="E515" s="70">
        <v>2006</v>
      </c>
      <c r="F515" s="70" t="s">
        <v>790</v>
      </c>
      <c r="G515" s="70" t="s">
        <v>2407</v>
      </c>
      <c r="H515" s="70" t="s">
        <v>2408</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2411</v>
      </c>
      <c r="B516" s="70">
        <v>327</v>
      </c>
      <c r="C516" s="70">
        <v>4</v>
      </c>
      <c r="D516" s="70">
        <v>20</v>
      </c>
      <c r="E516" s="70">
        <v>2007</v>
      </c>
      <c r="F516" s="70" t="s">
        <v>791</v>
      </c>
      <c r="G516" s="70" t="s">
        <v>2407</v>
      </c>
      <c r="H516" s="70" t="s">
        <v>2408</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2412</v>
      </c>
      <c r="B517" s="70">
        <v>328</v>
      </c>
      <c r="C517" s="70">
        <v>5</v>
      </c>
      <c r="D517" s="70">
        <v>20</v>
      </c>
      <c r="E517" s="70">
        <v>2008</v>
      </c>
      <c r="F517" s="70" t="s">
        <v>792</v>
      </c>
      <c r="G517" s="70" t="s">
        <v>2407</v>
      </c>
      <c r="H517" s="70" t="s">
        <v>2408</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2413</v>
      </c>
      <c r="B518" s="70">
        <v>329</v>
      </c>
      <c r="C518" s="70">
        <v>6</v>
      </c>
      <c r="D518" s="70">
        <v>20</v>
      </c>
      <c r="E518" s="70">
        <v>2009</v>
      </c>
      <c r="F518" s="70" t="s">
        <v>176</v>
      </c>
      <c r="G518" s="70" t="s">
        <v>2407</v>
      </c>
      <c r="H518" s="70" t="s">
        <v>2408</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2414</v>
      </c>
      <c r="B519" s="70">
        <v>330</v>
      </c>
      <c r="C519" s="70">
        <v>7</v>
      </c>
      <c r="D519" s="70">
        <v>20</v>
      </c>
      <c r="E519" s="70">
        <v>2010</v>
      </c>
      <c r="F519" s="70" t="s">
        <v>177</v>
      </c>
      <c r="G519" s="70" t="s">
        <v>2407</v>
      </c>
      <c r="H519" s="70" t="s">
        <v>2408</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2415</v>
      </c>
      <c r="B520" s="70">
        <v>331</v>
      </c>
      <c r="C520" s="70">
        <v>8</v>
      </c>
      <c r="D520" s="70">
        <v>20</v>
      </c>
      <c r="E520" s="70">
        <v>2011</v>
      </c>
      <c r="F520" s="70" t="s">
        <v>178</v>
      </c>
      <c r="G520" s="1064" t="s">
        <v>2407</v>
      </c>
      <c r="H520" s="70" t="s">
        <v>2408</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2416</v>
      </c>
      <c r="B521" s="70">
        <v>332</v>
      </c>
      <c r="C521" s="70">
        <v>9</v>
      </c>
      <c r="D521" s="70">
        <v>20</v>
      </c>
      <c r="E521" s="70">
        <v>2012</v>
      </c>
      <c r="F521" s="70" t="s">
        <v>179</v>
      </c>
      <c r="G521" s="1064" t="s">
        <v>2407</v>
      </c>
      <c r="H521" s="70" t="s">
        <v>2408</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2417</v>
      </c>
      <c r="B522" s="70">
        <v>333</v>
      </c>
      <c r="C522" s="70">
        <v>10</v>
      </c>
      <c r="D522" s="70">
        <v>20</v>
      </c>
      <c r="E522" s="70">
        <v>2013</v>
      </c>
      <c r="F522" s="70" t="s">
        <v>180</v>
      </c>
      <c r="G522" s="70" t="s">
        <v>2407</v>
      </c>
      <c r="H522" s="70" t="s">
        <v>2408</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2418</v>
      </c>
      <c r="B523" s="70">
        <v>334</v>
      </c>
      <c r="C523" s="70">
        <v>11</v>
      </c>
      <c r="D523" s="70">
        <v>20</v>
      </c>
      <c r="E523" s="70">
        <v>2014</v>
      </c>
      <c r="F523" s="70" t="s">
        <v>181</v>
      </c>
      <c r="G523" s="70" t="s">
        <v>2407</v>
      </c>
      <c r="H523" s="70" t="s">
        <v>2408</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2419</v>
      </c>
      <c r="B524" s="70">
        <v>335</v>
      </c>
      <c r="C524" s="70">
        <v>12</v>
      </c>
      <c r="D524" s="70">
        <v>20</v>
      </c>
      <c r="E524" s="70">
        <v>2015</v>
      </c>
      <c r="F524" s="70" t="s">
        <v>182</v>
      </c>
      <c r="G524" s="70" t="s">
        <v>2407</v>
      </c>
      <c r="H524" s="70" t="s">
        <v>2408</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2420</v>
      </c>
      <c r="B525" s="70">
        <v>336</v>
      </c>
      <c r="C525" s="70">
        <v>13</v>
      </c>
      <c r="D525" s="70">
        <v>20</v>
      </c>
      <c r="E525" s="70">
        <v>2016</v>
      </c>
      <c r="F525" s="70" t="s">
        <v>155</v>
      </c>
      <c r="G525" s="70" t="s">
        <v>2407</v>
      </c>
      <c r="H525" s="70" t="s">
        <v>2408</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2421</v>
      </c>
      <c r="B526" s="70">
        <v>337</v>
      </c>
      <c r="C526" s="70">
        <v>14</v>
      </c>
      <c r="D526" s="70">
        <v>20</v>
      </c>
      <c r="E526" s="70">
        <v>2017</v>
      </c>
      <c r="F526" s="70" t="s">
        <v>156</v>
      </c>
      <c r="G526" s="70" t="s">
        <v>2407</v>
      </c>
      <c r="H526" s="70" t="s">
        <v>2408</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2422</v>
      </c>
      <c r="B527" s="70">
        <v>338</v>
      </c>
      <c r="C527" s="70">
        <v>15</v>
      </c>
      <c r="D527" s="70">
        <v>20</v>
      </c>
      <c r="E527" s="70">
        <v>2018</v>
      </c>
      <c r="F527" s="70" t="s">
        <v>183</v>
      </c>
      <c r="G527" s="70" t="s">
        <v>2407</v>
      </c>
      <c r="H527" s="70" t="s">
        <v>2408</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2423</v>
      </c>
      <c r="B528" s="70">
        <v>339</v>
      </c>
      <c r="C528" s="70">
        <v>16</v>
      </c>
      <c r="D528" s="70">
        <v>20</v>
      </c>
      <c r="E528" s="70">
        <v>2019</v>
      </c>
      <c r="F528" s="70" t="s">
        <v>158</v>
      </c>
      <c r="G528" s="70" t="s">
        <v>2407</v>
      </c>
      <c r="H528" s="70" t="s">
        <v>2408</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2424</v>
      </c>
      <c r="B529" s="70">
        <v>340</v>
      </c>
      <c r="C529" s="70">
        <v>17</v>
      </c>
      <c r="D529" s="70">
        <v>20</v>
      </c>
      <c r="E529" s="70">
        <v>2020</v>
      </c>
      <c r="F529" s="70" t="s">
        <v>159</v>
      </c>
      <c r="G529" s="70" t="s">
        <v>2407</v>
      </c>
      <c r="H529" s="70" t="s">
        <v>2408</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2425</v>
      </c>
      <c r="B530" s="70">
        <v>340</v>
      </c>
      <c r="C530" s="70">
        <v>18</v>
      </c>
      <c r="D530" s="70">
        <v>20</v>
      </c>
      <c r="E530" s="70">
        <v>2021</v>
      </c>
      <c r="F530" s="70" t="s">
        <v>160</v>
      </c>
      <c r="G530" s="70" t="s">
        <v>2407</v>
      </c>
      <c r="H530" s="70" t="s">
        <v>2408</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2426</v>
      </c>
      <c r="B531" s="70">
        <v>340</v>
      </c>
      <c r="C531" s="70">
        <v>19</v>
      </c>
      <c r="D531" s="70">
        <v>20</v>
      </c>
      <c r="E531" s="70">
        <v>2022</v>
      </c>
      <c r="F531" s="70" t="s">
        <v>161</v>
      </c>
      <c r="G531" s="70" t="s">
        <v>2407</v>
      </c>
      <c r="H531" s="70" t="s">
        <v>2408</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2427</v>
      </c>
      <c r="B532" s="70">
        <v>340</v>
      </c>
      <c r="C532" s="70">
        <v>20</v>
      </c>
      <c r="D532" s="70">
        <v>20</v>
      </c>
      <c r="E532" s="70">
        <v>2023</v>
      </c>
      <c r="F532" s="70" t="s">
        <v>1539</v>
      </c>
      <c r="G532" s="70" t="s">
        <v>2407</v>
      </c>
      <c r="H532" s="70" t="s">
        <v>2408</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2428</v>
      </c>
      <c r="B533" s="70">
        <v>340</v>
      </c>
      <c r="C533" s="70">
        <v>21</v>
      </c>
      <c r="D533" s="70">
        <v>20</v>
      </c>
      <c r="E533" s="70">
        <v>2024</v>
      </c>
      <c r="F533" s="70" t="s">
        <v>1554</v>
      </c>
      <c r="G533" s="70" t="s">
        <v>2407</v>
      </c>
      <c r="H533" s="70" t="s">
        <v>2408</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2429</v>
      </c>
      <c r="B534" s="70">
        <v>409</v>
      </c>
      <c r="C534" s="70">
        <v>1</v>
      </c>
      <c r="D534" s="70">
        <v>25</v>
      </c>
      <c r="E534" s="70">
        <v>1990</v>
      </c>
      <c r="F534" s="70" t="s">
        <v>787</v>
      </c>
      <c r="G534" s="70" t="s">
        <v>1596</v>
      </c>
      <c r="H534" s="70" t="s">
        <v>1597</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2430</v>
      </c>
      <c r="B535" s="70">
        <v>410</v>
      </c>
      <c r="C535" s="70">
        <v>2</v>
      </c>
      <c r="D535" s="70">
        <v>25</v>
      </c>
      <c r="E535" s="70">
        <v>2005</v>
      </c>
      <c r="F535" s="70" t="s">
        <v>789</v>
      </c>
      <c r="G535" s="70" t="s">
        <v>1596</v>
      </c>
      <c r="H535" s="70" t="s">
        <v>1597</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2431</v>
      </c>
      <c r="B536" s="70">
        <v>411</v>
      </c>
      <c r="C536" s="70">
        <v>3</v>
      </c>
      <c r="D536" s="70">
        <v>25</v>
      </c>
      <c r="E536" s="70">
        <v>2006</v>
      </c>
      <c r="F536" s="70" t="s">
        <v>790</v>
      </c>
      <c r="G536" s="70" t="s">
        <v>1596</v>
      </c>
      <c r="H536" s="70" t="s">
        <v>1597</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2432</v>
      </c>
      <c r="B537" s="70">
        <v>412</v>
      </c>
      <c r="C537" s="70">
        <v>4</v>
      </c>
      <c r="D537" s="70">
        <v>25</v>
      </c>
      <c r="E537" s="70">
        <v>2007</v>
      </c>
      <c r="F537" s="70" t="s">
        <v>791</v>
      </c>
      <c r="G537" s="70" t="s">
        <v>1596</v>
      </c>
      <c r="H537" s="70" t="s">
        <v>1597</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2433</v>
      </c>
      <c r="B538" s="70">
        <v>413</v>
      </c>
      <c r="C538" s="70">
        <v>5</v>
      </c>
      <c r="D538" s="70">
        <v>25</v>
      </c>
      <c r="E538" s="70">
        <v>2008</v>
      </c>
      <c r="F538" s="70" t="s">
        <v>792</v>
      </c>
      <c r="G538" s="70" t="s">
        <v>1596</v>
      </c>
      <c r="H538" s="70" t="s">
        <v>1597</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2434</v>
      </c>
      <c r="B539" s="70">
        <v>414</v>
      </c>
      <c r="C539" s="70">
        <v>6</v>
      </c>
      <c r="D539" s="70">
        <v>25</v>
      </c>
      <c r="E539" s="70">
        <v>2009</v>
      </c>
      <c r="F539" s="70" t="s">
        <v>176</v>
      </c>
      <c r="G539" s="1064" t="s">
        <v>1596</v>
      </c>
      <c r="H539" s="70" t="s">
        <v>1597</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2435</v>
      </c>
      <c r="B540" s="70">
        <v>415</v>
      </c>
      <c r="C540" s="70">
        <v>7</v>
      </c>
      <c r="D540" s="70">
        <v>25</v>
      </c>
      <c r="E540" s="70">
        <v>2010</v>
      </c>
      <c r="F540" s="70" t="s">
        <v>177</v>
      </c>
      <c r="G540" s="1064" t="s">
        <v>1596</v>
      </c>
      <c r="H540" s="70" t="s">
        <v>1597</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2436</v>
      </c>
      <c r="B541" s="70">
        <v>416</v>
      </c>
      <c r="C541" s="70">
        <v>8</v>
      </c>
      <c r="D541" s="70">
        <v>25</v>
      </c>
      <c r="E541" s="70">
        <v>2011</v>
      </c>
      <c r="F541" s="70" t="s">
        <v>178</v>
      </c>
      <c r="G541" s="70" t="s">
        <v>1596</v>
      </c>
      <c r="H541" s="70" t="s">
        <v>1597</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2437</v>
      </c>
      <c r="B542" s="70">
        <v>417</v>
      </c>
      <c r="C542" s="70">
        <v>9</v>
      </c>
      <c r="D542" s="70">
        <v>25</v>
      </c>
      <c r="E542" s="70">
        <v>2012</v>
      </c>
      <c r="F542" s="70" t="s">
        <v>179</v>
      </c>
      <c r="G542" s="70" t="s">
        <v>1596</v>
      </c>
      <c r="H542" s="70" t="s">
        <v>1597</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2438</v>
      </c>
      <c r="B543" s="70">
        <v>418</v>
      </c>
      <c r="C543" s="70">
        <v>10</v>
      </c>
      <c r="D543" s="70">
        <v>25</v>
      </c>
      <c r="E543" s="70">
        <v>2013</v>
      </c>
      <c r="F543" s="70" t="s">
        <v>180</v>
      </c>
      <c r="G543" s="70" t="s">
        <v>1596</v>
      </c>
      <c r="H543" s="70" t="s">
        <v>1597</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2439</v>
      </c>
      <c r="B544" s="70">
        <v>419</v>
      </c>
      <c r="C544" s="70">
        <v>11</v>
      </c>
      <c r="D544" s="70">
        <v>25</v>
      </c>
      <c r="E544" s="70">
        <v>2014</v>
      </c>
      <c r="F544" s="70" t="s">
        <v>181</v>
      </c>
      <c r="G544" s="70" t="s">
        <v>1596</v>
      </c>
      <c r="H544" s="70" t="s">
        <v>1597</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2440</v>
      </c>
      <c r="B545" s="70">
        <v>420</v>
      </c>
      <c r="C545" s="70">
        <v>12</v>
      </c>
      <c r="D545" s="70">
        <v>25</v>
      </c>
      <c r="E545" s="70">
        <v>2015</v>
      </c>
      <c r="F545" s="70" t="s">
        <v>182</v>
      </c>
      <c r="G545" s="70" t="s">
        <v>1596</v>
      </c>
      <c r="H545" s="70" t="s">
        <v>1597</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2441</v>
      </c>
      <c r="B546" s="70">
        <v>421</v>
      </c>
      <c r="C546" s="70">
        <v>13</v>
      </c>
      <c r="D546" s="70">
        <v>25</v>
      </c>
      <c r="E546" s="70">
        <v>2016</v>
      </c>
      <c r="F546" s="70" t="s">
        <v>155</v>
      </c>
      <c r="G546" s="70" t="s">
        <v>1596</v>
      </c>
      <c r="H546" s="70" t="s">
        <v>1597</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2442</v>
      </c>
      <c r="B547" s="70">
        <v>422</v>
      </c>
      <c r="C547" s="70">
        <v>14</v>
      </c>
      <c r="D547" s="70">
        <v>25</v>
      </c>
      <c r="E547" s="70">
        <v>2017</v>
      </c>
      <c r="F547" s="70" t="s">
        <v>156</v>
      </c>
      <c r="G547" s="70" t="s">
        <v>1596</v>
      </c>
      <c r="H547" s="70" t="s">
        <v>1597</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2443</v>
      </c>
      <c r="B548" s="70">
        <v>423</v>
      </c>
      <c r="C548" s="70">
        <v>15</v>
      </c>
      <c r="D548" s="70">
        <v>25</v>
      </c>
      <c r="E548" s="70">
        <v>2018</v>
      </c>
      <c r="F548" s="70" t="s">
        <v>183</v>
      </c>
      <c r="G548" s="70" t="s">
        <v>1596</v>
      </c>
      <c r="H548" s="70" t="s">
        <v>1597</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2444</v>
      </c>
      <c r="B549" s="70">
        <v>424</v>
      </c>
      <c r="C549" s="70">
        <v>16</v>
      </c>
      <c r="D549" s="70">
        <v>25</v>
      </c>
      <c r="E549" s="70">
        <v>2019</v>
      </c>
      <c r="F549" s="70" t="s">
        <v>158</v>
      </c>
      <c r="G549" s="70" t="s">
        <v>1596</v>
      </c>
      <c r="H549" s="70" t="s">
        <v>1597</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2445</v>
      </c>
      <c r="B550" s="70">
        <v>425</v>
      </c>
      <c r="C550" s="70">
        <v>17</v>
      </c>
      <c r="D550" s="70">
        <v>25</v>
      </c>
      <c r="E550" s="70">
        <v>2020</v>
      </c>
      <c r="F550" s="70" t="s">
        <v>159</v>
      </c>
      <c r="G550" s="70" t="s">
        <v>1596</v>
      </c>
      <c r="H550" s="70" t="s">
        <v>1597</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2446</v>
      </c>
      <c r="B551" s="70">
        <v>425</v>
      </c>
      <c r="C551" s="70">
        <v>18</v>
      </c>
      <c r="D551" s="70">
        <v>25</v>
      </c>
      <c r="E551" s="70">
        <v>2021</v>
      </c>
      <c r="F551" s="70" t="s">
        <v>160</v>
      </c>
      <c r="G551" s="70" t="s">
        <v>1596</v>
      </c>
      <c r="H551" s="70" t="s">
        <v>1597</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1610</v>
      </c>
      <c r="B552" s="70">
        <v>425</v>
      </c>
      <c r="C552" s="70">
        <v>19</v>
      </c>
      <c r="D552" s="70">
        <v>25</v>
      </c>
      <c r="E552" s="70">
        <v>2022</v>
      </c>
      <c r="F552" s="70" t="s">
        <v>161</v>
      </c>
      <c r="G552" s="70" t="s">
        <v>1596</v>
      </c>
      <c r="H552" s="70" t="s">
        <v>1597</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2447</v>
      </c>
      <c r="B553" s="70">
        <v>425</v>
      </c>
      <c r="C553" s="70">
        <v>20</v>
      </c>
      <c r="D553" s="70">
        <v>25</v>
      </c>
      <c r="E553" s="70">
        <v>2023</v>
      </c>
      <c r="F553" s="70" t="s">
        <v>1539</v>
      </c>
      <c r="G553" s="70" t="s">
        <v>1596</v>
      </c>
      <c r="H553" s="70" t="s">
        <v>1597</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1595</v>
      </c>
      <c r="B554" s="70">
        <v>425</v>
      </c>
      <c r="C554" s="70">
        <v>21</v>
      </c>
      <c r="D554" s="70">
        <v>25</v>
      </c>
      <c r="E554" s="70">
        <v>2024</v>
      </c>
      <c r="F554" s="70" t="s">
        <v>1554</v>
      </c>
      <c r="G554" s="70" t="s">
        <v>1596</v>
      </c>
      <c r="H554" s="70" t="s">
        <v>1597</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2448</v>
      </c>
      <c r="B555" s="70">
        <v>460</v>
      </c>
      <c r="C555" s="70">
        <v>1</v>
      </c>
      <c r="D555" s="70">
        <v>28</v>
      </c>
      <c r="E555" s="70">
        <v>1990</v>
      </c>
      <c r="F555" s="70" t="s">
        <v>787</v>
      </c>
      <c r="G555" s="70" t="s">
        <v>1602</v>
      </c>
      <c r="H555" s="70" t="s">
        <v>1603</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2449</v>
      </c>
      <c r="B556" s="70">
        <v>461</v>
      </c>
      <c r="C556" s="70">
        <v>2</v>
      </c>
      <c r="D556" s="70">
        <v>28</v>
      </c>
      <c r="E556" s="70">
        <v>2005</v>
      </c>
      <c r="F556" s="70" t="s">
        <v>789</v>
      </c>
      <c r="G556" s="70" t="s">
        <v>1602</v>
      </c>
      <c r="H556" s="70" t="s">
        <v>1603</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2450</v>
      </c>
      <c r="B557" s="70">
        <v>462</v>
      </c>
      <c r="C557" s="70">
        <v>3</v>
      </c>
      <c r="D557" s="70">
        <v>28</v>
      </c>
      <c r="E557" s="70">
        <v>2006</v>
      </c>
      <c r="F557" s="70" t="s">
        <v>790</v>
      </c>
      <c r="G557" s="70" t="s">
        <v>1602</v>
      </c>
      <c r="H557" s="70" t="s">
        <v>1603</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2451</v>
      </c>
      <c r="B558" s="70">
        <v>463</v>
      </c>
      <c r="C558" s="70">
        <v>4</v>
      </c>
      <c r="D558" s="70">
        <v>28</v>
      </c>
      <c r="E558" s="70">
        <v>2007</v>
      </c>
      <c r="F558" s="70" t="s">
        <v>791</v>
      </c>
      <c r="G558" s="1064" t="s">
        <v>1602</v>
      </c>
      <c r="H558" s="70" t="s">
        <v>1603</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2452</v>
      </c>
      <c r="B559" s="70">
        <v>464</v>
      </c>
      <c r="C559" s="70">
        <v>5</v>
      </c>
      <c r="D559" s="70">
        <v>28</v>
      </c>
      <c r="E559" s="70">
        <v>2008</v>
      </c>
      <c r="F559" s="70" t="s">
        <v>792</v>
      </c>
      <c r="G559" s="1064" t="s">
        <v>1602</v>
      </c>
      <c r="H559" s="70" t="s">
        <v>1603</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2453</v>
      </c>
      <c r="B560" s="70">
        <v>465</v>
      </c>
      <c r="C560" s="70">
        <v>6</v>
      </c>
      <c r="D560" s="70">
        <v>28</v>
      </c>
      <c r="E560" s="70">
        <v>2009</v>
      </c>
      <c r="F560" s="70" t="s">
        <v>176</v>
      </c>
      <c r="G560" s="70" t="s">
        <v>1602</v>
      </c>
      <c r="H560" s="70" t="s">
        <v>1603</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2454</v>
      </c>
      <c r="B561" s="70">
        <v>466</v>
      </c>
      <c r="C561" s="70">
        <v>7</v>
      </c>
      <c r="D561" s="70">
        <v>28</v>
      </c>
      <c r="E561" s="70">
        <v>2010</v>
      </c>
      <c r="F561" s="70" t="s">
        <v>177</v>
      </c>
      <c r="G561" s="70" t="s">
        <v>1602</v>
      </c>
      <c r="H561" s="70" t="s">
        <v>1603</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2455</v>
      </c>
      <c r="B562" s="70">
        <v>467</v>
      </c>
      <c r="C562" s="70">
        <v>8</v>
      </c>
      <c r="D562" s="70">
        <v>28</v>
      </c>
      <c r="E562" s="70">
        <v>2011</v>
      </c>
      <c r="F562" s="70" t="s">
        <v>178</v>
      </c>
      <c r="G562" s="70" t="s">
        <v>1602</v>
      </c>
      <c r="H562" s="70" t="s">
        <v>1603</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2456</v>
      </c>
      <c r="B563" s="70">
        <v>468</v>
      </c>
      <c r="C563" s="70">
        <v>9</v>
      </c>
      <c r="D563" s="70">
        <v>28</v>
      </c>
      <c r="E563" s="70">
        <v>2012</v>
      </c>
      <c r="F563" s="70" t="s">
        <v>179</v>
      </c>
      <c r="G563" s="70" t="s">
        <v>1602</v>
      </c>
      <c r="H563" s="70" t="s">
        <v>1603</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2457</v>
      </c>
      <c r="B564" s="70">
        <v>469</v>
      </c>
      <c r="C564" s="70">
        <v>10</v>
      </c>
      <c r="D564" s="70">
        <v>28</v>
      </c>
      <c r="E564" s="70">
        <v>2013</v>
      </c>
      <c r="F564" s="70" t="s">
        <v>180</v>
      </c>
      <c r="G564" s="70" t="s">
        <v>1602</v>
      </c>
      <c r="H564" s="70" t="s">
        <v>1603</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2458</v>
      </c>
      <c r="B565" s="70">
        <v>470</v>
      </c>
      <c r="C565" s="70">
        <v>11</v>
      </c>
      <c r="D565" s="70">
        <v>28</v>
      </c>
      <c r="E565" s="70">
        <v>2014</v>
      </c>
      <c r="F565" s="70" t="s">
        <v>181</v>
      </c>
      <c r="G565" s="70" t="s">
        <v>1602</v>
      </c>
      <c r="H565" s="70" t="s">
        <v>1603</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2459</v>
      </c>
      <c r="B566" s="70">
        <v>471</v>
      </c>
      <c r="C566" s="70">
        <v>12</v>
      </c>
      <c r="D566" s="70">
        <v>28</v>
      </c>
      <c r="E566" s="70">
        <v>2015</v>
      </c>
      <c r="F566" s="70" t="s">
        <v>182</v>
      </c>
      <c r="G566" s="70" t="s">
        <v>1602</v>
      </c>
      <c r="H566" s="70" t="s">
        <v>1603</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2460</v>
      </c>
      <c r="B567" s="70">
        <v>472</v>
      </c>
      <c r="C567" s="70">
        <v>13</v>
      </c>
      <c r="D567" s="70">
        <v>28</v>
      </c>
      <c r="E567" s="70">
        <v>2016</v>
      </c>
      <c r="F567" s="70" t="s">
        <v>155</v>
      </c>
      <c r="G567" s="70" t="s">
        <v>1602</v>
      </c>
      <c r="H567" s="70" t="s">
        <v>1603</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2461</v>
      </c>
      <c r="B568" s="70">
        <v>473</v>
      </c>
      <c r="C568" s="70">
        <v>14</v>
      </c>
      <c r="D568" s="70">
        <v>28</v>
      </c>
      <c r="E568" s="70">
        <v>2017</v>
      </c>
      <c r="F568" s="70" t="s">
        <v>156</v>
      </c>
      <c r="G568" s="70" t="s">
        <v>1602</v>
      </c>
      <c r="H568" s="70" t="s">
        <v>1603</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2462</v>
      </c>
      <c r="B569" s="70">
        <v>474</v>
      </c>
      <c r="C569" s="70">
        <v>15</v>
      </c>
      <c r="D569" s="70">
        <v>28</v>
      </c>
      <c r="E569" s="70">
        <v>2018</v>
      </c>
      <c r="F569" s="70" t="s">
        <v>183</v>
      </c>
      <c r="G569" s="70" t="s">
        <v>1602</v>
      </c>
      <c r="H569" s="70" t="s">
        <v>1603</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2463</v>
      </c>
      <c r="B570" s="70">
        <v>475</v>
      </c>
      <c r="C570" s="70">
        <v>16</v>
      </c>
      <c r="D570" s="70">
        <v>28</v>
      </c>
      <c r="E570" s="70">
        <v>2019</v>
      </c>
      <c r="F570" s="70" t="s">
        <v>158</v>
      </c>
      <c r="G570" s="70" t="s">
        <v>1602</v>
      </c>
      <c r="H570" s="70" t="s">
        <v>1603</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2464</v>
      </c>
      <c r="B571" s="70">
        <v>476</v>
      </c>
      <c r="C571" s="70">
        <v>17</v>
      </c>
      <c r="D571" s="70">
        <v>28</v>
      </c>
      <c r="E571" s="70">
        <v>2020</v>
      </c>
      <c r="F571" s="70" t="s">
        <v>159</v>
      </c>
      <c r="G571" s="70" t="s">
        <v>1602</v>
      </c>
      <c r="H571" s="70" t="s">
        <v>1603</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2465</v>
      </c>
      <c r="B572" s="70">
        <v>476</v>
      </c>
      <c r="C572" s="70">
        <v>18</v>
      </c>
      <c r="D572" s="70">
        <v>28</v>
      </c>
      <c r="E572" s="70">
        <v>2021</v>
      </c>
      <c r="F572" s="70" t="s">
        <v>160</v>
      </c>
      <c r="G572" s="70" t="s">
        <v>1602</v>
      </c>
      <c r="H572" s="70" t="s">
        <v>1603</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1612</v>
      </c>
      <c r="B573" s="70">
        <v>476</v>
      </c>
      <c r="C573" s="70">
        <v>19</v>
      </c>
      <c r="D573" s="70">
        <v>28</v>
      </c>
      <c r="E573" s="70">
        <v>2022</v>
      </c>
      <c r="F573" s="70" t="s">
        <v>161</v>
      </c>
      <c r="G573" s="70" t="s">
        <v>1602</v>
      </c>
      <c r="H573" s="70" t="s">
        <v>1603</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2466</v>
      </c>
      <c r="B574" s="70">
        <v>476</v>
      </c>
      <c r="C574" s="70">
        <v>20</v>
      </c>
      <c r="D574" s="70">
        <v>28</v>
      </c>
      <c r="E574" s="70">
        <v>2023</v>
      </c>
      <c r="F574" s="70" t="s">
        <v>1539</v>
      </c>
      <c r="G574" s="70" t="s">
        <v>1602</v>
      </c>
      <c r="H574" s="70" t="s">
        <v>1603</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1601</v>
      </c>
      <c r="B575" s="70">
        <v>476</v>
      </c>
      <c r="C575" s="70">
        <v>21</v>
      </c>
      <c r="D575" s="70">
        <v>28</v>
      </c>
      <c r="E575" s="70">
        <v>2024</v>
      </c>
      <c r="F575" s="70" t="s">
        <v>1554</v>
      </c>
      <c r="G575" s="70" t="s">
        <v>1602</v>
      </c>
      <c r="H575" s="70" t="s">
        <v>1603</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2467</v>
      </c>
      <c r="B576" s="70">
        <v>443</v>
      </c>
      <c r="C576" s="70">
        <v>1</v>
      </c>
      <c r="D576" s="70">
        <v>27</v>
      </c>
      <c r="E576" s="70">
        <v>1990</v>
      </c>
      <c r="F576" s="70" t="s">
        <v>787</v>
      </c>
      <c r="G576" s="70" t="s">
        <v>2468</v>
      </c>
      <c r="H576" s="70" t="s">
        <v>2469</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2470</v>
      </c>
      <c r="B577" s="70">
        <v>444</v>
      </c>
      <c r="C577" s="70">
        <v>2</v>
      </c>
      <c r="D577" s="70">
        <v>27</v>
      </c>
      <c r="E577" s="70">
        <v>2005</v>
      </c>
      <c r="F577" s="70" t="s">
        <v>789</v>
      </c>
      <c r="G577" s="1064" t="s">
        <v>2468</v>
      </c>
      <c r="H577" s="70" t="s">
        <v>2469</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2471</v>
      </c>
      <c r="B578" s="70">
        <v>445</v>
      </c>
      <c r="C578" s="70">
        <v>3</v>
      </c>
      <c r="D578" s="70">
        <v>27</v>
      </c>
      <c r="E578" s="70">
        <v>2006</v>
      </c>
      <c r="F578" s="70" t="s">
        <v>790</v>
      </c>
      <c r="G578" s="1064" t="s">
        <v>2468</v>
      </c>
      <c r="H578" s="70" t="s">
        <v>2469</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2472</v>
      </c>
      <c r="B579" s="70">
        <v>446</v>
      </c>
      <c r="C579" s="70">
        <v>4</v>
      </c>
      <c r="D579" s="70">
        <v>27</v>
      </c>
      <c r="E579" s="70">
        <v>2007</v>
      </c>
      <c r="F579" s="70" t="s">
        <v>791</v>
      </c>
      <c r="G579" s="70" t="s">
        <v>2468</v>
      </c>
      <c r="H579" s="70" t="s">
        <v>2469</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2473</v>
      </c>
      <c r="B580" s="70">
        <v>447</v>
      </c>
      <c r="C580" s="70">
        <v>5</v>
      </c>
      <c r="D580" s="70">
        <v>27</v>
      </c>
      <c r="E580" s="70">
        <v>2008</v>
      </c>
      <c r="F580" s="70" t="s">
        <v>792</v>
      </c>
      <c r="G580" s="70" t="s">
        <v>2468</v>
      </c>
      <c r="H580" s="70" t="s">
        <v>2469</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2474</v>
      </c>
      <c r="B581" s="70">
        <v>448</v>
      </c>
      <c r="C581" s="70">
        <v>6</v>
      </c>
      <c r="D581" s="70">
        <v>27</v>
      </c>
      <c r="E581" s="70">
        <v>2009</v>
      </c>
      <c r="F581" s="70" t="s">
        <v>176</v>
      </c>
      <c r="G581" s="70" t="s">
        <v>2468</v>
      </c>
      <c r="H581" s="70" t="s">
        <v>2469</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2475</v>
      </c>
      <c r="B582" s="70">
        <v>449</v>
      </c>
      <c r="C582" s="70">
        <v>7</v>
      </c>
      <c r="D582" s="70">
        <v>27</v>
      </c>
      <c r="E582" s="70">
        <v>2010</v>
      </c>
      <c r="F582" s="70" t="s">
        <v>177</v>
      </c>
      <c r="G582" s="70" t="s">
        <v>2468</v>
      </c>
      <c r="H582" s="70" t="s">
        <v>2469</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2476</v>
      </c>
      <c r="B583" s="70">
        <v>450</v>
      </c>
      <c r="C583" s="70">
        <v>8</v>
      </c>
      <c r="D583" s="70">
        <v>27</v>
      </c>
      <c r="E583" s="70">
        <v>2011</v>
      </c>
      <c r="F583" s="70" t="s">
        <v>178</v>
      </c>
      <c r="G583" s="70" t="s">
        <v>2468</v>
      </c>
      <c r="H583" s="70" t="s">
        <v>2469</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2477</v>
      </c>
      <c r="B584" s="70">
        <v>451</v>
      </c>
      <c r="C584" s="70">
        <v>9</v>
      </c>
      <c r="D584" s="70">
        <v>27</v>
      </c>
      <c r="E584" s="70">
        <v>2012</v>
      </c>
      <c r="F584" s="70" t="s">
        <v>179</v>
      </c>
      <c r="G584" s="70" t="s">
        <v>2468</v>
      </c>
      <c r="H584" s="70" t="s">
        <v>2469</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2478</v>
      </c>
      <c r="B585" s="70">
        <v>452</v>
      </c>
      <c r="C585" s="70">
        <v>10</v>
      </c>
      <c r="D585" s="70">
        <v>27</v>
      </c>
      <c r="E585" s="70">
        <v>2013</v>
      </c>
      <c r="F585" s="70" t="s">
        <v>180</v>
      </c>
      <c r="G585" s="70" t="s">
        <v>2468</v>
      </c>
      <c r="H585" s="70" t="s">
        <v>2469</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2479</v>
      </c>
      <c r="B586" s="70">
        <v>453</v>
      </c>
      <c r="C586" s="70">
        <v>11</v>
      </c>
      <c r="D586" s="70">
        <v>27</v>
      </c>
      <c r="E586" s="70">
        <v>2014</v>
      </c>
      <c r="F586" s="70" t="s">
        <v>181</v>
      </c>
      <c r="G586" s="70" t="s">
        <v>2468</v>
      </c>
      <c r="H586" s="70" t="s">
        <v>2469</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2480</v>
      </c>
      <c r="B587" s="70">
        <v>454</v>
      </c>
      <c r="C587" s="70">
        <v>12</v>
      </c>
      <c r="D587" s="70">
        <v>27</v>
      </c>
      <c r="E587" s="70">
        <v>2015</v>
      </c>
      <c r="F587" s="70" t="s">
        <v>182</v>
      </c>
      <c r="G587" s="70" t="s">
        <v>2468</v>
      </c>
      <c r="H587" s="70" t="s">
        <v>2469</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2481</v>
      </c>
      <c r="B588" s="70">
        <v>455</v>
      </c>
      <c r="C588" s="70">
        <v>13</v>
      </c>
      <c r="D588" s="70">
        <v>27</v>
      </c>
      <c r="E588" s="70">
        <v>2016</v>
      </c>
      <c r="F588" s="70" t="s">
        <v>155</v>
      </c>
      <c r="G588" s="70" t="s">
        <v>2468</v>
      </c>
      <c r="H588" s="70" t="s">
        <v>2469</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2482</v>
      </c>
      <c r="B589" s="70">
        <v>456</v>
      </c>
      <c r="C589" s="70">
        <v>14</v>
      </c>
      <c r="D589" s="70">
        <v>27</v>
      </c>
      <c r="E589" s="70">
        <v>2017</v>
      </c>
      <c r="F589" s="70" t="s">
        <v>156</v>
      </c>
      <c r="G589" s="70" t="s">
        <v>2468</v>
      </c>
      <c r="H589" s="70" t="s">
        <v>2469</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2483</v>
      </c>
      <c r="B590" s="70">
        <v>457</v>
      </c>
      <c r="C590" s="70">
        <v>15</v>
      </c>
      <c r="D590" s="70">
        <v>27</v>
      </c>
      <c r="E590" s="70">
        <v>2018</v>
      </c>
      <c r="F590" s="70" t="s">
        <v>183</v>
      </c>
      <c r="G590" s="70" t="s">
        <v>2468</v>
      </c>
      <c r="H590" s="70" t="s">
        <v>2469</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2484</v>
      </c>
      <c r="B591" s="70">
        <v>458</v>
      </c>
      <c r="C591" s="70">
        <v>16</v>
      </c>
      <c r="D591" s="70">
        <v>27</v>
      </c>
      <c r="E591" s="70">
        <v>2019</v>
      </c>
      <c r="F591" s="70" t="s">
        <v>158</v>
      </c>
      <c r="G591" s="70" t="s">
        <v>2468</v>
      </c>
      <c r="H591" s="70" t="s">
        <v>2469</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2485</v>
      </c>
      <c r="B592" s="70">
        <v>459</v>
      </c>
      <c r="C592" s="70">
        <v>17</v>
      </c>
      <c r="D592" s="70">
        <v>27</v>
      </c>
      <c r="E592" s="70">
        <v>2020</v>
      </c>
      <c r="F592" s="70" t="s">
        <v>159</v>
      </c>
      <c r="G592" s="70" t="s">
        <v>2468</v>
      </c>
      <c r="H592" s="70" t="s">
        <v>2469</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2486</v>
      </c>
      <c r="B593" s="70">
        <v>459</v>
      </c>
      <c r="C593" s="70">
        <v>18</v>
      </c>
      <c r="D593" s="70">
        <v>27</v>
      </c>
      <c r="E593" s="70">
        <v>2021</v>
      </c>
      <c r="F593" s="70" t="s">
        <v>160</v>
      </c>
      <c r="G593" s="70" t="s">
        <v>2468</v>
      </c>
      <c r="H593" s="70" t="s">
        <v>2469</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2487</v>
      </c>
      <c r="B594" s="70">
        <v>459</v>
      </c>
      <c r="C594" s="70">
        <v>19</v>
      </c>
      <c r="D594" s="70">
        <v>27</v>
      </c>
      <c r="E594" s="70">
        <v>2022</v>
      </c>
      <c r="F594" s="70" t="s">
        <v>161</v>
      </c>
      <c r="G594" s="70" t="s">
        <v>2468</v>
      </c>
      <c r="H594" s="70" t="s">
        <v>2469</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2488</v>
      </c>
      <c r="B595" s="70">
        <v>459</v>
      </c>
      <c r="C595" s="70">
        <v>20</v>
      </c>
      <c r="D595" s="70">
        <v>27</v>
      </c>
      <c r="E595" s="70">
        <v>2023</v>
      </c>
      <c r="F595" s="70" t="s">
        <v>1539</v>
      </c>
      <c r="G595" s="70" t="s">
        <v>2468</v>
      </c>
      <c r="H595" s="70" t="s">
        <v>2469</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2489</v>
      </c>
      <c r="B596" s="70">
        <v>459</v>
      </c>
      <c r="C596" s="70">
        <v>21</v>
      </c>
      <c r="D596" s="70">
        <v>27</v>
      </c>
      <c r="E596" s="70">
        <v>2024</v>
      </c>
      <c r="F596" s="70" t="s">
        <v>1554</v>
      </c>
      <c r="G596" s="1064" t="s">
        <v>2468</v>
      </c>
      <c r="H596" s="70" t="s">
        <v>2469</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2490</v>
      </c>
      <c r="B597" s="70">
        <v>52</v>
      </c>
      <c r="C597" s="70">
        <v>1</v>
      </c>
      <c r="D597" s="70">
        <v>4</v>
      </c>
      <c r="E597" s="70">
        <v>1990</v>
      </c>
      <c r="F597" s="70" t="s">
        <v>787</v>
      </c>
      <c r="G597" s="1064" t="s">
        <v>1682</v>
      </c>
      <c r="H597" s="70" t="s">
        <v>1683</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2491</v>
      </c>
      <c r="B598" s="70">
        <v>53</v>
      </c>
      <c r="C598" s="70">
        <v>2</v>
      </c>
      <c r="D598" s="70">
        <v>4</v>
      </c>
      <c r="E598" s="70">
        <v>2005</v>
      </c>
      <c r="F598" s="70" t="s">
        <v>789</v>
      </c>
      <c r="G598" s="70" t="s">
        <v>1682</v>
      </c>
      <c r="H598" s="70" t="s">
        <v>1683</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2492</v>
      </c>
      <c r="B599" s="70">
        <v>54</v>
      </c>
      <c r="C599" s="70">
        <v>3</v>
      </c>
      <c r="D599" s="70">
        <v>4</v>
      </c>
      <c r="E599" s="70">
        <v>2006</v>
      </c>
      <c r="F599" s="70" t="s">
        <v>790</v>
      </c>
      <c r="G599" s="70" t="s">
        <v>1682</v>
      </c>
      <c r="H599" s="70" t="s">
        <v>1683</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2493</v>
      </c>
      <c r="B600" s="70">
        <v>55</v>
      </c>
      <c r="C600" s="70">
        <v>4</v>
      </c>
      <c r="D600" s="70">
        <v>4</v>
      </c>
      <c r="E600" s="70">
        <v>2007</v>
      </c>
      <c r="F600" s="70" t="s">
        <v>791</v>
      </c>
      <c r="G600" s="70" t="s">
        <v>1682</v>
      </c>
      <c r="H600" s="70" t="s">
        <v>1683</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2494</v>
      </c>
      <c r="B601" s="70">
        <v>56</v>
      </c>
      <c r="C601" s="70">
        <v>5</v>
      </c>
      <c r="D601" s="70">
        <v>4</v>
      </c>
      <c r="E601" s="70">
        <v>2008</v>
      </c>
      <c r="F601" s="70" t="s">
        <v>792</v>
      </c>
      <c r="G601" s="70" t="s">
        <v>1682</v>
      </c>
      <c r="H601" s="70" t="s">
        <v>1683</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2495</v>
      </c>
      <c r="B602" s="70">
        <v>57</v>
      </c>
      <c r="C602" s="70">
        <v>6</v>
      </c>
      <c r="D602" s="70">
        <v>4</v>
      </c>
      <c r="E602" s="70">
        <v>2009</v>
      </c>
      <c r="F602" s="70" t="s">
        <v>176</v>
      </c>
      <c r="G602" s="70" t="s">
        <v>1682</v>
      </c>
      <c r="H602" s="70" t="s">
        <v>1683</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2496</v>
      </c>
      <c r="B603" s="70">
        <v>58</v>
      </c>
      <c r="C603" s="70">
        <v>7</v>
      </c>
      <c r="D603" s="70">
        <v>4</v>
      </c>
      <c r="E603" s="70">
        <v>2010</v>
      </c>
      <c r="F603" s="70" t="s">
        <v>177</v>
      </c>
      <c r="G603" s="70" t="s">
        <v>1682</v>
      </c>
      <c r="H603" s="70" t="s">
        <v>1683</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2497</v>
      </c>
      <c r="B604" s="70">
        <v>59</v>
      </c>
      <c r="C604" s="70">
        <v>8</v>
      </c>
      <c r="D604" s="70">
        <v>4</v>
      </c>
      <c r="E604" s="70">
        <v>2011</v>
      </c>
      <c r="F604" s="70" t="s">
        <v>178</v>
      </c>
      <c r="G604" s="70" t="s">
        <v>1682</v>
      </c>
      <c r="H604" s="70" t="s">
        <v>1683</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2498</v>
      </c>
      <c r="B605" s="70">
        <v>60</v>
      </c>
      <c r="C605" s="70">
        <v>9</v>
      </c>
      <c r="D605" s="70">
        <v>4</v>
      </c>
      <c r="E605" s="70">
        <v>2012</v>
      </c>
      <c r="F605" s="70" t="s">
        <v>179</v>
      </c>
      <c r="G605" s="70" t="s">
        <v>1682</v>
      </c>
      <c r="H605" s="70" t="s">
        <v>1683</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2499</v>
      </c>
      <c r="B606" s="70">
        <v>61</v>
      </c>
      <c r="C606" s="70">
        <v>10</v>
      </c>
      <c r="D606" s="70">
        <v>4</v>
      </c>
      <c r="E606" s="70">
        <v>2013</v>
      </c>
      <c r="F606" s="70" t="s">
        <v>180</v>
      </c>
      <c r="G606" s="70" t="s">
        <v>1682</v>
      </c>
      <c r="H606" s="70" t="s">
        <v>1683</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2500</v>
      </c>
      <c r="B607" s="70">
        <v>62</v>
      </c>
      <c r="C607" s="70">
        <v>11</v>
      </c>
      <c r="D607" s="70">
        <v>4</v>
      </c>
      <c r="E607" s="70">
        <v>2014</v>
      </c>
      <c r="F607" s="70" t="s">
        <v>181</v>
      </c>
      <c r="G607" s="70" t="s">
        <v>1682</v>
      </c>
      <c r="H607" s="70" t="s">
        <v>1683</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2501</v>
      </c>
      <c r="B608" s="70">
        <v>63</v>
      </c>
      <c r="C608" s="70">
        <v>12</v>
      </c>
      <c r="D608" s="70">
        <v>4</v>
      </c>
      <c r="E608" s="70">
        <v>2015</v>
      </c>
      <c r="F608" s="70" t="s">
        <v>182</v>
      </c>
      <c r="G608" s="70" t="s">
        <v>1682</v>
      </c>
      <c r="H608" s="70" t="s">
        <v>1683</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2502</v>
      </c>
      <c r="B609" s="70">
        <v>64</v>
      </c>
      <c r="C609" s="70">
        <v>13</v>
      </c>
      <c r="D609" s="70">
        <v>4</v>
      </c>
      <c r="E609" s="70">
        <v>2016</v>
      </c>
      <c r="F609" s="70" t="s">
        <v>155</v>
      </c>
      <c r="G609" s="70" t="s">
        <v>1682</v>
      </c>
      <c r="H609" s="70" t="s">
        <v>1683</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2503</v>
      </c>
      <c r="B610" s="70">
        <v>65</v>
      </c>
      <c r="C610" s="70">
        <v>14</v>
      </c>
      <c r="D610" s="70">
        <v>4</v>
      </c>
      <c r="E610" s="70">
        <v>2017</v>
      </c>
      <c r="F610" s="70" t="s">
        <v>156</v>
      </c>
      <c r="G610" s="70" t="s">
        <v>1682</v>
      </c>
      <c r="H610" s="70" t="s">
        <v>1683</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2504</v>
      </c>
      <c r="B611" s="70">
        <v>66</v>
      </c>
      <c r="C611" s="70">
        <v>15</v>
      </c>
      <c r="D611" s="70">
        <v>4</v>
      </c>
      <c r="E611" s="70">
        <v>2018</v>
      </c>
      <c r="F611" s="70" t="s">
        <v>183</v>
      </c>
      <c r="G611" s="70" t="s">
        <v>1682</v>
      </c>
      <c r="H611" s="70" t="s">
        <v>1683</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2505</v>
      </c>
      <c r="B612" s="70">
        <v>67</v>
      </c>
      <c r="C612" s="70">
        <v>16</v>
      </c>
      <c r="D612" s="70">
        <v>4</v>
      </c>
      <c r="E612" s="70">
        <v>2019</v>
      </c>
      <c r="F612" s="70" t="s">
        <v>158</v>
      </c>
      <c r="G612" s="70" t="s">
        <v>1682</v>
      </c>
      <c r="H612" s="70" t="s">
        <v>1683</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2506</v>
      </c>
      <c r="B613" s="70">
        <v>68</v>
      </c>
      <c r="C613" s="70">
        <v>17</v>
      </c>
      <c r="D613" s="70">
        <v>4</v>
      </c>
      <c r="E613" s="70">
        <v>2020</v>
      </c>
      <c r="F613" s="70" t="s">
        <v>159</v>
      </c>
      <c r="G613" s="70" t="s">
        <v>1682</v>
      </c>
      <c r="H613" s="70" t="s">
        <v>1683</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2507</v>
      </c>
      <c r="B614" s="70">
        <v>68</v>
      </c>
      <c r="C614" s="70">
        <v>18</v>
      </c>
      <c r="D614" s="70">
        <v>4</v>
      </c>
      <c r="E614" s="70">
        <v>2021</v>
      </c>
      <c r="F614" s="70" t="s">
        <v>160</v>
      </c>
      <c r="G614" s="70" t="s">
        <v>1682</v>
      </c>
      <c r="H614" s="70" t="s">
        <v>1683</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1692</v>
      </c>
      <c r="B615" s="70">
        <v>68</v>
      </c>
      <c r="C615" s="70">
        <v>19</v>
      </c>
      <c r="D615" s="70">
        <v>4</v>
      </c>
      <c r="E615" s="70">
        <v>2022</v>
      </c>
      <c r="F615" s="70" t="s">
        <v>161</v>
      </c>
      <c r="G615" s="1064" t="s">
        <v>1682</v>
      </c>
      <c r="H615" s="70" t="s">
        <v>1683</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2508</v>
      </c>
      <c r="B616" s="70">
        <v>68</v>
      </c>
      <c r="C616" s="70">
        <v>20</v>
      </c>
      <c r="D616" s="70">
        <v>4</v>
      </c>
      <c r="E616" s="70">
        <v>2023</v>
      </c>
      <c r="F616" s="70" t="s">
        <v>1539</v>
      </c>
      <c r="G616" s="1064" t="s">
        <v>1682</v>
      </c>
      <c r="H616" s="70" t="s">
        <v>1683</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1681</v>
      </c>
      <c r="B617" s="70">
        <v>68</v>
      </c>
      <c r="C617" s="70">
        <v>21</v>
      </c>
      <c r="D617" s="70">
        <v>4</v>
      </c>
      <c r="E617" s="70">
        <v>2024</v>
      </c>
      <c r="F617" s="70" t="s">
        <v>1554</v>
      </c>
      <c r="G617" s="70" t="s">
        <v>1682</v>
      </c>
      <c r="H617" s="70" t="s">
        <v>1683</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1555</v>
      </c>
      <c r="B618" s="70">
        <v>511</v>
      </c>
      <c r="C618" s="70">
        <v>1</v>
      </c>
      <c r="D618" s="70">
        <v>31</v>
      </c>
      <c r="E618" s="70">
        <v>1990</v>
      </c>
      <c r="F618" s="70" t="s">
        <v>787</v>
      </c>
      <c r="G618" s="70" t="s">
        <v>1556</v>
      </c>
      <c r="H618" s="70" t="s">
        <v>1557</v>
      </c>
      <c r="I618" s="148"/>
      <c r="J618" s="71">
        <v>21056.914199969211</v>
      </c>
      <c r="K618" s="71">
        <v>1775.9950918613399</v>
      </c>
      <c r="L618" s="71">
        <v>3880.386061699206</v>
      </c>
      <c r="M618" s="71">
        <v>5769.648871827183</v>
      </c>
      <c r="N618" s="71">
        <v>9496.7870576817058</v>
      </c>
      <c r="O618" s="71">
        <v>4397.9906905710386</v>
      </c>
      <c r="P618" s="71">
        <v>4196.4392386889831</v>
      </c>
      <c r="Q618" s="71">
        <v>347.58780856634701</v>
      </c>
      <c r="R618" s="71">
        <v>810.80260761432851</v>
      </c>
      <c r="S618" s="71">
        <v>283.04507999999993</v>
      </c>
      <c r="T618" s="72"/>
      <c r="U618" s="71">
        <v>591203436</v>
      </c>
      <c r="V618" s="71">
        <v>324954</v>
      </c>
      <c r="W618" s="71">
        <v>45387</v>
      </c>
      <c r="X618" s="71">
        <v>1934712</v>
      </c>
      <c r="Y618" s="71">
        <v>2031612</v>
      </c>
      <c r="Z618" s="71">
        <v>1808945</v>
      </c>
      <c r="AA618" s="71">
        <v>1018942</v>
      </c>
      <c r="AB618" s="71">
        <v>5643647</v>
      </c>
      <c r="AC618" s="71">
        <v>140432471</v>
      </c>
      <c r="AD618" s="71">
        <v>283.04507999999993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1558</v>
      </c>
      <c r="B619" s="70">
        <v>512</v>
      </c>
      <c r="C619" s="70">
        <v>2</v>
      </c>
      <c r="D619" s="70">
        <v>31</v>
      </c>
      <c r="E619" s="70">
        <v>2005</v>
      </c>
      <c r="F619" s="70" t="s">
        <v>789</v>
      </c>
      <c r="G619" s="70" t="s">
        <v>1556</v>
      </c>
      <c r="H619" s="70" t="s">
        <v>1557</v>
      </c>
      <c r="I619" s="148"/>
      <c r="J619" s="71">
        <v>17627.648033993861</v>
      </c>
      <c r="K619" s="71">
        <v>799.05105339900922</v>
      </c>
      <c r="L619" s="71">
        <v>3314.682372794714</v>
      </c>
      <c r="M619" s="71">
        <v>9983.0466764262492</v>
      </c>
      <c r="N619" s="71">
        <v>12657.43446834872</v>
      </c>
      <c r="O619" s="71">
        <v>5848.3582462009072</v>
      </c>
      <c r="P619" s="71">
        <v>4121.990448872144</v>
      </c>
      <c r="Q619" s="71">
        <v>331.68583694537602</v>
      </c>
      <c r="R619" s="71">
        <v>1012.111646411446</v>
      </c>
      <c r="S619" s="71">
        <v>491.37654990587021</v>
      </c>
      <c r="T619" s="72"/>
      <c r="U619" s="71">
        <v>544436538</v>
      </c>
      <c r="V619" s="71">
        <v>243740</v>
      </c>
      <c r="W619" s="71">
        <v>29434</v>
      </c>
      <c r="X619" s="71">
        <v>1621218</v>
      </c>
      <c r="Y619" s="71">
        <v>2580577</v>
      </c>
      <c r="Z619" s="71">
        <v>2783620</v>
      </c>
      <c r="AA619" s="71">
        <v>819699</v>
      </c>
      <c r="AB619" s="71">
        <v>5629970</v>
      </c>
      <c r="AC619" s="71">
        <v>178970988</v>
      </c>
      <c r="AD619" s="71">
        <v>491.37654990587032</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1559</v>
      </c>
      <c r="B620" s="70">
        <v>513</v>
      </c>
      <c r="C620" s="70">
        <v>3</v>
      </c>
      <c r="D620" s="70">
        <v>31</v>
      </c>
      <c r="E620" s="70">
        <v>2006</v>
      </c>
      <c r="F620" s="70" t="s">
        <v>790</v>
      </c>
      <c r="G620" s="70" t="s">
        <v>1556</v>
      </c>
      <c r="H620" s="70" t="s">
        <v>1557</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1560</v>
      </c>
      <c r="B621" s="70">
        <v>514</v>
      </c>
      <c r="C621" s="70">
        <v>4</v>
      </c>
      <c r="D621" s="70">
        <v>31</v>
      </c>
      <c r="E621" s="70">
        <v>2007</v>
      </c>
      <c r="F621" s="70" t="s">
        <v>791</v>
      </c>
      <c r="G621" s="70" t="s">
        <v>1556</v>
      </c>
      <c r="H621" s="70" t="s">
        <v>1557</v>
      </c>
      <c r="I621" s="148"/>
      <c r="J621" s="71">
        <v>17460.3986412671</v>
      </c>
      <c r="K621" s="71">
        <v>683.25554757769225</v>
      </c>
      <c r="L621" s="71">
        <v>2998.6304200203408</v>
      </c>
      <c r="M621" s="71">
        <v>9539.3629637306894</v>
      </c>
      <c r="N621" s="71">
        <v>12807.31170354331</v>
      </c>
      <c r="O621" s="71">
        <v>5581.7556049553341</v>
      </c>
      <c r="P621" s="71">
        <v>4056.783447961418</v>
      </c>
      <c r="Q621" s="71">
        <v>346.58429521305999</v>
      </c>
      <c r="R621" s="71">
        <v>946.18843866757391</v>
      </c>
      <c r="S621" s="71">
        <v>412.15889493322459</v>
      </c>
      <c r="T621" s="72"/>
      <c r="U621" s="71">
        <v>573403234</v>
      </c>
      <c r="V621" s="71">
        <v>227330</v>
      </c>
      <c r="W621" s="71">
        <v>36538</v>
      </c>
      <c r="X621" s="71">
        <v>1940407</v>
      </c>
      <c r="Y621" s="71">
        <v>2618005</v>
      </c>
      <c r="Z621" s="71">
        <v>2761804</v>
      </c>
      <c r="AA621" s="71">
        <v>794435</v>
      </c>
      <c r="AB621" s="71">
        <v>5571770</v>
      </c>
      <c r="AC621" s="71">
        <v>172114498</v>
      </c>
      <c r="AD621" s="71">
        <v>412.15889493322447</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1561</v>
      </c>
      <c r="B622" s="70">
        <v>515</v>
      </c>
      <c r="C622" s="70">
        <v>5</v>
      </c>
      <c r="D622" s="70">
        <v>31</v>
      </c>
      <c r="E622" s="70">
        <v>2008</v>
      </c>
      <c r="F622" s="70" t="s">
        <v>792</v>
      </c>
      <c r="G622" s="70" t="s">
        <v>1556</v>
      </c>
      <c r="H622" s="70" t="s">
        <v>1557</v>
      </c>
      <c r="I622" s="148"/>
      <c r="J622" s="71">
        <v>17082.16139751783</v>
      </c>
      <c r="K622" s="71">
        <v>599.66433827719482</v>
      </c>
      <c r="L622" s="71">
        <v>2589.2041935894722</v>
      </c>
      <c r="M622" s="71">
        <v>11161.97841631033</v>
      </c>
      <c r="N622" s="71">
        <v>13074.5909225823</v>
      </c>
      <c r="O622" s="71">
        <v>5373.5785064450993</v>
      </c>
      <c r="P622" s="71">
        <v>3932.5848593862211</v>
      </c>
      <c r="Q622" s="71">
        <v>339.249353716494</v>
      </c>
      <c r="R622" s="71">
        <v>908.70786110256813</v>
      </c>
      <c r="S622" s="71">
        <v>384.72268363000711</v>
      </c>
      <c r="T622" s="72"/>
      <c r="U622" s="71">
        <v>589417868</v>
      </c>
      <c r="V622" s="71">
        <v>227330</v>
      </c>
      <c r="W622" s="71">
        <v>36538</v>
      </c>
      <c r="X622" s="71">
        <v>1940407</v>
      </c>
      <c r="Y622" s="71">
        <v>2637145</v>
      </c>
      <c r="Z622" s="71">
        <v>2752119</v>
      </c>
      <c r="AA622" s="71">
        <v>770992</v>
      </c>
      <c r="AB622" s="71">
        <v>5543556</v>
      </c>
      <c r="AC622" s="71">
        <v>171642412</v>
      </c>
      <c r="AD622" s="71">
        <v>384.72268363000711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1562</v>
      </c>
      <c r="B623" s="70">
        <v>516</v>
      </c>
      <c r="C623" s="70">
        <v>6</v>
      </c>
      <c r="D623" s="70">
        <v>31</v>
      </c>
      <c r="E623" s="70">
        <v>2009</v>
      </c>
      <c r="F623" s="70" t="s">
        <v>176</v>
      </c>
      <c r="G623" s="70" t="s">
        <v>1556</v>
      </c>
      <c r="H623" s="70" t="s">
        <v>1557</v>
      </c>
      <c r="I623" s="148"/>
      <c r="J623" s="71">
        <v>14913.9440914926</v>
      </c>
      <c r="K623" s="71">
        <v>476.99614120734361</v>
      </c>
      <c r="L623" s="71">
        <v>2956.113425414519</v>
      </c>
      <c r="M623" s="71">
        <v>9392.0366026625816</v>
      </c>
      <c r="N623" s="71">
        <v>11303.244424064391</v>
      </c>
      <c r="O623" s="71">
        <v>5449.7267960308754</v>
      </c>
      <c r="P623" s="71">
        <v>3785.695844653344</v>
      </c>
      <c r="Q623" s="71">
        <v>321.85353596677197</v>
      </c>
      <c r="R623" s="71">
        <v>831.85811892021889</v>
      </c>
      <c r="S623" s="71">
        <v>354.77146202964161</v>
      </c>
      <c r="T623" s="72"/>
      <c r="U623" s="71">
        <v>519677609</v>
      </c>
      <c r="V623" s="71">
        <v>221470</v>
      </c>
      <c r="W623" s="71">
        <v>47803</v>
      </c>
      <c r="X623" s="71">
        <v>2061970</v>
      </c>
      <c r="Y623" s="71">
        <v>2654310</v>
      </c>
      <c r="Z623" s="71">
        <v>2754970</v>
      </c>
      <c r="AA623" s="71">
        <v>761946</v>
      </c>
      <c r="AB623" s="71">
        <v>5520894</v>
      </c>
      <c r="AC623" s="71">
        <v>153289547</v>
      </c>
      <c r="AD623" s="71">
        <v>354.77146202964173</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62.795999999999999</v>
      </c>
      <c r="BI623" s="71">
        <v>172.185</v>
      </c>
      <c r="BJ623" s="71">
        <v>15895.125</v>
      </c>
      <c r="BK623" s="71">
        <v>1864.0920000000001</v>
      </c>
      <c r="BL623" s="71">
        <v>1965.1257380000002</v>
      </c>
      <c r="BM623" s="71">
        <v>9.3000000000000007</v>
      </c>
      <c r="BN623" s="72"/>
      <c r="BO623" s="71">
        <v>9</v>
      </c>
      <c r="BP623" s="71">
        <v>6</v>
      </c>
      <c r="BQ623" s="71">
        <v>223</v>
      </c>
      <c r="BR623" s="71">
        <v>30</v>
      </c>
      <c r="BS623" s="71">
        <v>246</v>
      </c>
      <c r="BT623" s="71">
        <v>1</v>
      </c>
      <c r="BU623"/>
      <c r="BV623" s="70">
        <v>16837.907738000002</v>
      </c>
      <c r="BW623" s="70">
        <v>363.80099999999999</v>
      </c>
      <c r="BX623" s="70">
        <v>2147.194</v>
      </c>
      <c r="BY623" s="70">
        <v>96.075000000000003</v>
      </c>
      <c r="BZ623" s="70">
        <v>523.64599999999996</v>
      </c>
      <c r="CA623" s="70">
        <v>0</v>
      </c>
      <c r="CB623" s="70">
        <v>0</v>
      </c>
      <c r="CC623" s="70">
        <v>0</v>
      </c>
      <c r="CD623" s="70">
        <v>0</v>
      </c>
    </row>
    <row r="624" spans="1:82">
      <c r="A624" s="70" t="s">
        <v>1563</v>
      </c>
      <c r="B624" s="70">
        <v>517</v>
      </c>
      <c r="C624" s="70">
        <v>7</v>
      </c>
      <c r="D624" s="70">
        <v>31</v>
      </c>
      <c r="E624" s="70">
        <v>2010</v>
      </c>
      <c r="F624" s="70" t="s">
        <v>177</v>
      </c>
      <c r="G624" s="70" t="s">
        <v>1556</v>
      </c>
      <c r="H624" s="70" t="s">
        <v>1557</v>
      </c>
      <c r="I624" s="148"/>
      <c r="J624" s="71">
        <v>15205.167769580719</v>
      </c>
      <c r="K624" s="71">
        <v>497.46224478213179</v>
      </c>
      <c r="L624" s="71">
        <v>2691.252322958338</v>
      </c>
      <c r="M624" s="71">
        <v>8407.1826464545811</v>
      </c>
      <c r="N624" s="71">
        <v>11182.04635611149</v>
      </c>
      <c r="O624" s="71">
        <v>5431.4273702772989</v>
      </c>
      <c r="P624" s="71">
        <v>3833.0024453178789</v>
      </c>
      <c r="Q624" s="71">
        <v>334.54836466635101</v>
      </c>
      <c r="R624" s="71">
        <v>876.65249507004137</v>
      </c>
      <c r="S624" s="71">
        <v>336.7357135597735</v>
      </c>
      <c r="T624" s="72"/>
      <c r="U624" s="71">
        <v>593095390</v>
      </c>
      <c r="V624" s="71">
        <v>221470</v>
      </c>
      <c r="W624" s="71">
        <v>47803</v>
      </c>
      <c r="X624" s="71">
        <v>2061970</v>
      </c>
      <c r="Y624" s="71">
        <v>2670572</v>
      </c>
      <c r="Z624" s="71">
        <v>2758478</v>
      </c>
      <c r="AA624" s="71">
        <v>752201</v>
      </c>
      <c r="AB624" s="71">
        <v>5498916</v>
      </c>
      <c r="AC624" s="71">
        <v>153088568</v>
      </c>
      <c r="AD624" s="71">
        <v>336.73571355977339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59.917000000000002</v>
      </c>
      <c r="BI624" s="71">
        <v>154.56200000000001</v>
      </c>
      <c r="BJ624" s="71">
        <v>15625.664000000001</v>
      </c>
      <c r="BK624" s="71">
        <v>2750.701</v>
      </c>
      <c r="BL624" s="71">
        <v>1879.5830000000003</v>
      </c>
      <c r="BM624" s="71">
        <v>8.02</v>
      </c>
      <c r="BN624" s="72"/>
      <c r="BO624" s="71">
        <v>7</v>
      </c>
      <c r="BP624" s="71">
        <v>6</v>
      </c>
      <c r="BQ624" s="71">
        <v>219</v>
      </c>
      <c r="BR624" s="71">
        <v>31</v>
      </c>
      <c r="BS624" s="71">
        <v>251</v>
      </c>
      <c r="BT624" s="71">
        <v>1</v>
      </c>
      <c r="BU624"/>
      <c r="BV624" s="70">
        <v>17169.789000000001</v>
      </c>
      <c r="BW624" s="70">
        <v>349.64600000000002</v>
      </c>
      <c r="BX624" s="70">
        <v>2330.335</v>
      </c>
      <c r="BY624" s="70">
        <v>110.264</v>
      </c>
      <c r="BZ624" s="70">
        <v>508.154</v>
      </c>
      <c r="CA624" s="70">
        <v>0</v>
      </c>
      <c r="CB624" s="70">
        <v>5.0010000000000003</v>
      </c>
      <c r="CC624" s="70">
        <v>5.258</v>
      </c>
      <c r="CD624" s="70">
        <v>0</v>
      </c>
    </row>
    <row r="625" spans="1:82">
      <c r="A625" s="70" t="s">
        <v>1564</v>
      </c>
      <c r="B625" s="70">
        <v>518</v>
      </c>
      <c r="C625" s="70">
        <v>8</v>
      </c>
      <c r="D625" s="70">
        <v>31</v>
      </c>
      <c r="E625" s="70">
        <v>2011</v>
      </c>
      <c r="F625" s="70" t="s">
        <v>178</v>
      </c>
      <c r="G625" s="70" t="s">
        <v>1556</v>
      </c>
      <c r="H625" s="70" t="s">
        <v>1557</v>
      </c>
      <c r="I625" s="148"/>
      <c r="J625" s="71">
        <v>16414.9533092577</v>
      </c>
      <c r="K625" s="71">
        <v>697.03713618655365</v>
      </c>
      <c r="L625" s="71">
        <v>2511.134514993023</v>
      </c>
      <c r="M625" s="71">
        <v>10620.63531533829</v>
      </c>
      <c r="N625" s="71">
        <v>13536.14386784005</v>
      </c>
      <c r="O625" s="71">
        <v>5347.2582870544175</v>
      </c>
      <c r="P625" s="71">
        <v>3671.2162598458826</v>
      </c>
      <c r="Q625" s="71">
        <v>384.16428507418402</v>
      </c>
      <c r="R625" s="71">
        <v>896.91961968373732</v>
      </c>
      <c r="S625" s="71">
        <v>363.01219709667612</v>
      </c>
      <c r="T625" s="72"/>
      <c r="U625" s="71">
        <v>603017591</v>
      </c>
      <c r="V625" s="71">
        <v>221470</v>
      </c>
      <c r="W625" s="71">
        <v>47803</v>
      </c>
      <c r="X625" s="71">
        <v>2061970</v>
      </c>
      <c r="Y625" s="71">
        <v>2685761</v>
      </c>
      <c r="Z625" s="71">
        <v>2774730</v>
      </c>
      <c r="AA625" s="71">
        <v>741891</v>
      </c>
      <c r="AB625" s="71">
        <v>5474216</v>
      </c>
      <c r="AC625" s="71">
        <v>156368744</v>
      </c>
      <c r="AD625" s="71">
        <v>363.01219709667612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18.484999999999999</v>
      </c>
      <c r="BI625" s="71">
        <v>102.20399999999999</v>
      </c>
      <c r="BJ625" s="71">
        <v>16054.81</v>
      </c>
      <c r="BK625" s="71">
        <v>3323.3670000000002</v>
      </c>
      <c r="BL625" s="71">
        <v>2044.6410249999999</v>
      </c>
      <c r="BM625" s="71">
        <v>8.14</v>
      </c>
      <c r="BN625" s="72"/>
      <c r="BO625" s="71">
        <v>2</v>
      </c>
      <c r="BP625" s="71">
        <v>5</v>
      </c>
      <c r="BQ625" s="71">
        <v>216</v>
      </c>
      <c r="BR625" s="71">
        <v>32</v>
      </c>
      <c r="BS625" s="71">
        <v>257</v>
      </c>
      <c r="BT625" s="71">
        <v>1</v>
      </c>
      <c r="BU625"/>
      <c r="BV625" s="70">
        <v>17714.317025</v>
      </c>
      <c r="BW625" s="70">
        <v>406.553</v>
      </c>
      <c r="BX625" s="70">
        <v>2858.4050000000002</v>
      </c>
      <c r="BY625" s="70">
        <v>60.698999999999998</v>
      </c>
      <c r="BZ625" s="70">
        <v>498.54</v>
      </c>
      <c r="CA625" s="70">
        <v>0</v>
      </c>
      <c r="CB625" s="70">
        <v>7.218</v>
      </c>
      <c r="CC625" s="70">
        <v>5.915</v>
      </c>
      <c r="CD625" s="70">
        <v>0</v>
      </c>
    </row>
    <row r="626" spans="1:82">
      <c r="A626" s="70" t="s">
        <v>1565</v>
      </c>
      <c r="B626" s="70">
        <v>519</v>
      </c>
      <c r="C626" s="70">
        <v>9</v>
      </c>
      <c r="D626" s="70">
        <v>31</v>
      </c>
      <c r="E626" s="70">
        <v>2012</v>
      </c>
      <c r="F626" s="70" t="s">
        <v>179</v>
      </c>
      <c r="G626" s="70" t="s">
        <v>1556</v>
      </c>
      <c r="H626" s="70" t="s">
        <v>1557</v>
      </c>
      <c r="I626" s="148"/>
      <c r="J626" s="71">
        <v>17385.330702274969</v>
      </c>
      <c r="K626" s="71">
        <v>785.23929253990707</v>
      </c>
      <c r="L626" s="71">
        <v>2533.6600550497142</v>
      </c>
      <c r="M626" s="71">
        <v>13190.79531631339</v>
      </c>
      <c r="N626" s="71">
        <v>15001.624620457769</v>
      </c>
      <c r="O626" s="71">
        <v>5345.8855754701444</v>
      </c>
      <c r="P626" s="71">
        <v>3664.0305921742215</v>
      </c>
      <c r="Q626" s="71">
        <v>416.71845914647201</v>
      </c>
      <c r="R626" s="71">
        <v>941.26483350125932</v>
      </c>
      <c r="S626" s="71">
        <v>401.58745175038001</v>
      </c>
      <c r="T626" s="72"/>
      <c r="U626" s="71">
        <v>611928517</v>
      </c>
      <c r="V626" s="71">
        <v>221470</v>
      </c>
      <c r="W626" s="71">
        <v>47803</v>
      </c>
      <c r="X626" s="71">
        <v>2061970</v>
      </c>
      <c r="Y626" s="71">
        <v>2709610</v>
      </c>
      <c r="Z626" s="71">
        <v>2796020</v>
      </c>
      <c r="AA626" s="71">
        <v>736250</v>
      </c>
      <c r="AB626" s="71">
        <v>5465451</v>
      </c>
      <c r="AC626" s="71">
        <v>159849558</v>
      </c>
      <c r="AD626" s="71">
        <v>401.58745175038013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23.626000000000001</v>
      </c>
      <c r="BI626" s="71">
        <v>111.22499999999999</v>
      </c>
      <c r="BJ626" s="71">
        <v>15214.433000000001</v>
      </c>
      <c r="BK626" s="71">
        <v>3460.67</v>
      </c>
      <c r="BL626" s="71">
        <v>1877.8700000000001</v>
      </c>
      <c r="BM626" s="71">
        <v>8.59</v>
      </c>
      <c r="BN626" s="72"/>
      <c r="BO626" s="71">
        <v>3</v>
      </c>
      <c r="BP626" s="71">
        <v>5</v>
      </c>
      <c r="BQ626" s="71">
        <v>223</v>
      </c>
      <c r="BR626" s="71">
        <v>32</v>
      </c>
      <c r="BS626" s="71">
        <v>259</v>
      </c>
      <c r="BT626" s="71">
        <v>1</v>
      </c>
      <c r="BU626"/>
      <c r="BV626" s="70">
        <v>17277.739000000001</v>
      </c>
      <c r="BW626" s="70">
        <v>264.67700000000002</v>
      </c>
      <c r="BX626" s="70">
        <v>2680.83</v>
      </c>
      <c r="BY626" s="70">
        <v>39.994</v>
      </c>
      <c r="BZ626" s="70">
        <v>420.61399999999998</v>
      </c>
      <c r="CA626" s="70">
        <v>0</v>
      </c>
      <c r="CB626" s="70">
        <v>9.0109999999999992</v>
      </c>
      <c r="CC626" s="70">
        <v>3.5489999999999999</v>
      </c>
      <c r="CD626" s="70">
        <v>0</v>
      </c>
    </row>
    <row r="627" spans="1:82">
      <c r="A627" s="70" t="s">
        <v>1566</v>
      </c>
      <c r="B627" s="70">
        <v>520</v>
      </c>
      <c r="C627" s="70">
        <v>10</v>
      </c>
      <c r="D627" s="70">
        <v>31</v>
      </c>
      <c r="E627" s="70">
        <v>2013</v>
      </c>
      <c r="F627" s="70" t="s">
        <v>180</v>
      </c>
      <c r="G627" s="70" t="s">
        <v>1556</v>
      </c>
      <c r="H627" s="70" t="s">
        <v>1557</v>
      </c>
      <c r="I627" s="148"/>
      <c r="J627" s="71">
        <v>17759.18024590546</v>
      </c>
      <c r="K627" s="71">
        <v>649.00295370922743</v>
      </c>
      <c r="L627" s="71">
        <v>2237.421611813355</v>
      </c>
      <c r="M627" s="71">
        <v>12267.75501235921</v>
      </c>
      <c r="N627" s="71">
        <v>14633.931681599161</v>
      </c>
      <c r="O627" s="71">
        <v>5174.2961453317612</v>
      </c>
      <c r="P627" s="71">
        <v>3693.2423883459833</v>
      </c>
      <c r="Q627" s="71">
        <v>422.59326578870298</v>
      </c>
      <c r="R627" s="71">
        <v>959.8449233407307</v>
      </c>
      <c r="S627" s="71">
        <v>383.78928037763222</v>
      </c>
      <c r="T627" s="72"/>
      <c r="U627" s="71">
        <v>636467257</v>
      </c>
      <c r="V627" s="71">
        <v>221470</v>
      </c>
      <c r="W627" s="71">
        <v>47803</v>
      </c>
      <c r="X627" s="71">
        <v>2061970</v>
      </c>
      <c r="Y627" s="71">
        <v>2727383</v>
      </c>
      <c r="Z627" s="71">
        <v>2827105</v>
      </c>
      <c r="AA627" s="71">
        <v>739334</v>
      </c>
      <c r="AB627" s="71">
        <v>5463045</v>
      </c>
      <c r="AC627" s="71">
        <v>159115230</v>
      </c>
      <c r="AD627" s="71">
        <v>383.78928037763222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39.807000000000002</v>
      </c>
      <c r="BI627" s="71">
        <v>132.83700000000002</v>
      </c>
      <c r="BJ627" s="71">
        <v>17619.312999999998</v>
      </c>
      <c r="BK627" s="71">
        <v>3544.5230000000001</v>
      </c>
      <c r="BL627" s="71">
        <v>2176.0389999999998</v>
      </c>
      <c r="BM627" s="71">
        <v>9.33</v>
      </c>
      <c r="BN627" s="72"/>
      <c r="BO627" s="71">
        <v>5</v>
      </c>
      <c r="BP627" s="71">
        <v>7</v>
      </c>
      <c r="BQ627" s="71">
        <v>232</v>
      </c>
      <c r="BR627" s="71">
        <v>34</v>
      </c>
      <c r="BS627" s="71">
        <v>258</v>
      </c>
      <c r="BT627" s="71">
        <v>1</v>
      </c>
      <c r="BU627"/>
      <c r="BV627" s="70">
        <v>19622.749</v>
      </c>
      <c r="BW627" s="70">
        <v>475.74599999999998</v>
      </c>
      <c r="BX627" s="70">
        <v>2831.3809999999999</v>
      </c>
      <c r="BY627" s="70">
        <v>58.761000000000003</v>
      </c>
      <c r="BZ627" s="70">
        <v>520.82899999999995</v>
      </c>
      <c r="CA627" s="70">
        <v>0</v>
      </c>
      <c r="CB627" s="70">
        <v>8.8339999999999996</v>
      </c>
      <c r="CC627" s="70">
        <v>3.5489999999999999</v>
      </c>
      <c r="CD627" s="70">
        <v>0</v>
      </c>
    </row>
    <row r="628" spans="1:82">
      <c r="A628" s="70" t="s">
        <v>1567</v>
      </c>
      <c r="B628" s="70">
        <v>521</v>
      </c>
      <c r="C628" s="70">
        <v>11</v>
      </c>
      <c r="D628" s="70">
        <v>31</v>
      </c>
      <c r="E628" s="70">
        <v>2014</v>
      </c>
      <c r="F628" s="70" t="s">
        <v>181</v>
      </c>
      <c r="G628" s="70" t="s">
        <v>1556</v>
      </c>
      <c r="H628" s="70" t="s">
        <v>1557</v>
      </c>
      <c r="I628" s="148"/>
      <c r="J628" s="71">
        <v>16717.59653911275</v>
      </c>
      <c r="K628" s="71">
        <v>643.19885235622257</v>
      </c>
      <c r="L628" s="71">
        <v>2025.834129244354</v>
      </c>
      <c r="M628" s="71">
        <v>12576.17879975548</v>
      </c>
      <c r="N628" s="71">
        <v>15556.74160075375</v>
      </c>
      <c r="O628" s="71">
        <v>4935.4105530307888</v>
      </c>
      <c r="P628" s="71">
        <v>3701.8643792177731</v>
      </c>
      <c r="Q628" s="71">
        <v>403.12360552835702</v>
      </c>
      <c r="R628" s="71">
        <v>973.51065954417561</v>
      </c>
      <c r="S628" s="71">
        <v>377.62782276180218</v>
      </c>
      <c r="T628" s="72"/>
      <c r="U628" s="71">
        <v>665412555</v>
      </c>
      <c r="V628" s="71">
        <v>190709</v>
      </c>
      <c r="W628" s="71">
        <v>44181</v>
      </c>
      <c r="X628" s="71">
        <v>2009602</v>
      </c>
      <c r="Y628" s="71">
        <v>2738172</v>
      </c>
      <c r="Z628" s="71">
        <v>2840103</v>
      </c>
      <c r="AA628" s="71">
        <v>737228</v>
      </c>
      <c r="AB628" s="71">
        <v>5431658</v>
      </c>
      <c r="AC628" s="71">
        <v>161888065</v>
      </c>
      <c r="AD628" s="71">
        <v>377.62782276180218</v>
      </c>
      <c r="AE628" s="72"/>
      <c r="AF628" s="71"/>
      <c r="AG628" s="71"/>
      <c r="AH628" s="71"/>
      <c r="AI628" s="71"/>
      <c r="AJ628" s="71"/>
      <c r="AK628" s="71"/>
      <c r="AL628" s="71"/>
      <c r="AM628" s="71"/>
      <c r="AN628" s="71"/>
      <c r="AO628" s="71"/>
      <c r="AP628" s="71"/>
      <c r="AQ628" s="72"/>
      <c r="AR628" s="71">
        <v>25204</v>
      </c>
      <c r="AS628" s="71">
        <v>3543</v>
      </c>
      <c r="AT628" s="71">
        <v>55</v>
      </c>
      <c r="AU628" s="71">
        <v>4</v>
      </c>
      <c r="AV628" s="71">
        <v>0</v>
      </c>
      <c r="AW628" s="71">
        <v>48</v>
      </c>
      <c r="AX628" s="71"/>
      <c r="AY628" s="72"/>
      <c r="AZ628" s="71">
        <v>115467.11500000001</v>
      </c>
      <c r="BA628" s="71">
        <v>482683.30499999988</v>
      </c>
      <c r="BB628" s="71">
        <v>319907.09999999998</v>
      </c>
      <c r="BC628" s="71">
        <v>17550</v>
      </c>
      <c r="BD628" s="71">
        <v>0</v>
      </c>
      <c r="BE628" s="71">
        <v>41730.300000000003</v>
      </c>
      <c r="BF628" s="71"/>
      <c r="BG628" s="72"/>
      <c r="BH628" s="71">
        <v>36.408000000000001</v>
      </c>
      <c r="BI628" s="71">
        <v>135.88299999999998</v>
      </c>
      <c r="BJ628" s="71">
        <v>17170.344000000001</v>
      </c>
      <c r="BK628" s="71">
        <v>2919.42</v>
      </c>
      <c r="BL628" s="71">
        <v>2209.6759999999999</v>
      </c>
      <c r="BM628" s="71">
        <v>8.5470000000000006</v>
      </c>
      <c r="BN628" s="72"/>
      <c r="BO628" s="71">
        <v>6</v>
      </c>
      <c r="BP628" s="71">
        <v>7</v>
      </c>
      <c r="BQ628" s="71">
        <v>231</v>
      </c>
      <c r="BR628" s="71">
        <v>33</v>
      </c>
      <c r="BS628" s="71">
        <v>252</v>
      </c>
      <c r="BT628" s="71">
        <v>1</v>
      </c>
      <c r="BU628"/>
      <c r="BV628" s="70">
        <v>18686.440999999999</v>
      </c>
      <c r="BW628" s="70">
        <v>460.31900000000002</v>
      </c>
      <c r="BX628" s="70">
        <v>2740.5810000000001</v>
      </c>
      <c r="BY628" s="70">
        <v>71.153999999999996</v>
      </c>
      <c r="BZ628" s="70">
        <v>511.714</v>
      </c>
      <c r="CA628" s="70">
        <v>0</v>
      </c>
      <c r="CB628" s="70">
        <v>10.069000000000001</v>
      </c>
      <c r="CC628" s="70">
        <v>0</v>
      </c>
      <c r="CD628" s="70">
        <v>0</v>
      </c>
    </row>
    <row r="629" spans="1:82">
      <c r="A629" s="70" t="s">
        <v>1568</v>
      </c>
      <c r="B629" s="70">
        <v>522</v>
      </c>
      <c r="C629" s="70">
        <v>12</v>
      </c>
      <c r="D629" s="70">
        <v>31</v>
      </c>
      <c r="E629" s="70">
        <v>2015</v>
      </c>
      <c r="F629" s="70" t="s">
        <v>182</v>
      </c>
      <c r="G629" s="70" t="s">
        <v>1556</v>
      </c>
      <c r="H629" s="70" t="s">
        <v>1557</v>
      </c>
      <c r="I629" s="148"/>
      <c r="J629" s="71">
        <v>16330.084033562331</v>
      </c>
      <c r="K629" s="71">
        <v>616.76083709568513</v>
      </c>
      <c r="L629" s="71">
        <v>2132.401763608641</v>
      </c>
      <c r="M629" s="71">
        <v>12168.36905761591</v>
      </c>
      <c r="N629" s="71">
        <v>14386.96823864129</v>
      </c>
      <c r="O629" s="71">
        <v>4906.1400933382611</v>
      </c>
      <c r="P629" s="71">
        <v>3692.6580033685632</v>
      </c>
      <c r="Q629" s="71">
        <v>392.41985802306903</v>
      </c>
      <c r="R629" s="71">
        <v>955.14101138922547</v>
      </c>
      <c r="S629" s="71">
        <v>395.64548251559847</v>
      </c>
      <c r="T629" s="72"/>
      <c r="U629" s="71">
        <v>651685183</v>
      </c>
      <c r="V629" s="71">
        <v>190709</v>
      </c>
      <c r="W629" s="71">
        <v>44181</v>
      </c>
      <c r="X629" s="71">
        <v>2009602</v>
      </c>
      <c r="Y629" s="71">
        <v>2751282</v>
      </c>
      <c r="Z629" s="71">
        <v>2850430</v>
      </c>
      <c r="AA629" s="71">
        <v>734814</v>
      </c>
      <c r="AB629" s="71">
        <v>5401210</v>
      </c>
      <c r="AC629" s="71">
        <v>163265771</v>
      </c>
      <c r="AD629" s="71">
        <v>395.64548251559847</v>
      </c>
      <c r="AE629" s="72"/>
      <c r="AF629" s="71">
        <v>5029250433.0507441</v>
      </c>
      <c r="AG629" s="71">
        <v>410898323.35083938</v>
      </c>
      <c r="AH629" s="71">
        <v>275723523.6533711</v>
      </c>
      <c r="AI629" s="71">
        <v>12781231827.781639</v>
      </c>
      <c r="AJ629" s="71">
        <v>12185558999.829599</v>
      </c>
      <c r="AK629" s="71"/>
      <c r="AL629" s="71"/>
      <c r="AM629" s="71">
        <v>740213173.27620399</v>
      </c>
      <c r="AN629" s="71"/>
      <c r="AO629" s="71"/>
      <c r="AP629" s="71">
        <v>31422876280.942394</v>
      </c>
      <c r="AQ629" s="72"/>
      <c r="AR629" s="71">
        <v>28229</v>
      </c>
      <c r="AS629" s="71">
        <v>4258</v>
      </c>
      <c r="AT629" s="71">
        <v>69</v>
      </c>
      <c r="AU629" s="71">
        <v>9</v>
      </c>
      <c r="AV629" s="71">
        <v>0</v>
      </c>
      <c r="AW629" s="71">
        <v>56</v>
      </c>
      <c r="AX629" s="71"/>
      <c r="AY629" s="72"/>
      <c r="AZ629" s="71">
        <v>133050.04399999999</v>
      </c>
      <c r="BA629" s="71">
        <v>854616.20499999984</v>
      </c>
      <c r="BB629" s="71">
        <v>319676.7</v>
      </c>
      <c r="BC629" s="71">
        <v>47717.8</v>
      </c>
      <c r="BD629" s="71">
        <v>0</v>
      </c>
      <c r="BE629" s="71">
        <v>66355.3</v>
      </c>
      <c r="BF629" s="71"/>
      <c r="BG629" s="72"/>
      <c r="BH629" s="71">
        <v>37.822000000000003</v>
      </c>
      <c r="BI629" s="71">
        <v>110.17099999999999</v>
      </c>
      <c r="BJ629" s="71">
        <v>16866.82</v>
      </c>
      <c r="BK629" s="71">
        <v>3069.83</v>
      </c>
      <c r="BL629" s="71">
        <v>2126.3849999999998</v>
      </c>
      <c r="BM629" s="71">
        <v>9.6029999999999998</v>
      </c>
      <c r="BN629" s="72"/>
      <c r="BO629" s="71">
        <v>6</v>
      </c>
      <c r="BP629" s="71">
        <v>6</v>
      </c>
      <c r="BQ629" s="71">
        <v>235</v>
      </c>
      <c r="BR629" s="71">
        <v>34</v>
      </c>
      <c r="BS629" s="71">
        <v>257</v>
      </c>
      <c r="BT629" s="71">
        <v>1</v>
      </c>
      <c r="BU629"/>
      <c r="BV629" s="70">
        <v>18429.544999999998</v>
      </c>
      <c r="BW629" s="70">
        <v>466.60599999999999</v>
      </c>
      <c r="BX629" s="70">
        <v>2751.625</v>
      </c>
      <c r="BY629" s="70">
        <v>72.887</v>
      </c>
      <c r="BZ629" s="70">
        <v>478.91899999999998</v>
      </c>
      <c r="CA629" s="70">
        <v>1.542</v>
      </c>
      <c r="CB629" s="70">
        <v>15.3</v>
      </c>
      <c r="CC629" s="70">
        <v>4.2069999999999999</v>
      </c>
      <c r="CD629" s="70">
        <v>0</v>
      </c>
    </row>
    <row r="630" spans="1:82">
      <c r="A630" s="70" t="s">
        <v>1569</v>
      </c>
      <c r="B630" s="70">
        <v>523</v>
      </c>
      <c r="C630" s="70">
        <v>13</v>
      </c>
      <c r="D630" s="70">
        <v>31</v>
      </c>
      <c r="E630" s="70">
        <v>2016</v>
      </c>
      <c r="F630" s="70" t="s">
        <v>155</v>
      </c>
      <c r="G630" s="70" t="s">
        <v>1556</v>
      </c>
      <c r="H630" s="70" t="s">
        <v>1557</v>
      </c>
      <c r="I630" s="148"/>
      <c r="J630" s="71">
        <v>15946.869153851316</v>
      </c>
      <c r="K630" s="71">
        <v>581.77696471708907</v>
      </c>
      <c r="L630" s="71">
        <v>2293.074342598647</v>
      </c>
      <c r="M630" s="71">
        <v>10432.965256059206</v>
      </c>
      <c r="N630" s="71">
        <v>14686.666404386515</v>
      </c>
      <c r="O630" s="71">
        <v>4873.592010790705</v>
      </c>
      <c r="P630" s="71">
        <v>3867.9605095986622</v>
      </c>
      <c r="Q630" s="71">
        <v>379.3509896079899</v>
      </c>
      <c r="R630" s="71">
        <v>969.95781758072837</v>
      </c>
      <c r="S630" s="71">
        <v>444.06559823623951</v>
      </c>
      <c r="T630" s="72"/>
      <c r="U630" s="71">
        <v>603660080</v>
      </c>
      <c r="V630" s="71">
        <v>190709</v>
      </c>
      <c r="W630" s="71">
        <v>44181</v>
      </c>
      <c r="X630" s="71">
        <v>2009602</v>
      </c>
      <c r="Y630" s="71">
        <v>2761826</v>
      </c>
      <c r="Z630" s="71">
        <v>2866327</v>
      </c>
      <c r="AA630" s="71">
        <v>796086</v>
      </c>
      <c r="AB630" s="71">
        <v>5370807</v>
      </c>
      <c r="AC630" s="71">
        <v>165659247.48236421</v>
      </c>
      <c r="AD630" s="71">
        <v>444.06559823623951</v>
      </c>
      <c r="AE630" s="72"/>
      <c r="AF630" s="71">
        <v>4979891351.819026</v>
      </c>
      <c r="AG630" s="71">
        <v>391670135.27534032</v>
      </c>
      <c r="AH630" s="71">
        <v>233689272.73909941</v>
      </c>
      <c r="AI630" s="71">
        <v>12758217654.67079</v>
      </c>
      <c r="AJ630" s="71">
        <v>12150184787.6409</v>
      </c>
      <c r="AK630" s="71"/>
      <c r="AL630" s="71"/>
      <c r="AM630" s="71">
        <v>736618405.6263777</v>
      </c>
      <c r="AN630" s="71"/>
      <c r="AO630" s="71"/>
      <c r="AP630" s="71">
        <v>31250271607.771534</v>
      </c>
      <c r="AQ630" s="72"/>
      <c r="AR630" s="71">
        <v>30520</v>
      </c>
      <c r="AS630" s="71">
        <v>4950</v>
      </c>
      <c r="AT630" s="71">
        <v>84</v>
      </c>
      <c r="AU630" s="71">
        <v>13</v>
      </c>
      <c r="AV630" s="71">
        <v>1</v>
      </c>
      <c r="AW630" s="71">
        <v>66</v>
      </c>
      <c r="AX630" s="71"/>
      <c r="AY630" s="72"/>
      <c r="AZ630" s="71">
        <v>146745.451</v>
      </c>
      <c r="BA630" s="71">
        <v>975032.00499999989</v>
      </c>
      <c r="BB630" s="71">
        <v>353921.7</v>
      </c>
      <c r="BC630" s="71">
        <v>50500</v>
      </c>
      <c r="BD630" s="71">
        <v>100</v>
      </c>
      <c r="BE630" s="71">
        <v>105916.3</v>
      </c>
      <c r="BF630" s="71"/>
      <c r="BG630" s="72"/>
      <c r="BH630" s="71">
        <v>37.734999999999999</v>
      </c>
      <c r="BI630" s="71">
        <v>111.348</v>
      </c>
      <c r="BJ630" s="71">
        <v>16908.844000000001</v>
      </c>
      <c r="BK630" s="71">
        <v>2928.9609999999998</v>
      </c>
      <c r="BL630" s="71">
        <v>2261.703</v>
      </c>
      <c r="BM630" s="71">
        <v>8.5</v>
      </c>
      <c r="BN630" s="72"/>
      <c r="BO630" s="71">
        <v>5</v>
      </c>
      <c r="BP630" s="71">
        <v>6</v>
      </c>
      <c r="BQ630" s="71">
        <v>238</v>
      </c>
      <c r="BR630" s="71">
        <v>35</v>
      </c>
      <c r="BS630" s="71">
        <v>268</v>
      </c>
      <c r="BT630" s="71">
        <v>1</v>
      </c>
      <c r="BU630"/>
      <c r="BV630" s="70">
        <v>18223.511999999999</v>
      </c>
      <c r="BW630" s="70">
        <v>527.99400000000003</v>
      </c>
      <c r="BX630" s="70">
        <v>2803.7629999999999</v>
      </c>
      <c r="BY630" s="70">
        <v>80.168999999999997</v>
      </c>
      <c r="BZ630" s="70">
        <v>621.65300000000002</v>
      </c>
      <c r="CA630" s="70">
        <v>0</v>
      </c>
      <c r="CB630" s="70">
        <v>0</v>
      </c>
      <c r="CC630" s="70">
        <v>0</v>
      </c>
      <c r="CD630" s="70">
        <v>0</v>
      </c>
    </row>
    <row r="631" spans="1:82">
      <c r="A631" s="70" t="s">
        <v>1570</v>
      </c>
      <c r="B631" s="70">
        <v>524</v>
      </c>
      <c r="C631" s="70">
        <v>14</v>
      </c>
      <c r="D631" s="70">
        <v>31</v>
      </c>
      <c r="E631" s="70">
        <v>2017</v>
      </c>
      <c r="F631" s="70" t="s">
        <v>156</v>
      </c>
      <c r="G631" s="70" t="s">
        <v>1556</v>
      </c>
      <c r="H631" s="70" t="s">
        <v>1557</v>
      </c>
      <c r="I631" s="148"/>
      <c r="J631" s="71">
        <v>16402.043855098364</v>
      </c>
      <c r="K631" s="71">
        <v>594.48894963019688</v>
      </c>
      <c r="L631" s="71">
        <v>2069.9812660517541</v>
      </c>
      <c r="M631" s="71">
        <v>10461.029624681056</v>
      </c>
      <c r="N631" s="71">
        <v>14429.090615125009</v>
      </c>
      <c r="O631" s="71">
        <v>4815.215958408623</v>
      </c>
      <c r="P631" s="71">
        <v>3858.328427459172</v>
      </c>
      <c r="Q631" s="71">
        <v>364.70516075081201</v>
      </c>
      <c r="R631" s="71">
        <v>988.41205904984997</v>
      </c>
      <c r="S631" s="71">
        <v>430.7267910234001</v>
      </c>
      <c r="T631" s="72"/>
      <c r="U631" s="71">
        <v>610549238</v>
      </c>
      <c r="V631" s="71">
        <v>190709</v>
      </c>
      <c r="W631" s="71">
        <v>44181</v>
      </c>
      <c r="X631" s="71">
        <v>2009602</v>
      </c>
      <c r="Y631" s="71">
        <v>2772845</v>
      </c>
      <c r="Z631" s="71">
        <v>2878972</v>
      </c>
      <c r="AA631" s="71">
        <v>799166</v>
      </c>
      <c r="AB631" s="71">
        <v>5339539</v>
      </c>
      <c r="AC631" s="71">
        <v>172160613</v>
      </c>
      <c r="AD631" s="71">
        <v>430.7267910234001</v>
      </c>
      <c r="AE631" s="72"/>
      <c r="AF631" s="71">
        <v>4949279039.765892</v>
      </c>
      <c r="AG631" s="71">
        <v>392808151.71876138</v>
      </c>
      <c r="AH631" s="71">
        <v>285476171.71763331</v>
      </c>
      <c r="AI631" s="71">
        <v>12442571319.05834</v>
      </c>
      <c r="AJ631" s="71">
        <v>11061748158.85364</v>
      </c>
      <c r="AK631" s="71"/>
      <c r="AL631" s="71"/>
      <c r="AM631" s="71">
        <v>733475824.68410873</v>
      </c>
      <c r="AN631" s="71"/>
      <c r="AO631" s="71"/>
      <c r="AP631" s="71">
        <v>29865358665.798374</v>
      </c>
      <c r="AQ631" s="72"/>
      <c r="AR631" s="71">
        <v>32147</v>
      </c>
      <c r="AS631" s="71">
        <v>5693</v>
      </c>
      <c r="AT631" s="71">
        <v>107</v>
      </c>
      <c r="AU631" s="71">
        <v>16</v>
      </c>
      <c r="AV631" s="71">
        <v>1</v>
      </c>
      <c r="AW631" s="71">
        <v>80</v>
      </c>
      <c r="AX631" s="71"/>
      <c r="AY631" s="72"/>
      <c r="AZ631" s="71">
        <v>156160.88</v>
      </c>
      <c r="BA631" s="71">
        <v>1146485.8049999999</v>
      </c>
      <c r="BB631" s="71">
        <v>360144.79999999987</v>
      </c>
      <c r="BC631" s="71">
        <v>57360</v>
      </c>
      <c r="BD631" s="71">
        <v>100</v>
      </c>
      <c r="BE631" s="71">
        <v>109470.6</v>
      </c>
      <c r="BF631" s="71"/>
      <c r="BG631" s="72"/>
      <c r="BH631" s="71">
        <v>148.82300000000001</v>
      </c>
      <c r="BI631" s="71">
        <v>103.1</v>
      </c>
      <c r="BJ631" s="71">
        <v>16886.244999999999</v>
      </c>
      <c r="BK631" s="71">
        <v>3282.8710000000001</v>
      </c>
      <c r="BL631" s="71">
        <v>2163.3650000000002</v>
      </c>
      <c r="BM631" s="71">
        <v>9.8699999999999992</v>
      </c>
      <c r="BN631" s="72"/>
      <c r="BO631" s="71">
        <v>8</v>
      </c>
      <c r="BP631" s="71">
        <v>6</v>
      </c>
      <c r="BQ631" s="71">
        <v>236</v>
      </c>
      <c r="BR631" s="71">
        <v>34</v>
      </c>
      <c r="BS631" s="71">
        <v>261</v>
      </c>
      <c r="BT631" s="71">
        <v>1</v>
      </c>
      <c r="BU631"/>
      <c r="BV631" s="70">
        <v>18505.297999999999</v>
      </c>
      <c r="BW631" s="70">
        <v>501.76100000000002</v>
      </c>
      <c r="BX631" s="70">
        <v>2741.0329999999999</v>
      </c>
      <c r="BY631" s="70">
        <v>87.358000000000004</v>
      </c>
      <c r="BZ631" s="70">
        <v>758.82399999999996</v>
      </c>
      <c r="CA631" s="70">
        <v>0</v>
      </c>
      <c r="CB631" s="70">
        <v>0</v>
      </c>
      <c r="CC631" s="70">
        <v>0</v>
      </c>
      <c r="CD631" s="70">
        <v>0</v>
      </c>
    </row>
    <row r="632" spans="1:82">
      <c r="A632" s="70" t="s">
        <v>1571</v>
      </c>
      <c r="B632" s="70">
        <v>525</v>
      </c>
      <c r="C632" s="70">
        <v>15</v>
      </c>
      <c r="D632" s="70">
        <v>31</v>
      </c>
      <c r="E632" s="70">
        <v>2018</v>
      </c>
      <c r="F632" s="70" t="s">
        <v>183</v>
      </c>
      <c r="G632" s="70" t="s">
        <v>1556</v>
      </c>
      <c r="H632" s="70" t="s">
        <v>1557</v>
      </c>
      <c r="I632" s="148"/>
      <c r="J632" s="71">
        <v>16201.75802699879</v>
      </c>
      <c r="K632" s="71">
        <v>553.30819232749457</v>
      </c>
      <c r="L632" s="71">
        <v>1898.9411907220149</v>
      </c>
      <c r="M632" s="71">
        <v>10512.624221804503</v>
      </c>
      <c r="N632" s="71">
        <v>13325.300134929639</v>
      </c>
      <c r="O632" s="71">
        <v>4732.3781425646739</v>
      </c>
      <c r="P632" s="71">
        <v>3838.6732000070215</v>
      </c>
      <c r="Q632" s="71">
        <v>336.19811653276201</v>
      </c>
      <c r="R632" s="71">
        <v>1011.2446959428828</v>
      </c>
      <c r="S632" s="71">
        <v>489.40962602617537</v>
      </c>
      <c r="T632" s="72"/>
      <c r="U632" s="71">
        <v>630434565</v>
      </c>
      <c r="V632" s="71">
        <v>190709</v>
      </c>
      <c r="W632" s="71">
        <v>44181</v>
      </c>
      <c r="X632" s="71">
        <v>2009602</v>
      </c>
      <c r="Y632" s="71">
        <v>2781336</v>
      </c>
      <c r="Z632" s="71">
        <v>2883621</v>
      </c>
      <c r="AA632" s="71">
        <v>803089</v>
      </c>
      <c r="AB632" s="71">
        <v>5304413</v>
      </c>
      <c r="AC632" s="71">
        <v>175447271</v>
      </c>
      <c r="AD632" s="71">
        <v>489.40962602617537</v>
      </c>
      <c r="AE632" s="72"/>
      <c r="AF632" s="71">
        <v>5130018578.3435736</v>
      </c>
      <c r="AG632" s="71">
        <v>355397409.00529748</v>
      </c>
      <c r="AH632" s="71">
        <v>269061326.97015113</v>
      </c>
      <c r="AI632" s="71">
        <v>12718849463.945749</v>
      </c>
      <c r="AJ632" s="71">
        <v>10307147356.170959</v>
      </c>
      <c r="AK632" s="71"/>
      <c r="AL632" s="71"/>
      <c r="AM632" s="71">
        <v>730158341.12330925</v>
      </c>
      <c r="AN632" s="71"/>
      <c r="AO632" s="71"/>
      <c r="AP632" s="71">
        <v>29510632475.55904</v>
      </c>
      <c r="AQ632" s="72"/>
      <c r="AR632" s="71">
        <v>34928</v>
      </c>
      <c r="AS632" s="71">
        <v>6695</v>
      </c>
      <c r="AT632" s="71">
        <v>257</v>
      </c>
      <c r="AU632" s="71">
        <v>21</v>
      </c>
      <c r="AV632" s="71">
        <v>2</v>
      </c>
      <c r="AW632" s="71">
        <v>91</v>
      </c>
      <c r="AX632" s="71"/>
      <c r="AY632" s="72"/>
      <c r="AZ632" s="71">
        <v>171496.25099999941</v>
      </c>
      <c r="BA632" s="71">
        <v>1310084.605</v>
      </c>
      <c r="BB632" s="71">
        <v>412946.1</v>
      </c>
      <c r="BC632" s="71">
        <v>72017</v>
      </c>
      <c r="BD632" s="71">
        <v>350</v>
      </c>
      <c r="BE632" s="71">
        <v>140087.48300000001</v>
      </c>
      <c r="BF632" s="71"/>
      <c r="BG632" s="72"/>
      <c r="BH632" s="71">
        <v>158.95599999999999</v>
      </c>
      <c r="BI632" s="71">
        <v>108.512</v>
      </c>
      <c r="BJ632" s="71">
        <v>16817.845000000001</v>
      </c>
      <c r="BK632" s="71">
        <v>3163.732</v>
      </c>
      <c r="BL632" s="71">
        <v>2221.254586</v>
      </c>
      <c r="BM632" s="71">
        <v>8.843</v>
      </c>
      <c r="BN632" s="72"/>
      <c r="BO632" s="71">
        <v>8</v>
      </c>
      <c r="BP632" s="71">
        <v>6</v>
      </c>
      <c r="BQ632" s="71">
        <v>239</v>
      </c>
      <c r="BR632" s="71">
        <v>34</v>
      </c>
      <c r="BS632" s="71">
        <v>259</v>
      </c>
      <c r="BT632" s="71">
        <v>1</v>
      </c>
      <c r="BU632"/>
      <c r="BV632" s="70">
        <v>18270.909</v>
      </c>
      <c r="BW632" s="70">
        <v>500.88499999999999</v>
      </c>
      <c r="BX632" s="70">
        <v>2830.942</v>
      </c>
      <c r="BY632" s="70">
        <v>119.421586</v>
      </c>
      <c r="BZ632" s="70">
        <v>756.98500000000001</v>
      </c>
      <c r="CA632" s="70">
        <v>0</v>
      </c>
      <c r="CB632" s="70">
        <v>0</v>
      </c>
      <c r="CC632" s="70">
        <v>0</v>
      </c>
      <c r="CD632" s="70">
        <v>0</v>
      </c>
    </row>
    <row r="633" spans="1:82">
      <c r="A633" s="70" t="s">
        <v>1572</v>
      </c>
      <c r="B633" s="70">
        <v>526</v>
      </c>
      <c r="C633" s="70">
        <v>16</v>
      </c>
      <c r="D633" s="70">
        <v>31</v>
      </c>
      <c r="E633" s="70">
        <v>2019</v>
      </c>
      <c r="F633" s="70" t="s">
        <v>158</v>
      </c>
      <c r="G633" s="70" t="s">
        <v>1556</v>
      </c>
      <c r="H633" s="70" t="s">
        <v>1557</v>
      </c>
      <c r="I633" s="148"/>
      <c r="J633" s="71">
        <v>14723.198848885817</v>
      </c>
      <c r="K633" s="71">
        <v>513.4292595117771</v>
      </c>
      <c r="L633" s="71">
        <v>1907.4490951961754</v>
      </c>
      <c r="M633" s="71">
        <v>9430.7785042428459</v>
      </c>
      <c r="N633" s="71">
        <v>13533.27774934913</v>
      </c>
      <c r="O633" s="71">
        <v>4598.737728825995</v>
      </c>
      <c r="P633" s="71">
        <v>3578.1369080593204</v>
      </c>
      <c r="Q633" s="71">
        <v>325.07474952540502</v>
      </c>
      <c r="R633" s="71">
        <v>977.05080558300506</v>
      </c>
      <c r="S633" s="71">
        <v>449.55850097540167</v>
      </c>
      <c r="T633" s="72"/>
      <c r="U633" s="71">
        <v>602362255</v>
      </c>
      <c r="V633" s="71">
        <v>190709</v>
      </c>
      <c r="W633" s="71">
        <v>44181</v>
      </c>
      <c r="X633" s="71">
        <v>2009602</v>
      </c>
      <c r="Y633" s="71">
        <v>2790286</v>
      </c>
      <c r="Z633" s="71">
        <v>2879118</v>
      </c>
      <c r="AA633" s="71">
        <v>742979</v>
      </c>
      <c r="AB633" s="71">
        <v>5267762</v>
      </c>
      <c r="AC633" s="71">
        <v>172291205</v>
      </c>
      <c r="AD633" s="71">
        <v>449.55850097540173</v>
      </c>
      <c r="AE633" s="72"/>
      <c r="AF633" s="71">
        <v>4829938692.8975611</v>
      </c>
      <c r="AG633" s="71">
        <v>355292165.85834301</v>
      </c>
      <c r="AH633" s="71">
        <v>290505863.9306224</v>
      </c>
      <c r="AI633" s="71">
        <v>12463416616.447771</v>
      </c>
      <c r="AJ633" s="71">
        <v>10907430524.91353</v>
      </c>
      <c r="AK633" s="71">
        <v>0</v>
      </c>
      <c r="AL633" s="71">
        <v>0</v>
      </c>
      <c r="AM633" s="71">
        <v>717429528.70889544</v>
      </c>
      <c r="AN633" s="71">
        <v>0</v>
      </c>
      <c r="AO633" s="71">
        <v>0</v>
      </c>
      <c r="AP633" s="71">
        <v>29564013392.756725</v>
      </c>
      <c r="AQ633" s="72"/>
      <c r="AR633" s="71">
        <v>36192</v>
      </c>
      <c r="AS633" s="71">
        <v>7852</v>
      </c>
      <c r="AT633" s="71">
        <v>385</v>
      </c>
      <c r="AU633" s="71">
        <v>23</v>
      </c>
      <c r="AV633" s="71">
        <v>2</v>
      </c>
      <c r="AW633" s="71">
        <v>105</v>
      </c>
      <c r="AX633" s="71"/>
      <c r="AY633" s="72"/>
      <c r="AZ633" s="71">
        <v>179682.6400000001</v>
      </c>
      <c r="BA633" s="71">
        <v>1663172.2050000001</v>
      </c>
      <c r="BB633" s="71">
        <v>541441.30000000005</v>
      </c>
      <c r="BC633" s="71">
        <v>72214.100000000006</v>
      </c>
      <c r="BD633" s="71">
        <v>350</v>
      </c>
      <c r="BE633" s="71">
        <v>145012.25899999999</v>
      </c>
      <c r="BF633" s="71"/>
      <c r="BG633" s="72"/>
      <c r="BH633" s="71">
        <v>157.47999999999999</v>
      </c>
      <c r="BI633" s="71">
        <v>83.381</v>
      </c>
      <c r="BJ633" s="71">
        <v>16444.150000000001</v>
      </c>
      <c r="BK633" s="71">
        <v>2342.3960000000002</v>
      </c>
      <c r="BL633" s="71">
        <v>2217.7060000000001</v>
      </c>
      <c r="BM633" s="71">
        <v>8.9459999999999997</v>
      </c>
      <c r="BN633" s="72"/>
      <c r="BO633" s="71">
        <v>7</v>
      </c>
      <c r="BP633" s="71">
        <v>6</v>
      </c>
      <c r="BQ633" s="71">
        <v>237</v>
      </c>
      <c r="BR633" s="71">
        <v>34</v>
      </c>
      <c r="BS633" s="71">
        <v>257</v>
      </c>
      <c r="BT633" s="71">
        <v>1</v>
      </c>
      <c r="BU633"/>
      <c r="BV633" s="70">
        <v>17082.599999999999</v>
      </c>
      <c r="BW633" s="70">
        <v>528.15099999999995</v>
      </c>
      <c r="BX633" s="70">
        <v>2850.201</v>
      </c>
      <c r="BY633" s="70">
        <v>80.552999999999997</v>
      </c>
      <c r="BZ633" s="70">
        <v>712.55399999999997</v>
      </c>
      <c r="CA633" s="70">
        <v>0</v>
      </c>
      <c r="CB633" s="70">
        <v>0</v>
      </c>
      <c r="CC633" s="70">
        <v>0</v>
      </c>
      <c r="CD633" s="70">
        <v>0</v>
      </c>
    </row>
    <row r="634" spans="1:82">
      <c r="A634" s="70" t="s">
        <v>1573</v>
      </c>
      <c r="B634" s="70">
        <v>527</v>
      </c>
      <c r="C634" s="70">
        <v>17</v>
      </c>
      <c r="D634" s="70">
        <v>31</v>
      </c>
      <c r="E634" s="70">
        <v>2020</v>
      </c>
      <c r="F634" s="70" t="s">
        <v>159</v>
      </c>
      <c r="G634" s="1064" t="s">
        <v>1556</v>
      </c>
      <c r="H634" s="70" t="s">
        <v>1557</v>
      </c>
      <c r="I634" s="148"/>
      <c r="J634" s="71">
        <v>11996.850887685881</v>
      </c>
      <c r="K634" s="71">
        <v>538.06533288373214</v>
      </c>
      <c r="L634" s="71">
        <v>2354.6139247279307</v>
      </c>
      <c r="M634" s="71">
        <v>8870.8095450281962</v>
      </c>
      <c r="N634" s="71">
        <v>12427.507191015693</v>
      </c>
      <c r="O634" s="71">
        <v>4026.9221276709372</v>
      </c>
      <c r="P634" s="71">
        <v>3390.1545623072011</v>
      </c>
      <c r="Q634" s="71">
        <v>308.289821179081</v>
      </c>
      <c r="R634" s="71">
        <v>921.22371527302187</v>
      </c>
      <c r="S634" s="71">
        <v>449.62454700200823</v>
      </c>
      <c r="T634" s="72"/>
      <c r="U634" s="71">
        <v>558722694</v>
      </c>
      <c r="V634" s="71">
        <v>184908</v>
      </c>
      <c r="W634" s="71">
        <v>48461</v>
      </c>
      <c r="X634" s="71">
        <v>1987761</v>
      </c>
      <c r="Y634" s="71">
        <v>2795571</v>
      </c>
      <c r="Z634" s="71">
        <v>2877530</v>
      </c>
      <c r="AA634" s="71">
        <v>748220</v>
      </c>
      <c r="AB634" s="71">
        <v>5228732</v>
      </c>
      <c r="AC634" s="71">
        <v>163305112.99999997</v>
      </c>
      <c r="AD634" s="71">
        <v>449.62454700200823</v>
      </c>
      <c r="AE634" s="72"/>
      <c r="AF634" s="71">
        <v>4362455076.1374426</v>
      </c>
      <c r="AG634" s="71">
        <v>344738779.4325313</v>
      </c>
      <c r="AH634" s="71">
        <v>345300101.15131354</v>
      </c>
      <c r="AI634" s="71">
        <v>11413090874.315611</v>
      </c>
      <c r="AJ634" s="71">
        <v>11479978262.99855</v>
      </c>
      <c r="AK634" s="71">
        <v>0</v>
      </c>
      <c r="AL634" s="71">
        <v>0</v>
      </c>
      <c r="AM634" s="71">
        <v>682407618.42415571</v>
      </c>
      <c r="AN634" s="71">
        <v>0</v>
      </c>
      <c r="AO634" s="71">
        <v>0</v>
      </c>
      <c r="AP634" s="71">
        <v>28627970712.459606</v>
      </c>
      <c r="AQ634" s="72"/>
      <c r="AR634" s="71">
        <v>38320</v>
      </c>
      <c r="AS634" s="71">
        <v>8985</v>
      </c>
      <c r="AT634" s="71">
        <v>507</v>
      </c>
      <c r="AU634" s="71">
        <v>31</v>
      </c>
      <c r="AV634" s="71">
        <v>2</v>
      </c>
      <c r="AW634" s="71">
        <v>111</v>
      </c>
      <c r="AX634" s="71"/>
      <c r="AY634" s="72"/>
      <c r="AZ634" s="71">
        <v>192962.5740000002</v>
      </c>
      <c r="BA634" s="71">
        <v>1924409.5729999989</v>
      </c>
      <c r="BB634" s="71">
        <v>543263.70000000007</v>
      </c>
      <c r="BC634" s="71">
        <v>91799.1</v>
      </c>
      <c r="BD634" s="71">
        <v>350</v>
      </c>
      <c r="BE634" s="71">
        <v>257856.06</v>
      </c>
      <c r="BF634" s="71"/>
      <c r="BG634" s="72"/>
      <c r="BH634" s="71">
        <v>48.762999999999998</v>
      </c>
      <c r="BI634" s="71">
        <v>76.344999999999999</v>
      </c>
      <c r="BJ634" s="71">
        <v>13504.99</v>
      </c>
      <c r="BK634" s="71">
        <v>1761.41</v>
      </c>
      <c r="BL634" s="71">
        <v>2049.3470000000002</v>
      </c>
      <c r="BM634" s="71">
        <v>8.625</v>
      </c>
      <c r="BN634" s="72"/>
      <c r="BO634" s="71">
        <v>6</v>
      </c>
      <c r="BP634" s="71">
        <v>5</v>
      </c>
      <c r="BQ634" s="71">
        <v>233</v>
      </c>
      <c r="BR634" s="71">
        <v>35</v>
      </c>
      <c r="BS634" s="71">
        <v>250</v>
      </c>
      <c r="BT634" s="71">
        <v>1</v>
      </c>
      <c r="BU634"/>
      <c r="BV634" s="70">
        <v>13840.763999999999</v>
      </c>
      <c r="BW634" s="70">
        <v>519.76</v>
      </c>
      <c r="BX634" s="70">
        <v>2640.4119999999998</v>
      </c>
      <c r="BY634" s="70">
        <v>59.889000000000003</v>
      </c>
      <c r="BZ634" s="70">
        <v>388.65499999999997</v>
      </c>
      <c r="CA634" s="70">
        <v>0</v>
      </c>
      <c r="CB634" s="70">
        <v>0</v>
      </c>
      <c r="CC634" s="70">
        <v>0</v>
      </c>
      <c r="CD634" s="70">
        <v>0</v>
      </c>
    </row>
    <row r="635" spans="1:82">
      <c r="A635" s="70" t="s">
        <v>1574</v>
      </c>
      <c r="B635" s="70">
        <v>527</v>
      </c>
      <c r="C635" s="70">
        <v>18</v>
      </c>
      <c r="D635" s="70">
        <v>31</v>
      </c>
      <c r="E635" s="70">
        <v>2021</v>
      </c>
      <c r="F635" s="70" t="s">
        <v>160</v>
      </c>
      <c r="G635" s="1064" t="s">
        <v>1556</v>
      </c>
      <c r="H635" s="70" t="s">
        <v>1557</v>
      </c>
      <c r="I635" s="148"/>
      <c r="J635" s="71">
        <v>12815.551882190202</v>
      </c>
      <c r="K635" s="71">
        <v>518.30627332050346</v>
      </c>
      <c r="L635" s="71">
        <v>2148.7946345153746</v>
      </c>
      <c r="M635" s="71">
        <v>9009.3404871329567</v>
      </c>
      <c r="N635" s="71">
        <v>12282.093985108651</v>
      </c>
      <c r="O635" s="71">
        <v>3905.4178970024227</v>
      </c>
      <c r="P635" s="71">
        <v>3501.9779582906262</v>
      </c>
      <c r="Q635" s="71">
        <v>302.66048958369299</v>
      </c>
      <c r="R635" s="71">
        <v>957.10181350929565</v>
      </c>
      <c r="S635" s="71">
        <v>479.14245092041199</v>
      </c>
      <c r="T635" s="72"/>
      <c r="U635" s="71">
        <v>612925649</v>
      </c>
      <c r="V635" s="71">
        <v>184908</v>
      </c>
      <c r="W635" s="71">
        <v>48461</v>
      </c>
      <c r="X635" s="71">
        <v>1987761</v>
      </c>
      <c r="Y635" s="71">
        <v>2796536</v>
      </c>
      <c r="Z635" s="71">
        <v>2873457</v>
      </c>
      <c r="AA635" s="71">
        <v>753663</v>
      </c>
      <c r="AB635" s="71">
        <v>5183687</v>
      </c>
      <c r="AC635" s="71">
        <v>164595157.99999997</v>
      </c>
      <c r="AD635" s="71">
        <v>479.14245092041199</v>
      </c>
      <c r="AE635" s="72"/>
      <c r="AF635" s="71">
        <v>4694746646.3446655</v>
      </c>
      <c r="AG635" s="71">
        <v>350691877.0291239</v>
      </c>
      <c r="AH635" s="71">
        <v>309581635.8983652</v>
      </c>
      <c r="AI635" s="71">
        <v>12523543882.417791</v>
      </c>
      <c r="AJ635" s="71">
        <v>11186714096.02211</v>
      </c>
      <c r="AK635" s="71">
        <v>0</v>
      </c>
      <c r="AL635" s="71">
        <v>0</v>
      </c>
      <c r="AM635" s="71">
        <v>680430908.79876673</v>
      </c>
      <c r="AN635" s="71">
        <v>0</v>
      </c>
      <c r="AO635" s="71">
        <v>0</v>
      </c>
      <c r="AP635" s="71">
        <v>29745709046.510822</v>
      </c>
      <c r="AQ635" s="72"/>
      <c r="AR635" s="71">
        <v>41675</v>
      </c>
      <c r="AS635" s="71">
        <v>9816</v>
      </c>
      <c r="AT635" s="71">
        <v>639</v>
      </c>
      <c r="AU635" s="71">
        <v>33</v>
      </c>
      <c r="AV635" s="71">
        <v>2</v>
      </c>
      <c r="AW635" s="71">
        <v>115</v>
      </c>
      <c r="AX635" s="71"/>
      <c r="AY635" s="72"/>
      <c r="AZ635" s="71">
        <v>213255.94999998939</v>
      </c>
      <c r="BA635" s="71">
        <v>1984164.07099998</v>
      </c>
      <c r="BB635" s="71">
        <v>603477.6</v>
      </c>
      <c r="BC635" s="71">
        <v>99939.099999999991</v>
      </c>
      <c r="BD635" s="71">
        <v>350</v>
      </c>
      <c r="BE635" s="71">
        <v>259594.06</v>
      </c>
      <c r="BF635" s="71"/>
      <c r="BG635" s="72"/>
      <c r="BH635" s="71">
        <v>42.908999999999999</v>
      </c>
      <c r="BI635" s="71">
        <v>81.971000000000004</v>
      </c>
      <c r="BJ635" s="71">
        <v>15013.976000000001</v>
      </c>
      <c r="BK635" s="71">
        <v>2148.672</v>
      </c>
      <c r="BL635" s="71">
        <v>1840.2409999999998</v>
      </c>
      <c r="BM635" s="71">
        <v>0</v>
      </c>
      <c r="BN635" s="72"/>
      <c r="BO635" s="71">
        <v>6</v>
      </c>
      <c r="BP635" s="71">
        <v>5</v>
      </c>
      <c r="BQ635" s="71">
        <v>233</v>
      </c>
      <c r="BR635" s="71">
        <v>35</v>
      </c>
      <c r="BS635" s="71">
        <v>252</v>
      </c>
      <c r="BT635" s="71">
        <v>0</v>
      </c>
      <c r="BU635"/>
      <c r="BV635" s="70">
        <v>15517.28</v>
      </c>
      <c r="BW635" s="70">
        <v>542.45799999999997</v>
      </c>
      <c r="BX635" s="70">
        <v>2538.4679999999998</v>
      </c>
      <c r="BY635" s="70">
        <v>59.69</v>
      </c>
      <c r="BZ635" s="70">
        <v>469.87299999999999</v>
      </c>
      <c r="CA635" s="70">
        <v>0</v>
      </c>
      <c r="CB635" s="70">
        <v>0</v>
      </c>
      <c r="CC635" s="70">
        <v>0</v>
      </c>
      <c r="CD635" s="70">
        <v>0</v>
      </c>
    </row>
    <row r="636" spans="1:82">
      <c r="A636" s="70" t="s">
        <v>1575</v>
      </c>
      <c r="B636" s="70">
        <v>527</v>
      </c>
      <c r="C636" s="70">
        <v>19</v>
      </c>
      <c r="D636" s="70">
        <v>31</v>
      </c>
      <c r="E636" s="70">
        <v>2022</v>
      </c>
      <c r="F636" s="70" t="s">
        <v>161</v>
      </c>
      <c r="G636" s="70" t="s">
        <v>1556</v>
      </c>
      <c r="H636" s="70" t="s">
        <v>1557</v>
      </c>
      <c r="I636" s="148"/>
      <c r="J636" s="71">
        <v>11290.283591913147</v>
      </c>
      <c r="K636" s="71">
        <v>495.78797895919894</v>
      </c>
      <c r="L636" s="71">
        <v>1926.6780987110706</v>
      </c>
      <c r="M636" s="71">
        <v>9185.4950014356455</v>
      </c>
      <c r="N636" s="71">
        <v>12129.358782938451</v>
      </c>
      <c r="O636" s="71">
        <v>4115.1057387305082</v>
      </c>
      <c r="P636" s="71">
        <v>3482.1366476673725</v>
      </c>
      <c r="Q636" s="71">
        <v>302.58586881011513</v>
      </c>
      <c r="R636" s="71">
        <v>962.88797699418831</v>
      </c>
      <c r="S636" s="71">
        <v>456.78000790976273</v>
      </c>
      <c r="T636" s="72"/>
      <c r="U636" s="71">
        <v>664125927</v>
      </c>
      <c r="V636" s="71">
        <v>184908</v>
      </c>
      <c r="W636" s="71">
        <v>48461</v>
      </c>
      <c r="X636" s="71">
        <v>1987761</v>
      </c>
      <c r="Y636" s="71">
        <v>2804281</v>
      </c>
      <c r="Z636" s="71">
        <v>2876677</v>
      </c>
      <c r="AA636" s="71">
        <v>760817</v>
      </c>
      <c r="AB636" s="71">
        <v>5139913</v>
      </c>
      <c r="AC636" s="71">
        <v>167669939.99999997</v>
      </c>
      <c r="AD636" s="71">
        <v>456.78000790976273</v>
      </c>
      <c r="AE636" s="72"/>
      <c r="AF636" s="71">
        <v>4535001021.4841261</v>
      </c>
      <c r="AG636" s="71">
        <v>353772554.98230088</v>
      </c>
      <c r="AH636" s="71">
        <v>343638461.8869738</v>
      </c>
      <c r="AI636" s="71">
        <v>12437436696.524389</v>
      </c>
      <c r="AJ636" s="71">
        <v>11418652767.36241</v>
      </c>
      <c r="AK636" s="71">
        <v>0</v>
      </c>
      <c r="AL636" s="71">
        <v>0</v>
      </c>
      <c r="AM636" s="71">
        <v>663703059.17796135</v>
      </c>
      <c r="AN636" s="71">
        <v>0</v>
      </c>
      <c r="AO636" s="71">
        <v>0</v>
      </c>
      <c r="AP636" s="71">
        <v>29752204561.418167</v>
      </c>
      <c r="AQ636" s="72"/>
      <c r="AR636" s="71">
        <v>45199</v>
      </c>
      <c r="AS636" s="71">
        <v>10282</v>
      </c>
      <c r="AT636" s="71">
        <v>776</v>
      </c>
      <c r="AU636" s="71">
        <v>42</v>
      </c>
      <c r="AV636" s="71">
        <v>2</v>
      </c>
      <c r="AW636" s="71">
        <v>121</v>
      </c>
      <c r="AX636" s="71"/>
      <c r="AY636" s="72"/>
      <c r="AZ636" s="71">
        <v>235288.94199998491</v>
      </c>
      <c r="BA636" s="71">
        <v>2015500.8709999735</v>
      </c>
      <c r="BB636" s="71">
        <v>639467.20000000007</v>
      </c>
      <c r="BC636" s="71">
        <v>171857.8</v>
      </c>
      <c r="BD636" s="71">
        <v>350</v>
      </c>
      <c r="BE636" s="71">
        <v>406613.45999999996</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1576</v>
      </c>
      <c r="B637" s="70">
        <v>527</v>
      </c>
      <c r="C637" s="70">
        <v>20</v>
      </c>
      <c r="D637" s="70">
        <v>31</v>
      </c>
      <c r="E637" s="70">
        <v>2023</v>
      </c>
      <c r="F637" s="70" t="s">
        <v>1539</v>
      </c>
      <c r="G637" s="70" t="s">
        <v>1556</v>
      </c>
      <c r="H637" s="70" t="s">
        <v>1557</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48697</v>
      </c>
      <c r="AS637" s="71">
        <v>10539</v>
      </c>
      <c r="AT637" s="71">
        <v>907</v>
      </c>
      <c r="AU637" s="71">
        <v>44</v>
      </c>
      <c r="AV637" s="71">
        <v>3</v>
      </c>
      <c r="AW637" s="71">
        <v>123</v>
      </c>
      <c r="AX637" s="71"/>
      <c r="AY637" s="72"/>
      <c r="AZ637" s="71">
        <v>257748.57899997837</v>
      </c>
      <c r="BA637" s="71">
        <v>2035100.5709999662</v>
      </c>
      <c r="BB637" s="71">
        <v>1164555.6000000001</v>
      </c>
      <c r="BC637" s="71">
        <v>193637.8</v>
      </c>
      <c r="BD637" s="71">
        <v>2350</v>
      </c>
      <c r="BE637" s="71">
        <v>330975.26</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1577</v>
      </c>
      <c r="B638" s="70">
        <v>527</v>
      </c>
      <c r="C638" s="70">
        <v>21</v>
      </c>
      <c r="D638" s="70">
        <v>31</v>
      </c>
      <c r="E638" s="70">
        <v>2024</v>
      </c>
      <c r="F638" s="70" t="s">
        <v>1554</v>
      </c>
      <c r="G638" s="70" t="s">
        <v>1556</v>
      </c>
      <c r="H638" s="70" t="s">
        <v>1557</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1578</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1664</v>
      </c>
      <c r="IX6" s="1058" t="s">
        <v>1664</v>
      </c>
      <c r="IY6" s="1058" t="s">
        <v>1664</v>
      </c>
      <c r="IZ6" s="1058" t="s">
        <v>1664</v>
      </c>
      <c r="JA6" s="1058" t="s">
        <v>1664</v>
      </c>
      <c r="JB6" s="1058" t="s">
        <v>1664</v>
      </c>
      <c r="JC6" s="1058" t="s">
        <v>1664</v>
      </c>
      <c r="JD6" s="1058" t="s">
        <v>1664</v>
      </c>
      <c r="JE6" s="1058" t="s">
        <v>1664</v>
      </c>
      <c r="JF6" s="1058" t="s">
        <v>1664</v>
      </c>
      <c r="JG6" s="1058" t="s">
        <v>1664</v>
      </c>
      <c r="JH6" s="1058" t="s">
        <v>1664</v>
      </c>
      <c r="JI6" s="1058" t="s">
        <v>1664</v>
      </c>
      <c r="JJ6" s="1058" t="s">
        <v>1664</v>
      </c>
      <c r="JK6" s="1058" t="s">
        <v>1664</v>
      </c>
      <c r="JL6" s="1058" t="s">
        <v>1664</v>
      </c>
      <c r="JM6" s="1058" t="s">
        <v>1664</v>
      </c>
      <c r="JN6" s="1058" t="s">
        <v>1664</v>
      </c>
      <c r="JO6" s="1058" t="s">
        <v>1664</v>
      </c>
      <c r="JP6" s="1058" t="s">
        <v>1664</v>
      </c>
      <c r="JQ6" s="1058" t="s">
        <v>1664</v>
      </c>
      <c r="JR6" s="1058" t="s">
        <v>1664</v>
      </c>
      <c r="JS6" s="1058" t="s">
        <v>1664</v>
      </c>
      <c r="JT6" s="1058" t="s">
        <v>1664</v>
      </c>
      <c r="JU6" s="1058" t="s">
        <v>1664</v>
      </c>
      <c r="JV6" s="1058" t="s">
        <v>1664</v>
      </c>
      <c r="JW6" s="1058" t="s">
        <v>1664</v>
      </c>
      <c r="JX6" s="1058" t="s">
        <v>1664</v>
      </c>
      <c r="JY6" s="1058" t="s">
        <v>1664</v>
      </c>
      <c r="JZ6" s="1058" t="s">
        <v>1664</v>
      </c>
      <c r="KA6" s="1058" t="s">
        <v>1664</v>
      </c>
      <c r="KB6" s="1058" t="s">
        <v>1664</v>
      </c>
      <c r="KC6" s="1058" t="s">
        <v>1664</v>
      </c>
      <c r="KD6" s="1058" t="s">
        <v>1664</v>
      </c>
      <c r="KE6" s="1058" t="s">
        <v>1664</v>
      </c>
      <c r="KF6" s="1058" t="s">
        <v>1664</v>
      </c>
      <c r="KG6" s="1058" t="s">
        <v>1664</v>
      </c>
      <c r="KH6" s="1058" t="s">
        <v>1664</v>
      </c>
      <c r="KI6" s="1058" t="s">
        <v>1664</v>
      </c>
      <c r="KJ6" s="1058" t="s">
        <v>1664</v>
      </c>
      <c r="KK6" s="1058" t="s">
        <v>1664</v>
      </c>
      <c r="KL6" s="1058" t="s">
        <v>1664</v>
      </c>
      <c r="KM6" s="1058" t="s">
        <v>1664</v>
      </c>
      <c r="KN6" s="1058" t="s">
        <v>1664</v>
      </c>
      <c r="KO6" s="1058" t="s">
        <v>1664</v>
      </c>
      <c r="KP6" s="1058" t="s">
        <v>1664</v>
      </c>
      <c r="KQ6" s="1058" t="s">
        <v>1664</v>
      </c>
      <c r="KR6" s="1058" t="s">
        <v>1664</v>
      </c>
      <c r="KS6" s="1058" t="s">
        <v>1664</v>
      </c>
      <c r="KT6" s="1058" t="s">
        <v>1664</v>
      </c>
      <c r="KU6" s="1058" t="s">
        <v>1664</v>
      </c>
      <c r="KV6" s="1058" t="s">
        <v>1664</v>
      </c>
      <c r="KW6" s="1058" t="s">
        <v>1664</v>
      </c>
      <c r="KX6" s="1058" t="s">
        <v>1664</v>
      </c>
      <c r="KY6" s="1058" t="s">
        <v>1664</v>
      </c>
      <c r="KZ6" s="1058" t="s">
        <v>1664</v>
      </c>
      <c r="LA6" s="1058" t="s">
        <v>1664</v>
      </c>
      <c r="LB6" s="1058" t="s">
        <v>1664</v>
      </c>
      <c r="LC6" s="1058" t="s">
        <v>1664</v>
      </c>
      <c r="LD6" s="1058" t="s">
        <v>1664</v>
      </c>
      <c r="LE6" s="1058" t="s">
        <v>1664</v>
      </c>
      <c r="LF6" s="1058" t="s">
        <v>1664</v>
      </c>
      <c r="LG6" s="1058" t="s">
        <v>1664</v>
      </c>
      <c r="LH6" s="1058" t="s">
        <v>1664</v>
      </c>
      <c r="LI6" s="1058" t="s">
        <v>1664</v>
      </c>
      <c r="LJ6" s="1058" t="s">
        <v>1664</v>
      </c>
      <c r="LK6" s="1058" t="s">
        <v>1664</v>
      </c>
      <c r="LL6" s="1058" t="s">
        <v>1664</v>
      </c>
      <c r="LM6" s="1058" t="s">
        <v>1664</v>
      </c>
      <c r="LN6" s="1058" t="s">
        <v>1664</v>
      </c>
      <c r="LO6" s="1058" t="s">
        <v>1664</v>
      </c>
      <c r="LP6" s="1058" t="s">
        <v>1664</v>
      </c>
      <c r="LQ6" s="1058" t="s">
        <v>1664</v>
      </c>
      <c r="LR6" s="1058" t="s">
        <v>1664</v>
      </c>
      <c r="LS6" s="1058" t="s">
        <v>1664</v>
      </c>
      <c r="LT6" s="1058" t="s">
        <v>1664</v>
      </c>
      <c r="LU6" s="1058" t="s">
        <v>1664</v>
      </c>
      <c r="LV6" s="1058" t="s">
        <v>1664</v>
      </c>
      <c r="LW6" s="1058" t="s">
        <v>1664</v>
      </c>
      <c r="LX6" s="1058" t="s">
        <v>1664</v>
      </c>
      <c r="LY6" s="1058" t="s">
        <v>1664</v>
      </c>
      <c r="LZ6" s="1058" t="s">
        <v>1664</v>
      </c>
      <c r="MA6" s="1058" t="s">
        <v>1664</v>
      </c>
      <c r="MB6" s="1058" t="s">
        <v>1664</v>
      </c>
      <c r="MC6" s="1058" t="s">
        <v>1664</v>
      </c>
      <c r="MD6" s="1058" t="s">
        <v>1664</v>
      </c>
      <c r="ME6" s="1058" t="s">
        <v>1664</v>
      </c>
      <c r="MF6" s="1058" t="s">
        <v>1664</v>
      </c>
      <c r="MG6" s="1058" t="s">
        <v>1664</v>
      </c>
      <c r="MH6" s="1058" t="s">
        <v>1664</v>
      </c>
      <c r="MI6" s="1058" t="s">
        <v>1664</v>
      </c>
      <c r="MJ6" s="1058" t="s">
        <v>1664</v>
      </c>
      <c r="MK6" s="1058" t="s">
        <v>1664</v>
      </c>
      <c r="ML6" s="1058" t="s">
        <v>1664</v>
      </c>
      <c r="MM6" s="1058" t="s">
        <v>1664</v>
      </c>
      <c r="MN6" s="1058" t="s">
        <v>1664</v>
      </c>
      <c r="MO6" s="1058" t="s">
        <v>1664</v>
      </c>
      <c r="MP6" s="1058" t="s">
        <v>1664</v>
      </c>
      <c r="MQ6" s="1058" t="s">
        <v>1664</v>
      </c>
      <c r="MR6" s="1058" t="s">
        <v>1664</v>
      </c>
      <c r="MS6" s="1058" t="s">
        <v>1664</v>
      </c>
      <c r="MT6" s="1058" t="s">
        <v>1664</v>
      </c>
      <c r="MU6" s="1058" t="s">
        <v>1664</v>
      </c>
      <c r="MV6" s="1058" t="s">
        <v>1664</v>
      </c>
      <c r="MW6" s="1058" t="s">
        <v>1664</v>
      </c>
      <c r="MX6" s="1058" t="s">
        <v>1664</v>
      </c>
      <c r="MY6" s="1058" t="s">
        <v>1664</v>
      </c>
      <c r="MZ6" s="1058" t="s">
        <v>1664</v>
      </c>
      <c r="NA6" s="1058" t="s">
        <v>1664</v>
      </c>
      <c r="NB6" s="1058" t="s">
        <v>1664</v>
      </c>
      <c r="NC6" s="1058" t="s">
        <v>1664</v>
      </c>
      <c r="ND6" s="1058" t="s">
        <v>1664</v>
      </c>
      <c r="NE6" s="1058" t="s">
        <v>1664</v>
      </c>
      <c r="NF6" s="1058" t="s">
        <v>1664</v>
      </c>
      <c r="NG6" s="1058" t="s">
        <v>1664</v>
      </c>
      <c r="NH6" s="1058" t="s">
        <v>1664</v>
      </c>
      <c r="NI6" s="1058" t="s">
        <v>1664</v>
      </c>
      <c r="NJ6" s="1058" t="s">
        <v>1664</v>
      </c>
      <c r="NK6" s="1058" t="s">
        <v>1664</v>
      </c>
      <c r="NL6" s="1058" t="s">
        <v>1664</v>
      </c>
      <c r="NM6" s="1058" t="s">
        <v>1664</v>
      </c>
      <c r="NN6" s="1058" t="s">
        <v>1664</v>
      </c>
      <c r="NO6" s="1058" t="s">
        <v>1664</v>
      </c>
      <c r="NP6" s="1058" t="s">
        <v>1664</v>
      </c>
      <c r="NQ6" s="1058" t="s">
        <v>1664</v>
      </c>
      <c r="NR6" s="1058" t="s">
        <v>1664</v>
      </c>
      <c r="NS6" s="1058" t="s">
        <v>1664</v>
      </c>
      <c r="NT6" s="1058" t="s">
        <v>1664</v>
      </c>
      <c r="NU6" s="1058" t="s">
        <v>1664</v>
      </c>
      <c r="NV6" s="1058" t="s">
        <v>1664</v>
      </c>
      <c r="NW6" s="1058" t="s">
        <v>1664</v>
      </c>
      <c r="NX6" s="1058" t="s">
        <v>1664</v>
      </c>
      <c r="NY6" s="1058" t="s">
        <v>1664</v>
      </c>
      <c r="NZ6" s="1058" t="s">
        <v>1664</v>
      </c>
      <c r="OA6" s="1058" t="s">
        <v>1664</v>
      </c>
      <c r="OB6" s="1058" t="s">
        <v>1664</v>
      </c>
      <c r="OC6" s="1058" t="s">
        <v>1664</v>
      </c>
      <c r="OD6" s="1058" t="s">
        <v>1664</v>
      </c>
      <c r="OE6" s="1058" t="s">
        <v>1664</v>
      </c>
      <c r="OF6" s="1058" t="s">
        <v>1664</v>
      </c>
      <c r="OG6" s="1058" t="s">
        <v>1664</v>
      </c>
      <c r="OH6" s="1058" t="s">
        <v>1664</v>
      </c>
      <c r="OI6" s="1058" t="s">
        <v>1664</v>
      </c>
      <c r="OJ6" s="1058" t="s">
        <v>1664</v>
      </c>
      <c r="OK6" s="1058" t="s">
        <v>1664</v>
      </c>
      <c r="OL6" s="1058" t="s">
        <v>1664</v>
      </c>
      <c r="OM6" s="1058" t="s">
        <v>1664</v>
      </c>
      <c r="ON6" s="1058" t="s">
        <v>1664</v>
      </c>
      <c r="OO6" s="1058" t="s">
        <v>1664</v>
      </c>
      <c r="OP6" s="1058" t="s">
        <v>1664</v>
      </c>
      <c r="OQ6" s="1058" t="s">
        <v>1664</v>
      </c>
      <c r="OR6" s="1058" t="s">
        <v>1664</v>
      </c>
      <c r="OS6" s="1058" t="s">
        <v>1664</v>
      </c>
      <c r="OT6" s="1058" t="s">
        <v>1664</v>
      </c>
      <c r="OU6" s="1058" t="s">
        <v>1664</v>
      </c>
      <c r="OV6" s="1058" t="s">
        <v>1664</v>
      </c>
      <c r="OW6" s="1058" t="s">
        <v>1664</v>
      </c>
      <c r="OX6" s="1058" t="s">
        <v>1664</v>
      </c>
      <c r="OY6" s="1058" t="s">
        <v>1664</v>
      </c>
      <c r="OZ6" s="1058" t="s">
        <v>1664</v>
      </c>
      <c r="PA6" s="1058" t="s">
        <v>1664</v>
      </c>
      <c r="PB6" s="1058" t="s">
        <v>1664</v>
      </c>
      <c r="PC6" s="1058" t="s">
        <v>1664</v>
      </c>
      <c r="PD6" s="1058" t="s">
        <v>1664</v>
      </c>
      <c r="PE6" s="1058" t="s">
        <v>1664</v>
      </c>
      <c r="PF6" s="1058" t="s">
        <v>1664</v>
      </c>
      <c r="PG6" s="1058" t="s">
        <v>1664</v>
      </c>
      <c r="PH6" s="1058" t="s">
        <v>1664</v>
      </c>
      <c r="PI6" s="1058" t="s">
        <v>1664</v>
      </c>
      <c r="PJ6" s="1058" t="s">
        <v>1664</v>
      </c>
      <c r="PK6" s="1058" t="s">
        <v>1664</v>
      </c>
      <c r="PL6" s="1058" t="s">
        <v>1664</v>
      </c>
      <c r="PM6" s="1058" t="s">
        <v>1664</v>
      </c>
      <c r="PN6" s="1058" t="s">
        <v>1664</v>
      </c>
      <c r="PO6" s="1058" t="s">
        <v>1664</v>
      </c>
      <c r="PP6" s="1058" t="s">
        <v>1664</v>
      </c>
      <c r="PQ6" s="1058" t="s">
        <v>1664</v>
      </c>
      <c r="PR6" s="1058" t="s">
        <v>1664</v>
      </c>
      <c r="PS6" s="1058" t="s">
        <v>1664</v>
      </c>
      <c r="PT6" s="1058" t="s">
        <v>1664</v>
      </c>
      <c r="PU6" s="1058" t="s">
        <v>1664</v>
      </c>
      <c r="PV6" s="1058" t="s">
        <v>1664</v>
      </c>
      <c r="PW6" s="1058" t="s">
        <v>1664</v>
      </c>
      <c r="PX6" s="1058" t="s">
        <v>1664</v>
      </c>
      <c r="PY6" s="1058" t="s">
        <v>1664</v>
      </c>
      <c r="PZ6" s="1058" t="s">
        <v>1664</v>
      </c>
      <c r="QA6" s="1058" t="s">
        <v>1664</v>
      </c>
      <c r="QB6" s="1058" t="s">
        <v>1664</v>
      </c>
      <c r="QC6" s="1058" t="s">
        <v>1664</v>
      </c>
      <c r="QD6" s="1058" t="s">
        <v>1664</v>
      </c>
      <c r="QE6" s="1058" t="s">
        <v>1664</v>
      </c>
      <c r="QF6" s="1058" t="s">
        <v>1664</v>
      </c>
      <c r="QG6" s="1058" t="s">
        <v>1664</v>
      </c>
      <c r="QH6" s="1058" t="s">
        <v>1664</v>
      </c>
      <c r="QI6" s="1058" t="s">
        <v>1664</v>
      </c>
      <c r="QJ6" s="1058" t="s">
        <v>1664</v>
      </c>
      <c r="QK6" s="1058" t="s">
        <v>1664</v>
      </c>
      <c r="QL6" s="1058" t="s">
        <v>1664</v>
      </c>
      <c r="QM6" s="1058" t="s">
        <v>1664</v>
      </c>
      <c r="QN6" s="1058" t="s">
        <v>1664</v>
      </c>
      <c r="QO6" s="1058" t="s">
        <v>1664</v>
      </c>
      <c r="QP6" s="1058" t="s">
        <v>1664</v>
      </c>
      <c r="QQ6" s="1058" t="s">
        <v>1664</v>
      </c>
      <c r="QR6" s="1058" t="s">
        <v>1664</v>
      </c>
      <c r="QS6" s="1058" t="s">
        <v>1664</v>
      </c>
      <c r="QT6" s="1058" t="s">
        <v>1664</v>
      </c>
      <c r="QU6" s="1058" t="s">
        <v>1664</v>
      </c>
      <c r="QV6" s="1058" t="s">
        <v>1664</v>
      </c>
      <c r="QW6" s="1058" t="s">
        <v>1664</v>
      </c>
      <c r="QX6" s="1058" t="s">
        <v>1664</v>
      </c>
      <c r="QY6" s="1058" t="s">
        <v>1664</v>
      </c>
      <c r="QZ6" s="1058" t="s">
        <v>1664</v>
      </c>
      <c r="RA6" s="1058" t="s">
        <v>1664</v>
      </c>
      <c r="RB6" s="1058" t="s">
        <v>1664</v>
      </c>
      <c r="RC6" s="1058" t="s">
        <v>1664</v>
      </c>
      <c r="RD6" s="1058" t="s">
        <v>1664</v>
      </c>
      <c r="RE6" s="1058" t="s">
        <v>1664</v>
      </c>
      <c r="RF6" s="1058" t="s">
        <v>1664</v>
      </c>
      <c r="RG6" s="1058" t="s">
        <v>1664</v>
      </c>
      <c r="RH6" s="1058" t="s">
        <v>1664</v>
      </c>
      <c r="RI6" s="1058" t="s">
        <v>1664</v>
      </c>
      <c r="RJ6" s="1058" t="s">
        <v>1664</v>
      </c>
      <c r="RK6" s="1058" t="s">
        <v>1664</v>
      </c>
      <c r="RL6" s="1058" t="s">
        <v>1664</v>
      </c>
      <c r="RM6" s="1058" t="s">
        <v>1664</v>
      </c>
      <c r="RN6" s="1058" t="s">
        <v>1664</v>
      </c>
      <c r="RO6" s="1058" t="s">
        <v>1664</v>
      </c>
      <c r="RP6" s="1058" t="s">
        <v>1664</v>
      </c>
      <c r="RQ6" s="1058" t="s">
        <v>1664</v>
      </c>
      <c r="RR6" s="1058" t="s">
        <v>1664</v>
      </c>
      <c r="RS6" s="1058" t="s">
        <v>1664</v>
      </c>
      <c r="RT6" s="1058" t="s">
        <v>1664</v>
      </c>
      <c r="RU6" s="1058" t="s">
        <v>1664</v>
      </c>
      <c r="RV6" s="1058" t="s">
        <v>1664</v>
      </c>
      <c r="RW6" s="1058" t="s">
        <v>1664</v>
      </c>
      <c r="RX6" s="1058" t="s">
        <v>1664</v>
      </c>
      <c r="RY6" s="1058" t="s">
        <v>1664</v>
      </c>
      <c r="RZ6" s="1058" t="s">
        <v>1664</v>
      </c>
      <c r="SA6" s="1058" t="s">
        <v>1664</v>
      </c>
      <c r="SB6" s="1058" t="s">
        <v>1664</v>
      </c>
      <c r="SC6" s="1058" t="s">
        <v>1664</v>
      </c>
      <c r="SD6" s="1058" t="s">
        <v>1664</v>
      </c>
      <c r="SE6" s="1058" t="s">
        <v>1664</v>
      </c>
      <c r="SF6" s="1058" t="s">
        <v>1664</v>
      </c>
      <c r="SG6" s="1058" t="s">
        <v>1664</v>
      </c>
      <c r="SH6" s="1058" t="s">
        <v>1664</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1895</v>
      </c>
      <c r="B9" s="70">
        <v>1</v>
      </c>
      <c r="C9" s="70">
        <v>1</v>
      </c>
      <c r="D9" s="70">
        <v>1</v>
      </c>
      <c r="E9" s="70">
        <v>1990</v>
      </c>
      <c r="F9" s="70" t="s">
        <v>787</v>
      </c>
      <c r="G9" s="1073" t="s">
        <v>1788</v>
      </c>
      <c r="H9" s="70" t="s">
        <v>1789</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1896</v>
      </c>
      <c r="B10" s="70">
        <v>2</v>
      </c>
      <c r="C10" s="70">
        <v>2</v>
      </c>
      <c r="D10" s="70">
        <v>1</v>
      </c>
      <c r="E10" s="70">
        <v>2005</v>
      </c>
      <c r="F10" s="70" t="s">
        <v>789</v>
      </c>
      <c r="G10" s="1073" t="s">
        <v>1788</v>
      </c>
      <c r="H10" s="70" t="s">
        <v>1789</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1897</v>
      </c>
      <c r="B11" s="70">
        <v>3</v>
      </c>
      <c r="C11" s="70">
        <v>3</v>
      </c>
      <c r="D11" s="70">
        <v>1</v>
      </c>
      <c r="E11" s="70">
        <v>2006</v>
      </c>
      <c r="F11" s="70" t="s">
        <v>790</v>
      </c>
      <c r="G11" s="1073" t="s">
        <v>1788</v>
      </c>
      <c r="H11" s="70" t="s">
        <v>1789</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1898</v>
      </c>
      <c r="B12" s="70">
        <v>4</v>
      </c>
      <c r="C12" s="70">
        <v>4</v>
      </c>
      <c r="D12" s="70">
        <v>1</v>
      </c>
      <c r="E12" s="70">
        <v>2007</v>
      </c>
      <c r="F12" s="70" t="s">
        <v>791</v>
      </c>
      <c r="G12" s="1073" t="s">
        <v>1788</v>
      </c>
      <c r="H12" s="70" t="s">
        <v>1789</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1899</v>
      </c>
      <c r="B13" s="70">
        <v>5</v>
      </c>
      <c r="C13" s="70">
        <v>5</v>
      </c>
      <c r="D13" s="70">
        <v>1</v>
      </c>
      <c r="E13" s="70">
        <v>2008</v>
      </c>
      <c r="F13" s="70" t="s">
        <v>792</v>
      </c>
      <c r="G13" s="1073" t="s">
        <v>1788</v>
      </c>
      <c r="H13" s="70" t="s">
        <v>1789</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1900</v>
      </c>
      <c r="B14" s="70">
        <v>6</v>
      </c>
      <c r="C14" s="70">
        <v>6</v>
      </c>
      <c r="D14" s="70">
        <v>1</v>
      </c>
      <c r="E14" s="70">
        <v>2009</v>
      </c>
      <c r="F14" s="70" t="s">
        <v>176</v>
      </c>
      <c r="G14" s="1073" t="s">
        <v>1788</v>
      </c>
      <c r="H14" s="70" t="s">
        <v>1789</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1901</v>
      </c>
      <c r="B15" s="70">
        <v>7</v>
      </c>
      <c r="C15" s="70">
        <v>7</v>
      </c>
      <c r="D15" s="70">
        <v>1</v>
      </c>
      <c r="E15" s="70">
        <v>2010</v>
      </c>
      <c r="F15" s="70" t="s">
        <v>177</v>
      </c>
      <c r="G15" s="1073" t="s">
        <v>1788</v>
      </c>
      <c r="H15" s="70" t="s">
        <v>1789</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1902</v>
      </c>
      <c r="B16" s="70">
        <v>8</v>
      </c>
      <c r="C16" s="70">
        <v>8</v>
      </c>
      <c r="D16" s="70">
        <v>1</v>
      </c>
      <c r="E16" s="70">
        <v>2011</v>
      </c>
      <c r="F16" s="70" t="s">
        <v>178</v>
      </c>
      <c r="G16" s="1073" t="s">
        <v>1788</v>
      </c>
      <c r="H16" s="70" t="s">
        <v>1789</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1903</v>
      </c>
      <c r="B17" s="70">
        <v>9</v>
      </c>
      <c r="C17" s="70">
        <v>9</v>
      </c>
      <c r="D17" s="70">
        <v>1</v>
      </c>
      <c r="E17" s="70">
        <v>2012</v>
      </c>
      <c r="F17" s="70" t="s">
        <v>179</v>
      </c>
      <c r="G17" s="1073" t="s">
        <v>1788</v>
      </c>
      <c r="H17" s="70" t="s">
        <v>1789</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1904</v>
      </c>
      <c r="B18" s="70">
        <v>10</v>
      </c>
      <c r="C18" s="70">
        <v>10</v>
      </c>
      <c r="D18" s="70">
        <v>1</v>
      </c>
      <c r="E18" s="70">
        <v>2013</v>
      </c>
      <c r="F18" s="70" t="s">
        <v>180</v>
      </c>
      <c r="G18" s="1073" t="s">
        <v>1788</v>
      </c>
      <c r="H18" s="70" t="s">
        <v>1789</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1905</v>
      </c>
      <c r="B19" s="70">
        <v>11</v>
      </c>
      <c r="C19" s="70">
        <v>11</v>
      </c>
      <c r="D19" s="70">
        <v>1</v>
      </c>
      <c r="E19" s="70">
        <v>2014</v>
      </c>
      <c r="F19" s="70" t="s">
        <v>181</v>
      </c>
      <c r="G19" s="1073" t="s">
        <v>1788</v>
      </c>
      <c r="H19" s="70" t="s">
        <v>1789</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1906</v>
      </c>
      <c r="B20" s="70">
        <v>12</v>
      </c>
      <c r="C20" s="70">
        <v>12</v>
      </c>
      <c r="D20" s="70">
        <v>1</v>
      </c>
      <c r="E20" s="70">
        <v>2015</v>
      </c>
      <c r="F20" s="70" t="s">
        <v>182</v>
      </c>
      <c r="G20" s="1073" t="s">
        <v>1788</v>
      </c>
      <c r="H20" s="70" t="s">
        <v>1789</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1907</v>
      </c>
      <c r="B21" s="70">
        <v>13</v>
      </c>
      <c r="C21" s="70">
        <v>13</v>
      </c>
      <c r="D21" s="70">
        <v>1</v>
      </c>
      <c r="E21" s="70">
        <v>2016</v>
      </c>
      <c r="F21" s="70" t="s">
        <v>155</v>
      </c>
      <c r="G21" s="1073" t="s">
        <v>1788</v>
      </c>
      <c r="H21" s="70" t="s">
        <v>1789</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1908</v>
      </c>
      <c r="B22" s="70">
        <v>14</v>
      </c>
      <c r="C22" s="70">
        <v>14</v>
      </c>
      <c r="D22" s="70">
        <v>1</v>
      </c>
      <c r="E22" s="70">
        <v>2017</v>
      </c>
      <c r="F22" s="70" t="s">
        <v>156</v>
      </c>
      <c r="G22" s="1073" t="s">
        <v>1788</v>
      </c>
      <c r="H22" s="70" t="s">
        <v>1789</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1909</v>
      </c>
      <c r="B23" s="70">
        <v>15</v>
      </c>
      <c r="C23" s="70">
        <v>15</v>
      </c>
      <c r="D23" s="70">
        <v>1</v>
      </c>
      <c r="E23" s="70">
        <v>2018</v>
      </c>
      <c r="F23" s="70" t="s">
        <v>183</v>
      </c>
      <c r="G23" s="1073" t="s">
        <v>1788</v>
      </c>
      <c r="H23" s="70" t="s">
        <v>1789</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1910</v>
      </c>
      <c r="B24" s="70">
        <v>16</v>
      </c>
      <c r="C24" s="70">
        <v>16</v>
      </c>
      <c r="D24" s="70">
        <v>1</v>
      </c>
      <c r="E24" s="70">
        <v>2019</v>
      </c>
      <c r="F24" s="70" t="s">
        <v>158</v>
      </c>
      <c r="G24" s="1073" t="s">
        <v>1788</v>
      </c>
      <c r="H24" s="70" t="s">
        <v>1789</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1911</v>
      </c>
      <c r="B25" s="70">
        <v>17</v>
      </c>
      <c r="C25" s="70">
        <v>17</v>
      </c>
      <c r="D25" s="70">
        <v>1</v>
      </c>
      <c r="E25" s="70">
        <v>2020</v>
      </c>
      <c r="F25" s="70" t="s">
        <v>159</v>
      </c>
      <c r="G25" s="1073" t="s">
        <v>1788</v>
      </c>
      <c r="H25" s="70" t="s">
        <v>1789</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1912</v>
      </c>
      <c r="B26" s="70">
        <v>18</v>
      </c>
      <c r="C26" s="70">
        <v>18</v>
      </c>
      <c r="D26" s="70">
        <v>1</v>
      </c>
      <c r="E26" s="70">
        <v>2021</v>
      </c>
      <c r="F26" s="70" t="s">
        <v>160</v>
      </c>
      <c r="G26" s="1073" t="s">
        <v>1788</v>
      </c>
      <c r="H26" s="70" t="s">
        <v>1789</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1875</v>
      </c>
      <c r="B27" s="70">
        <v>19</v>
      </c>
      <c r="C27" s="70">
        <v>19</v>
      </c>
      <c r="D27" s="70">
        <v>1</v>
      </c>
      <c r="E27" s="70">
        <v>2022</v>
      </c>
      <c r="F27" s="70" t="s">
        <v>161</v>
      </c>
      <c r="G27" s="1073" t="s">
        <v>1788</v>
      </c>
      <c r="H27" s="70" t="s">
        <v>1789</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1913</v>
      </c>
      <c r="B28" s="70">
        <v>20</v>
      </c>
      <c r="C28" s="70">
        <v>20</v>
      </c>
      <c r="D28" s="70">
        <v>1</v>
      </c>
      <c r="E28" s="70">
        <v>2023</v>
      </c>
      <c r="F28" s="70" t="s">
        <v>1539</v>
      </c>
      <c r="G28" s="1073" t="s">
        <v>1788</v>
      </c>
      <c r="H28" s="70" t="s">
        <v>1789</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1787</v>
      </c>
      <c r="B29" s="70">
        <v>21</v>
      </c>
      <c r="C29" s="70">
        <v>21</v>
      </c>
      <c r="D29" s="70">
        <v>1</v>
      </c>
      <c r="E29" s="70">
        <v>2024</v>
      </c>
      <c r="F29" s="70" t="s">
        <v>1554</v>
      </c>
      <c r="G29" s="1073" t="s">
        <v>1788</v>
      </c>
      <c r="H29" s="70" t="s">
        <v>1789</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2509</v>
      </c>
      <c r="B30" s="70">
        <v>22</v>
      </c>
      <c r="C30" s="70">
        <v>22</v>
      </c>
      <c r="D30" s="70">
        <v>1</v>
      </c>
      <c r="E30" s="70">
        <v>2025</v>
      </c>
      <c r="F30" s="70" t="s">
        <v>1579</v>
      </c>
      <c r="G30" s="1073" t="s">
        <v>1788</v>
      </c>
      <c r="H30" s="70" t="s">
        <v>1789</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2510</v>
      </c>
      <c r="B31" s="70">
        <v>23</v>
      </c>
      <c r="C31" s="70">
        <v>23</v>
      </c>
      <c r="D31" s="70">
        <v>1</v>
      </c>
      <c r="E31" s="70">
        <v>2026</v>
      </c>
      <c r="F31" s="70" t="s">
        <v>1580</v>
      </c>
      <c r="G31" s="1073" t="s">
        <v>1788</v>
      </c>
      <c r="H31" s="70" t="s">
        <v>1789</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2511</v>
      </c>
      <c r="B32" s="70">
        <v>24</v>
      </c>
      <c r="C32" s="70">
        <v>24</v>
      </c>
      <c r="D32" s="70">
        <v>1</v>
      </c>
      <c r="E32" s="70">
        <v>2027</v>
      </c>
      <c r="F32" s="70" t="s">
        <v>1581</v>
      </c>
      <c r="G32" s="1073" t="s">
        <v>1788</v>
      </c>
      <c r="H32" s="70" t="s">
        <v>1789</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2512</v>
      </c>
      <c r="B33" s="70">
        <v>25</v>
      </c>
      <c r="C33" s="70">
        <v>25</v>
      </c>
      <c r="D33" s="70">
        <v>1</v>
      </c>
      <c r="E33" s="70">
        <v>2028</v>
      </c>
      <c r="F33" s="70" t="s">
        <v>1582</v>
      </c>
      <c r="G33" s="1073" t="s">
        <v>1788</v>
      </c>
      <c r="H33" s="70" t="s">
        <v>1789</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2513</v>
      </c>
      <c r="B34" s="70">
        <v>26</v>
      </c>
      <c r="C34" s="70">
        <v>26</v>
      </c>
      <c r="D34" s="70">
        <v>1</v>
      </c>
      <c r="E34" s="70">
        <v>2029</v>
      </c>
      <c r="F34" s="70" t="s">
        <v>1583</v>
      </c>
      <c r="G34" s="1073" t="s">
        <v>1788</v>
      </c>
      <c r="H34" s="70" t="s">
        <v>1789</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2514</v>
      </c>
      <c r="B35" s="70">
        <v>27</v>
      </c>
      <c r="C35" s="70">
        <v>27</v>
      </c>
      <c r="D35" s="70">
        <v>1</v>
      </c>
      <c r="E35" s="70">
        <v>2030</v>
      </c>
      <c r="F35" s="70" t="s">
        <v>1584</v>
      </c>
      <c r="G35" s="1073" t="s">
        <v>1788</v>
      </c>
      <c r="H35" s="70" t="s">
        <v>1789</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1578</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1585</v>
      </c>
      <c r="B57" s="70">
        <v>22</v>
      </c>
      <c r="C57" s="70">
        <v>22</v>
      </c>
      <c r="D57" s="70">
        <v>2</v>
      </c>
      <c r="E57" s="70">
        <v>2025</v>
      </c>
      <c r="F57" s="70" t="s">
        <v>1579</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1586</v>
      </c>
      <c r="B58" s="70">
        <v>23</v>
      </c>
      <c r="C58" s="70">
        <v>23</v>
      </c>
      <c r="D58" s="70">
        <v>2</v>
      </c>
      <c r="E58" s="70">
        <v>2026</v>
      </c>
      <c r="F58" s="70" t="s">
        <v>1580</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1587</v>
      </c>
      <c r="B59" s="70">
        <v>24</v>
      </c>
      <c r="C59" s="70">
        <v>24</v>
      </c>
      <c r="D59" s="70">
        <v>2</v>
      </c>
      <c r="E59" s="70">
        <v>2027</v>
      </c>
      <c r="F59" s="70" t="s">
        <v>1581</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1588</v>
      </c>
      <c r="B60" s="70">
        <v>25</v>
      </c>
      <c r="C60" s="70">
        <v>25</v>
      </c>
      <c r="D60" s="70">
        <v>2</v>
      </c>
      <c r="E60" s="70">
        <v>2028</v>
      </c>
      <c r="F60" s="70" t="s">
        <v>1582</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1589</v>
      </c>
      <c r="B61" s="70">
        <v>26</v>
      </c>
      <c r="C61" s="70">
        <v>26</v>
      </c>
      <c r="D61" s="70">
        <v>2</v>
      </c>
      <c r="E61" s="70">
        <v>2029</v>
      </c>
      <c r="F61" s="70" t="s">
        <v>1583</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1590</v>
      </c>
      <c r="B62" s="70">
        <v>27</v>
      </c>
      <c r="C62" s="70">
        <v>27</v>
      </c>
      <c r="D62" s="70">
        <v>2</v>
      </c>
      <c r="E62" s="70">
        <v>2030</v>
      </c>
      <c r="F62" s="70" t="s">
        <v>1584</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1669</v>
      </c>
      <c r="AE4" s="1058" t="s">
        <v>1669</v>
      </c>
      <c r="AF4" s="1058" t="s">
        <v>1669</v>
      </c>
      <c r="AG4" s="1058" t="s">
        <v>1669</v>
      </c>
      <c r="AH4" s="1058" t="s">
        <v>1669</v>
      </c>
      <c r="AI4" s="1058" t="s">
        <v>1669</v>
      </c>
      <c r="AJ4" s="1058" t="s">
        <v>1669</v>
      </c>
      <c r="AK4" s="1058" t="s">
        <v>1669</v>
      </c>
      <c r="AL4" s="1058" t="s">
        <v>1669</v>
      </c>
      <c r="AM4" s="1058" t="s">
        <v>1669</v>
      </c>
      <c r="AN4" s="1058" t="s">
        <v>1669</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1591</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1703</v>
      </c>
      <c r="B10" s="70">
        <v>2</v>
      </c>
      <c r="C10" s="70">
        <v>18</v>
      </c>
      <c r="D10" s="70">
        <v>2</v>
      </c>
      <c r="E10" s="70">
        <v>2024</v>
      </c>
      <c r="F10" s="70" t="s">
        <v>1554</v>
      </c>
      <c r="G10" s="1073" t="s">
        <v>1704</v>
      </c>
      <c r="H10" s="70" t="s">
        <v>1705</v>
      </c>
      <c r="I10" s="1066"/>
      <c r="J10" s="73">
        <v>91095</v>
      </c>
      <c r="K10" s="71">
        <v>119234629</v>
      </c>
      <c r="L10" s="71">
        <v>4381435</v>
      </c>
      <c r="M10" s="71">
        <v>5670469785</v>
      </c>
      <c r="N10" s="71">
        <v>4086800</v>
      </c>
      <c r="O10" s="71">
        <v>8958639441</v>
      </c>
      <c r="P10" s="71">
        <v>13904</v>
      </c>
      <c r="Q10" s="71">
        <v>81203334</v>
      </c>
      <c r="R10" s="71">
        <v>0</v>
      </c>
      <c r="S10" s="71">
        <v>0</v>
      </c>
      <c r="T10" s="71">
        <v>315</v>
      </c>
      <c r="U10" s="71">
        <v>2944</v>
      </c>
      <c r="V10" s="71">
        <v>2170</v>
      </c>
      <c r="W10" s="71">
        <v>1932561</v>
      </c>
      <c r="X10" s="71">
        <v>18053589</v>
      </c>
      <c r="Y10" s="71">
        <v>13305214</v>
      </c>
      <c r="Z10" s="71">
        <v>14862838552.999998</v>
      </c>
      <c r="AA10" s="71">
        <v>28650094</v>
      </c>
      <c r="AB10" s="71">
        <v>363488685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1706</v>
      </c>
      <c r="B11" s="70">
        <v>3</v>
      </c>
      <c r="C11" s="70">
        <v>18</v>
      </c>
      <c r="D11" s="70">
        <v>3</v>
      </c>
      <c r="E11" s="70">
        <v>2024</v>
      </c>
      <c r="F11" s="70" t="s">
        <v>1554</v>
      </c>
      <c r="G11" s="1073" t="s">
        <v>1707</v>
      </c>
      <c r="H11" s="70" t="s">
        <v>1708</v>
      </c>
      <c r="I11" s="1066"/>
      <c r="J11" s="73">
        <v>82041</v>
      </c>
      <c r="K11" s="71">
        <v>99617100.000000015</v>
      </c>
      <c r="L11" s="71">
        <v>3196698</v>
      </c>
      <c r="M11" s="71">
        <v>3835551142</v>
      </c>
      <c r="N11" s="71">
        <v>4370000</v>
      </c>
      <c r="O11" s="71">
        <v>10135208825</v>
      </c>
      <c r="P11" s="71">
        <v>0</v>
      </c>
      <c r="Q11" s="71">
        <v>0</v>
      </c>
      <c r="R11" s="71">
        <v>0</v>
      </c>
      <c r="S11" s="71">
        <v>0</v>
      </c>
      <c r="T11" s="71">
        <v>0</v>
      </c>
      <c r="U11" s="71">
        <v>0</v>
      </c>
      <c r="V11" s="71">
        <v>0</v>
      </c>
      <c r="W11" s="71">
        <v>0</v>
      </c>
      <c r="X11" s="71">
        <v>0</v>
      </c>
      <c r="Y11" s="71">
        <v>0</v>
      </c>
      <c r="Z11" s="71">
        <v>14070377067</v>
      </c>
      <c r="AA11" s="71">
        <v>37228436</v>
      </c>
      <c r="AB11" s="71">
        <v>507178010</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1709</v>
      </c>
      <c r="B12" s="70">
        <v>4</v>
      </c>
      <c r="C12" s="70">
        <v>18</v>
      </c>
      <c r="D12" s="70">
        <v>4</v>
      </c>
      <c r="E12" s="70">
        <v>2024</v>
      </c>
      <c r="F12" s="70" t="s">
        <v>1554</v>
      </c>
      <c r="G12" s="1073" t="s">
        <v>1710</v>
      </c>
      <c r="H12" s="70" t="s">
        <v>1711</v>
      </c>
      <c r="I12" s="1066"/>
      <c r="J12" s="73">
        <v>204069</v>
      </c>
      <c r="K12" s="71">
        <v>256124411</v>
      </c>
      <c r="L12" s="71">
        <v>4818833</v>
      </c>
      <c r="M12" s="71">
        <v>5999660632</v>
      </c>
      <c r="N12" s="71">
        <v>1068800</v>
      </c>
      <c r="O12" s="71">
        <v>2806310571</v>
      </c>
      <c r="P12" s="71">
        <v>0</v>
      </c>
      <c r="Q12" s="71">
        <v>0</v>
      </c>
      <c r="R12" s="71">
        <v>0</v>
      </c>
      <c r="S12" s="71">
        <v>0</v>
      </c>
      <c r="T12" s="71">
        <v>0</v>
      </c>
      <c r="U12" s="71">
        <v>0</v>
      </c>
      <c r="V12" s="71">
        <v>45</v>
      </c>
      <c r="W12" s="71">
        <v>0</v>
      </c>
      <c r="X12" s="71">
        <v>0</v>
      </c>
      <c r="Y12" s="71">
        <v>272997</v>
      </c>
      <c r="Z12" s="71">
        <v>9062368611</v>
      </c>
      <c r="AA12" s="71">
        <v>400898057.00000006</v>
      </c>
      <c r="AB12" s="71">
        <v>1811684433</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1712</v>
      </c>
      <c r="B13" s="70">
        <v>5</v>
      </c>
      <c r="C13" s="70">
        <v>18</v>
      </c>
      <c r="D13" s="70">
        <v>5</v>
      </c>
      <c r="E13" s="70">
        <v>2024</v>
      </c>
      <c r="F13" s="70" t="s">
        <v>1554</v>
      </c>
      <c r="G13" s="1073" t="s">
        <v>1713</v>
      </c>
      <c r="H13" s="70" t="s">
        <v>1714</v>
      </c>
      <c r="I13" s="1066"/>
      <c r="J13" s="73">
        <v>67322</v>
      </c>
      <c r="K13" s="71">
        <v>91400387.000000015</v>
      </c>
      <c r="L13" s="71">
        <v>2016025</v>
      </c>
      <c r="M13" s="71">
        <v>2699119382.0000005</v>
      </c>
      <c r="N13" s="71">
        <v>1221600</v>
      </c>
      <c r="O13" s="71">
        <v>2437250183</v>
      </c>
      <c r="P13" s="71">
        <v>0</v>
      </c>
      <c r="Q13" s="71">
        <v>0</v>
      </c>
      <c r="R13" s="71">
        <v>0</v>
      </c>
      <c r="S13" s="71">
        <v>0</v>
      </c>
      <c r="T13" s="71">
        <v>0</v>
      </c>
      <c r="U13" s="71">
        <v>0</v>
      </c>
      <c r="V13" s="71">
        <v>0</v>
      </c>
      <c r="W13" s="71">
        <v>0</v>
      </c>
      <c r="X13" s="71">
        <v>0</v>
      </c>
      <c r="Y13" s="71">
        <v>0</v>
      </c>
      <c r="Z13" s="71">
        <v>5227769952.000001</v>
      </c>
      <c r="AA13" s="71">
        <v>72020279</v>
      </c>
      <c r="AB13" s="71">
        <v>413939577</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1715</v>
      </c>
      <c r="B14" s="70">
        <v>6</v>
      </c>
      <c r="C14" s="70">
        <v>18</v>
      </c>
      <c r="D14" s="70">
        <v>6</v>
      </c>
      <c r="E14" s="70">
        <v>2024</v>
      </c>
      <c r="F14" s="70" t="s">
        <v>1554</v>
      </c>
      <c r="G14" s="1073" t="s">
        <v>1716</v>
      </c>
      <c r="H14" s="70" t="s">
        <v>1717</v>
      </c>
      <c r="I14" s="1066"/>
      <c r="J14" s="73">
        <v>64806</v>
      </c>
      <c r="K14" s="71">
        <v>86693428</v>
      </c>
      <c r="L14" s="71">
        <v>3037078</v>
      </c>
      <c r="M14" s="71">
        <v>4017151345</v>
      </c>
      <c r="N14" s="71">
        <v>2510600</v>
      </c>
      <c r="O14" s="71">
        <v>5495693633.000001</v>
      </c>
      <c r="P14" s="71">
        <v>0</v>
      </c>
      <c r="Q14" s="71">
        <v>0</v>
      </c>
      <c r="R14" s="71">
        <v>0</v>
      </c>
      <c r="S14" s="71">
        <v>0</v>
      </c>
      <c r="T14" s="71">
        <v>0</v>
      </c>
      <c r="U14" s="71">
        <v>0</v>
      </c>
      <c r="V14" s="71">
        <v>95</v>
      </c>
      <c r="W14" s="71">
        <v>0</v>
      </c>
      <c r="X14" s="71">
        <v>0</v>
      </c>
      <c r="Y14" s="71">
        <v>581804</v>
      </c>
      <c r="Z14" s="71">
        <v>9600120209.9999981</v>
      </c>
      <c r="AA14" s="71">
        <v>19686780</v>
      </c>
      <c r="AB14" s="71">
        <v>261227489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1718</v>
      </c>
      <c r="B15" s="70">
        <v>7</v>
      </c>
      <c r="C15" s="70">
        <v>18</v>
      </c>
      <c r="D15" s="70">
        <v>7</v>
      </c>
      <c r="E15" s="70">
        <v>2024</v>
      </c>
      <c r="F15" s="70" t="s">
        <v>1554</v>
      </c>
      <c r="G15" s="1073" t="s">
        <v>1719</v>
      </c>
      <c r="H15" s="70" t="s">
        <v>1720</v>
      </c>
      <c r="I15" s="1066"/>
      <c r="J15" s="73">
        <v>149799</v>
      </c>
      <c r="K15" s="71">
        <v>179874579.99999997</v>
      </c>
      <c r="L15" s="71">
        <v>2501536</v>
      </c>
      <c r="M15" s="71">
        <v>2981048319</v>
      </c>
      <c r="N15" s="71">
        <v>4243900</v>
      </c>
      <c r="O15" s="71">
        <v>11469027208.000002</v>
      </c>
      <c r="P15" s="71">
        <v>6604</v>
      </c>
      <c r="Q15" s="71">
        <v>34433679</v>
      </c>
      <c r="R15" s="71">
        <v>0</v>
      </c>
      <c r="S15" s="71">
        <v>0</v>
      </c>
      <c r="T15" s="71">
        <v>0</v>
      </c>
      <c r="U15" s="71">
        <v>0</v>
      </c>
      <c r="V15" s="71">
        <v>402</v>
      </c>
      <c r="W15" s="71">
        <v>0</v>
      </c>
      <c r="X15" s="71">
        <v>0</v>
      </c>
      <c r="Y15" s="71">
        <v>2468007</v>
      </c>
      <c r="Z15" s="71">
        <v>14666851793</v>
      </c>
      <c r="AA15" s="71">
        <v>79303020</v>
      </c>
      <c r="AB15" s="71">
        <v>1068571732.0000002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1721</v>
      </c>
      <c r="B16" s="70">
        <v>8</v>
      </c>
      <c r="C16" s="70">
        <v>18</v>
      </c>
      <c r="D16" s="70">
        <v>8</v>
      </c>
      <c r="E16" s="70">
        <v>2024</v>
      </c>
      <c r="F16" s="70" t="s">
        <v>1554</v>
      </c>
      <c r="G16" s="1073" t="s">
        <v>1722</v>
      </c>
      <c r="H16" s="70" t="s">
        <v>1723</v>
      </c>
      <c r="I16" s="1066"/>
      <c r="J16" s="73">
        <v>48265</v>
      </c>
      <c r="K16" s="71">
        <v>55412073</v>
      </c>
      <c r="L16" s="71">
        <v>3301715</v>
      </c>
      <c r="M16" s="71">
        <v>3772789698</v>
      </c>
      <c r="N16" s="71">
        <v>4268300</v>
      </c>
      <c r="O16" s="71">
        <v>13389848155</v>
      </c>
      <c r="P16" s="71">
        <v>837</v>
      </c>
      <c r="Q16" s="71">
        <v>4505363</v>
      </c>
      <c r="R16" s="71">
        <v>0</v>
      </c>
      <c r="S16" s="71">
        <v>0</v>
      </c>
      <c r="T16" s="71">
        <v>0</v>
      </c>
      <c r="U16" s="71">
        <v>0</v>
      </c>
      <c r="V16" s="71">
        <v>0</v>
      </c>
      <c r="W16" s="71">
        <v>0</v>
      </c>
      <c r="X16" s="71">
        <v>0</v>
      </c>
      <c r="Y16" s="71">
        <v>0</v>
      </c>
      <c r="Z16" s="71">
        <v>17222555289</v>
      </c>
      <c r="AA16" s="71">
        <v>17498841</v>
      </c>
      <c r="AB16" s="71">
        <v>236600018</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1724</v>
      </c>
      <c r="B17" s="70">
        <v>9</v>
      </c>
      <c r="C17" s="70">
        <v>18</v>
      </c>
      <c r="D17" s="70">
        <v>9</v>
      </c>
      <c r="E17" s="70">
        <v>2024</v>
      </c>
      <c r="F17" s="70" t="s">
        <v>1554</v>
      </c>
      <c r="G17" s="1073" t="s">
        <v>1725</v>
      </c>
      <c r="H17" s="70" t="s">
        <v>1726</v>
      </c>
      <c r="I17" s="1066"/>
      <c r="J17" s="73">
        <v>86752</v>
      </c>
      <c r="K17" s="71">
        <v>107426774.00000001</v>
      </c>
      <c r="L17" s="71">
        <v>4072520</v>
      </c>
      <c r="M17" s="71">
        <v>5017194524</v>
      </c>
      <c r="N17" s="71">
        <v>1160500</v>
      </c>
      <c r="O17" s="71">
        <v>3054967483</v>
      </c>
      <c r="P17" s="71">
        <v>0</v>
      </c>
      <c r="Q17" s="71">
        <v>0</v>
      </c>
      <c r="R17" s="71">
        <v>0</v>
      </c>
      <c r="S17" s="71">
        <v>0</v>
      </c>
      <c r="T17" s="71">
        <v>0</v>
      </c>
      <c r="U17" s="71">
        <v>395</v>
      </c>
      <c r="V17" s="71">
        <v>4094.9999999999995</v>
      </c>
      <c r="W17" s="71">
        <v>0</v>
      </c>
      <c r="X17" s="71">
        <v>2420668</v>
      </c>
      <c r="Y17" s="71">
        <v>25110785</v>
      </c>
      <c r="Z17" s="71">
        <v>8207120234</v>
      </c>
      <c r="AA17" s="71">
        <v>26907568.999999996</v>
      </c>
      <c r="AB17" s="71">
        <v>386158459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1727</v>
      </c>
      <c r="B18" s="70">
        <v>10</v>
      </c>
      <c r="C18" s="70">
        <v>18</v>
      </c>
      <c r="D18" s="70">
        <v>10</v>
      </c>
      <c r="E18" s="70">
        <v>2024</v>
      </c>
      <c r="F18" s="70" t="s">
        <v>1554</v>
      </c>
      <c r="G18" s="1073" t="s">
        <v>1728</v>
      </c>
      <c r="H18" s="70" t="s">
        <v>1729</v>
      </c>
      <c r="I18" s="1066"/>
      <c r="J18" s="73">
        <v>40643</v>
      </c>
      <c r="K18" s="71">
        <v>52361292</v>
      </c>
      <c r="L18" s="71">
        <v>1498614</v>
      </c>
      <c r="M18" s="71">
        <v>1916440088</v>
      </c>
      <c r="N18" s="71">
        <v>1915300</v>
      </c>
      <c r="O18" s="71">
        <v>4682305007</v>
      </c>
      <c r="P18" s="71">
        <v>2574</v>
      </c>
      <c r="Q18" s="71">
        <v>14283795</v>
      </c>
      <c r="R18" s="71">
        <v>0</v>
      </c>
      <c r="S18" s="71">
        <v>0</v>
      </c>
      <c r="T18" s="71">
        <v>0</v>
      </c>
      <c r="U18" s="71">
        <v>0</v>
      </c>
      <c r="V18" s="71">
        <v>5</v>
      </c>
      <c r="W18" s="71">
        <v>0</v>
      </c>
      <c r="X18" s="71">
        <v>0</v>
      </c>
      <c r="Y18" s="71">
        <v>28943</v>
      </c>
      <c r="Z18" s="71">
        <v>6665419125</v>
      </c>
      <c r="AA18" s="71">
        <v>12275412</v>
      </c>
      <c r="AB18" s="71">
        <v>164840310</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1730</v>
      </c>
      <c r="B19" s="70">
        <v>11</v>
      </c>
      <c r="C19" s="70">
        <v>18</v>
      </c>
      <c r="D19" s="70">
        <v>11</v>
      </c>
      <c r="E19" s="70">
        <v>2024</v>
      </c>
      <c r="F19" s="70" t="s">
        <v>1554</v>
      </c>
      <c r="G19" s="1073" t="s">
        <v>1731</v>
      </c>
      <c r="H19" s="70" t="s">
        <v>1732</v>
      </c>
      <c r="I19" s="1066"/>
      <c r="J19" s="73">
        <v>45456</v>
      </c>
      <c r="K19" s="71">
        <v>52371353.000000007</v>
      </c>
      <c r="L19" s="71">
        <v>1963463</v>
      </c>
      <c r="M19" s="71">
        <v>2252327648</v>
      </c>
      <c r="N19" s="71">
        <v>1980500</v>
      </c>
      <c r="O19" s="71">
        <v>5690768463</v>
      </c>
      <c r="P19" s="71">
        <v>152</v>
      </c>
      <c r="Q19" s="71">
        <v>820105</v>
      </c>
      <c r="R19" s="71">
        <v>0</v>
      </c>
      <c r="S19" s="71">
        <v>0</v>
      </c>
      <c r="T19" s="71">
        <v>0</v>
      </c>
      <c r="U19" s="71">
        <v>0</v>
      </c>
      <c r="V19" s="71">
        <v>0</v>
      </c>
      <c r="W19" s="71">
        <v>0</v>
      </c>
      <c r="X19" s="71">
        <v>0</v>
      </c>
      <c r="Y19" s="71">
        <v>0</v>
      </c>
      <c r="Z19" s="71">
        <v>7996287569</v>
      </c>
      <c r="AA19" s="71">
        <v>15021239</v>
      </c>
      <c r="AB19" s="71">
        <v>205944471.00000003</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1733</v>
      </c>
      <c r="B20" s="70">
        <v>12</v>
      </c>
      <c r="C20" s="70">
        <v>18</v>
      </c>
      <c r="D20" s="70">
        <v>12</v>
      </c>
      <c r="E20" s="70">
        <v>2024</v>
      </c>
      <c r="F20" s="70" t="s">
        <v>1554</v>
      </c>
      <c r="G20" s="1073" t="s">
        <v>1734</v>
      </c>
      <c r="H20" s="70" t="s">
        <v>1735</v>
      </c>
      <c r="I20" s="1066"/>
      <c r="J20" s="73">
        <v>235265</v>
      </c>
      <c r="K20" s="71">
        <v>313780331</v>
      </c>
      <c r="L20" s="71">
        <v>8305237.9999999991</v>
      </c>
      <c r="M20" s="71">
        <v>10923856592</v>
      </c>
      <c r="N20" s="71">
        <v>746700</v>
      </c>
      <c r="O20" s="71">
        <v>1393663273</v>
      </c>
      <c r="P20" s="71">
        <v>2870</v>
      </c>
      <c r="Q20" s="71">
        <v>16763180.000000002</v>
      </c>
      <c r="R20" s="71">
        <v>0</v>
      </c>
      <c r="S20" s="71">
        <v>0</v>
      </c>
      <c r="T20" s="71">
        <v>0</v>
      </c>
      <c r="U20" s="71">
        <v>0</v>
      </c>
      <c r="V20" s="71">
        <v>159</v>
      </c>
      <c r="W20" s="71">
        <v>0</v>
      </c>
      <c r="X20" s="71">
        <v>0</v>
      </c>
      <c r="Y20" s="71">
        <v>972290</v>
      </c>
      <c r="Z20" s="71">
        <v>12649035666</v>
      </c>
      <c r="AA20" s="71">
        <v>379876415</v>
      </c>
      <c r="AB20" s="71">
        <v>1799376476.0000002</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1698</v>
      </c>
      <c r="B21" s="70">
        <v>13</v>
      </c>
      <c r="C21" s="70">
        <v>18</v>
      </c>
      <c r="D21" s="70">
        <v>13</v>
      </c>
      <c r="E21" s="70">
        <v>2024</v>
      </c>
      <c r="F21" s="70" t="s">
        <v>1554</v>
      </c>
      <c r="G21" s="1073" t="s">
        <v>1695</v>
      </c>
      <c r="H21" s="70" t="s">
        <v>1696</v>
      </c>
      <c r="I21" s="1066"/>
      <c r="J21" s="73">
        <v>666086</v>
      </c>
      <c r="K21" s="71">
        <v>906630508.00000012</v>
      </c>
      <c r="L21" s="71">
        <v>7437131</v>
      </c>
      <c r="M21" s="71">
        <v>9950110385</v>
      </c>
      <c r="N21" s="71">
        <v>58500</v>
      </c>
      <c r="O21" s="71">
        <v>141060418</v>
      </c>
      <c r="P21" s="71">
        <v>28541</v>
      </c>
      <c r="Q21" s="71">
        <v>156341996.00000003</v>
      </c>
      <c r="R21" s="71">
        <v>0</v>
      </c>
      <c r="S21" s="71">
        <v>0</v>
      </c>
      <c r="T21" s="71">
        <v>0</v>
      </c>
      <c r="U21" s="71">
        <v>0</v>
      </c>
      <c r="V21" s="71">
        <v>1</v>
      </c>
      <c r="W21" s="71">
        <v>0</v>
      </c>
      <c r="X21" s="71">
        <v>0</v>
      </c>
      <c r="Y21" s="71">
        <v>9075</v>
      </c>
      <c r="Z21" s="71">
        <v>11154152382</v>
      </c>
      <c r="AA21" s="71">
        <v>1666914284</v>
      </c>
      <c r="AB21" s="71">
        <v>7012159280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1736</v>
      </c>
      <c r="B22" s="70">
        <v>14</v>
      </c>
      <c r="C22" s="70">
        <v>18</v>
      </c>
      <c r="D22" s="70">
        <v>14</v>
      </c>
      <c r="E22" s="70">
        <v>2024</v>
      </c>
      <c r="F22" s="70" t="s">
        <v>1554</v>
      </c>
      <c r="G22" s="1073" t="s">
        <v>1737</v>
      </c>
      <c r="H22" s="70" t="s">
        <v>1738</v>
      </c>
      <c r="I22" s="1066"/>
      <c r="J22" s="73">
        <v>71729</v>
      </c>
      <c r="K22" s="71">
        <v>91735948.000000015</v>
      </c>
      <c r="L22" s="71">
        <v>3667931</v>
      </c>
      <c r="M22" s="71">
        <v>4659447383.000001</v>
      </c>
      <c r="N22" s="71">
        <v>1042000</v>
      </c>
      <c r="O22" s="71">
        <v>2782375609</v>
      </c>
      <c r="P22" s="71">
        <v>8986</v>
      </c>
      <c r="Q22" s="71">
        <v>52481294</v>
      </c>
      <c r="R22" s="71">
        <v>0</v>
      </c>
      <c r="S22" s="71">
        <v>0</v>
      </c>
      <c r="T22" s="71">
        <v>0</v>
      </c>
      <c r="U22" s="71">
        <v>0</v>
      </c>
      <c r="V22" s="71">
        <v>157</v>
      </c>
      <c r="W22" s="71">
        <v>0</v>
      </c>
      <c r="X22" s="71">
        <v>0</v>
      </c>
      <c r="Y22" s="71">
        <v>962479.00000000012</v>
      </c>
      <c r="Z22" s="71">
        <v>7587002713</v>
      </c>
      <c r="AA22" s="71">
        <v>19779121</v>
      </c>
      <c r="AB22" s="71">
        <v>242960053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1739</v>
      </c>
      <c r="B23" s="70">
        <v>15</v>
      </c>
      <c r="C23" s="70">
        <v>18</v>
      </c>
      <c r="D23" s="70">
        <v>15</v>
      </c>
      <c r="E23" s="70">
        <v>2024</v>
      </c>
      <c r="F23" s="70" t="s">
        <v>1554</v>
      </c>
      <c r="G23" s="1073" t="s">
        <v>1740</v>
      </c>
      <c r="H23" s="70" t="s">
        <v>1741</v>
      </c>
      <c r="I23" s="1066"/>
      <c r="J23" s="73">
        <v>556730</v>
      </c>
      <c r="K23" s="71">
        <v>702619670</v>
      </c>
      <c r="L23" s="71">
        <v>6058728</v>
      </c>
      <c r="M23" s="71">
        <v>7555890237</v>
      </c>
      <c r="N23" s="71">
        <v>4289100</v>
      </c>
      <c r="O23" s="71">
        <v>10298985789</v>
      </c>
      <c r="P23" s="71">
        <v>3865</v>
      </c>
      <c r="Q23" s="71">
        <v>20633915</v>
      </c>
      <c r="R23" s="71">
        <v>0</v>
      </c>
      <c r="S23" s="71">
        <v>0</v>
      </c>
      <c r="T23" s="71">
        <v>0</v>
      </c>
      <c r="U23" s="71">
        <v>0</v>
      </c>
      <c r="V23" s="71">
        <v>2</v>
      </c>
      <c r="W23" s="71">
        <v>0</v>
      </c>
      <c r="X23" s="71">
        <v>0</v>
      </c>
      <c r="Y23" s="71">
        <v>13000</v>
      </c>
      <c r="Z23" s="71">
        <v>18578142610.999992</v>
      </c>
      <c r="AA23" s="71">
        <v>1128185230</v>
      </c>
      <c r="AB23" s="71">
        <v>5486787170</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1742</v>
      </c>
      <c r="B24" s="70">
        <v>16</v>
      </c>
      <c r="C24" s="70">
        <v>18</v>
      </c>
      <c r="D24" s="70">
        <v>16</v>
      </c>
      <c r="E24" s="70">
        <v>2024</v>
      </c>
      <c r="F24" s="70" t="s">
        <v>1554</v>
      </c>
      <c r="G24" s="1073" t="s">
        <v>1743</v>
      </c>
      <c r="H24" s="70" t="s">
        <v>1744</v>
      </c>
      <c r="I24" s="1066"/>
      <c r="J24" s="73">
        <v>44756</v>
      </c>
      <c r="K24" s="71">
        <v>54866737</v>
      </c>
      <c r="L24" s="71">
        <v>2808184</v>
      </c>
      <c r="M24" s="71">
        <v>3423647556</v>
      </c>
      <c r="N24" s="71">
        <v>1850600</v>
      </c>
      <c r="O24" s="71">
        <v>4741552206</v>
      </c>
      <c r="P24" s="71">
        <v>1399</v>
      </c>
      <c r="Q24" s="71">
        <v>7696358</v>
      </c>
      <c r="R24" s="71">
        <v>0</v>
      </c>
      <c r="S24" s="71">
        <v>0</v>
      </c>
      <c r="T24" s="71">
        <v>0</v>
      </c>
      <c r="U24" s="71">
        <v>0</v>
      </c>
      <c r="V24" s="71">
        <v>6040</v>
      </c>
      <c r="W24" s="71">
        <v>0</v>
      </c>
      <c r="X24" s="71">
        <v>0</v>
      </c>
      <c r="Y24" s="71">
        <v>37039733</v>
      </c>
      <c r="Z24" s="71">
        <v>8264802589.999999</v>
      </c>
      <c r="AA24" s="71">
        <v>15553956.999999998</v>
      </c>
      <c r="AB24" s="71">
        <v>217776427</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1702</v>
      </c>
      <c r="B25" s="70">
        <v>17</v>
      </c>
      <c r="C25" s="70">
        <v>18</v>
      </c>
      <c r="D25" s="70">
        <v>17</v>
      </c>
      <c r="E25" s="70">
        <v>2024</v>
      </c>
      <c r="F25" s="70" t="s">
        <v>1554</v>
      </c>
      <c r="G25" s="1073" t="s">
        <v>1699</v>
      </c>
      <c r="H25" s="70" t="s">
        <v>1700</v>
      </c>
      <c r="I25" s="1066"/>
      <c r="J25" s="73">
        <v>698422</v>
      </c>
      <c r="K25" s="71">
        <v>917564988</v>
      </c>
      <c r="L25" s="71">
        <v>3591130</v>
      </c>
      <c r="M25" s="71">
        <v>4639122225.999999</v>
      </c>
      <c r="N25" s="71">
        <v>4847300</v>
      </c>
      <c r="O25" s="71">
        <v>11379357924</v>
      </c>
      <c r="P25" s="71">
        <v>4907</v>
      </c>
      <c r="Q25" s="71">
        <v>40828821.000000007</v>
      </c>
      <c r="R25" s="71">
        <v>0</v>
      </c>
      <c r="S25" s="71">
        <v>0</v>
      </c>
      <c r="T25" s="71">
        <v>442458</v>
      </c>
      <c r="U25" s="71">
        <v>12139</v>
      </c>
      <c r="V25" s="71">
        <v>5714</v>
      </c>
      <c r="W25" s="71">
        <v>3084981538</v>
      </c>
      <c r="X25" s="71">
        <v>74436592.999999985</v>
      </c>
      <c r="Y25" s="71">
        <v>35039474</v>
      </c>
      <c r="Z25" s="71">
        <v>20171331564</v>
      </c>
      <c r="AA25" s="71">
        <v>1431382795</v>
      </c>
      <c r="AB25" s="71">
        <v>7088414584</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1745</v>
      </c>
      <c r="B26" s="70">
        <v>18</v>
      </c>
      <c r="C26" s="70">
        <v>18</v>
      </c>
      <c r="D26" s="70">
        <v>18</v>
      </c>
      <c r="E26" s="70">
        <v>2024</v>
      </c>
      <c r="F26" s="70" t="s">
        <v>1554</v>
      </c>
      <c r="G26" s="1073" t="s">
        <v>1746</v>
      </c>
      <c r="H26" s="70" t="s">
        <v>1747</v>
      </c>
      <c r="I26" s="1066"/>
      <c r="J26" s="73">
        <v>95387</v>
      </c>
      <c r="K26" s="71">
        <v>127177111.00000001</v>
      </c>
      <c r="L26" s="71">
        <v>206940</v>
      </c>
      <c r="M26" s="71">
        <v>271814759.00000006</v>
      </c>
      <c r="N26" s="71">
        <v>1275300</v>
      </c>
      <c r="O26" s="71">
        <v>3239611228</v>
      </c>
      <c r="P26" s="71">
        <v>0</v>
      </c>
      <c r="Q26" s="71">
        <v>0</v>
      </c>
      <c r="R26" s="71">
        <v>0</v>
      </c>
      <c r="S26" s="71">
        <v>0</v>
      </c>
      <c r="T26" s="71">
        <v>0</v>
      </c>
      <c r="U26" s="71">
        <v>0</v>
      </c>
      <c r="V26" s="71">
        <v>0</v>
      </c>
      <c r="W26" s="71">
        <v>0</v>
      </c>
      <c r="X26" s="71">
        <v>0</v>
      </c>
      <c r="Y26" s="71">
        <v>0</v>
      </c>
      <c r="Z26" s="71">
        <v>3638603098.0000005</v>
      </c>
      <c r="AA26" s="71">
        <v>170576017</v>
      </c>
      <c r="AB26" s="71">
        <v>1239685845</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1748</v>
      </c>
      <c r="B27" s="70">
        <v>19</v>
      </c>
      <c r="C27" s="70">
        <v>18</v>
      </c>
      <c r="D27" s="70">
        <v>19</v>
      </c>
      <c r="E27" s="70">
        <v>2024</v>
      </c>
      <c r="F27" s="70" t="s">
        <v>1554</v>
      </c>
      <c r="G27" s="1073" t="s">
        <v>1749</v>
      </c>
      <c r="H27" s="70" t="s">
        <v>1750</v>
      </c>
      <c r="I27" s="1066"/>
      <c r="J27" s="73">
        <v>57514</v>
      </c>
      <c r="K27" s="71">
        <v>72692622</v>
      </c>
      <c r="L27" s="71">
        <v>2367749</v>
      </c>
      <c r="M27" s="71">
        <v>2975588668</v>
      </c>
      <c r="N27" s="71">
        <v>579800</v>
      </c>
      <c r="O27" s="71">
        <v>1519440559</v>
      </c>
      <c r="P27" s="71">
        <v>0</v>
      </c>
      <c r="Q27" s="71">
        <v>0</v>
      </c>
      <c r="R27" s="71">
        <v>0</v>
      </c>
      <c r="S27" s="71">
        <v>0</v>
      </c>
      <c r="T27" s="71">
        <v>0</v>
      </c>
      <c r="U27" s="71">
        <v>0</v>
      </c>
      <c r="V27" s="71">
        <v>0</v>
      </c>
      <c r="W27" s="71">
        <v>0</v>
      </c>
      <c r="X27" s="71">
        <v>0</v>
      </c>
      <c r="Y27" s="71">
        <v>0</v>
      </c>
      <c r="Z27" s="71">
        <v>4567721848.999999</v>
      </c>
      <c r="AA27" s="71">
        <v>18366004</v>
      </c>
      <c r="AB27" s="71">
        <v>261795393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1751</v>
      </c>
      <c r="B28" s="70">
        <v>20</v>
      </c>
      <c r="C28" s="70">
        <v>18</v>
      </c>
      <c r="D28" s="70">
        <v>20</v>
      </c>
      <c r="E28" s="70">
        <v>2024</v>
      </c>
      <c r="F28" s="70" t="s">
        <v>1554</v>
      </c>
      <c r="G28" s="1073" t="s">
        <v>1752</v>
      </c>
      <c r="H28" s="70" t="s">
        <v>1753</v>
      </c>
      <c r="I28" s="1066"/>
      <c r="J28" s="73">
        <v>61861</v>
      </c>
      <c r="K28" s="71">
        <v>77374423</v>
      </c>
      <c r="L28" s="71">
        <v>3757908</v>
      </c>
      <c r="M28" s="71">
        <v>4673697335</v>
      </c>
      <c r="N28" s="71">
        <v>1325400</v>
      </c>
      <c r="O28" s="71">
        <v>4157763532</v>
      </c>
      <c r="P28" s="71">
        <v>0</v>
      </c>
      <c r="Q28" s="71">
        <v>0</v>
      </c>
      <c r="R28" s="71">
        <v>0</v>
      </c>
      <c r="S28" s="71">
        <v>0</v>
      </c>
      <c r="T28" s="71">
        <v>0</v>
      </c>
      <c r="U28" s="71">
        <v>0</v>
      </c>
      <c r="V28" s="71">
        <v>466</v>
      </c>
      <c r="W28" s="71">
        <v>0</v>
      </c>
      <c r="X28" s="71">
        <v>0</v>
      </c>
      <c r="Y28" s="71">
        <v>2859229</v>
      </c>
      <c r="Z28" s="71">
        <v>8911694519</v>
      </c>
      <c r="AA28" s="71">
        <v>19369370</v>
      </c>
      <c r="AB28" s="71">
        <v>256802595</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1754</v>
      </c>
      <c r="B29" s="70">
        <v>21</v>
      </c>
      <c r="C29" s="70">
        <v>18</v>
      </c>
      <c r="D29" s="70">
        <v>21</v>
      </c>
      <c r="E29" s="70">
        <v>2024</v>
      </c>
      <c r="F29" s="70" t="s">
        <v>1554</v>
      </c>
      <c r="G29" s="1073" t="s">
        <v>1755</v>
      </c>
      <c r="H29" s="70" t="s">
        <v>1756</v>
      </c>
      <c r="I29" s="1066"/>
      <c r="J29" s="73">
        <v>43183</v>
      </c>
      <c r="K29" s="71">
        <v>58657934.000000007</v>
      </c>
      <c r="L29" s="71">
        <v>4202707</v>
      </c>
      <c r="M29" s="71">
        <v>5669939877.000001</v>
      </c>
      <c r="N29" s="71">
        <v>11100</v>
      </c>
      <c r="O29" s="71">
        <v>19322841</v>
      </c>
      <c r="P29" s="71">
        <v>0</v>
      </c>
      <c r="Q29" s="71">
        <v>0</v>
      </c>
      <c r="R29" s="71">
        <v>0</v>
      </c>
      <c r="S29" s="71">
        <v>0</v>
      </c>
      <c r="T29" s="71">
        <v>0</v>
      </c>
      <c r="U29" s="71">
        <v>0</v>
      </c>
      <c r="V29" s="71">
        <v>0</v>
      </c>
      <c r="W29" s="71">
        <v>0</v>
      </c>
      <c r="X29" s="71">
        <v>0</v>
      </c>
      <c r="Y29" s="71">
        <v>0</v>
      </c>
      <c r="Z29" s="71">
        <v>5747920652.000001</v>
      </c>
      <c r="AA29" s="71">
        <v>12439192</v>
      </c>
      <c r="AB29" s="71">
        <v>162251365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1757</v>
      </c>
      <c r="B30" s="70">
        <v>22</v>
      </c>
      <c r="C30" s="70">
        <v>18</v>
      </c>
      <c r="D30" s="70">
        <v>22</v>
      </c>
      <c r="E30" s="70">
        <v>2024</v>
      </c>
      <c r="F30" s="70" t="s">
        <v>1554</v>
      </c>
      <c r="G30" s="1073" t="s">
        <v>1758</v>
      </c>
      <c r="H30" s="70" t="s">
        <v>1759</v>
      </c>
      <c r="I30" s="1066"/>
      <c r="J30" s="73">
        <v>82193</v>
      </c>
      <c r="K30" s="71">
        <v>100220566</v>
      </c>
      <c r="L30" s="71">
        <v>2388829</v>
      </c>
      <c r="M30" s="71">
        <v>2897659622</v>
      </c>
      <c r="N30" s="71">
        <v>1205000</v>
      </c>
      <c r="O30" s="71">
        <v>3008342296.0000005</v>
      </c>
      <c r="P30" s="71">
        <v>0</v>
      </c>
      <c r="Q30" s="71">
        <v>0</v>
      </c>
      <c r="R30" s="71">
        <v>0</v>
      </c>
      <c r="S30" s="71">
        <v>0</v>
      </c>
      <c r="T30" s="71">
        <v>0</v>
      </c>
      <c r="U30" s="71">
        <v>0</v>
      </c>
      <c r="V30" s="71">
        <v>0</v>
      </c>
      <c r="W30" s="71">
        <v>0</v>
      </c>
      <c r="X30" s="71">
        <v>0</v>
      </c>
      <c r="Y30" s="71">
        <v>0</v>
      </c>
      <c r="Z30" s="71">
        <v>6006222484</v>
      </c>
      <c r="AA30" s="71">
        <v>20685305</v>
      </c>
      <c r="AB30" s="71">
        <v>281669301</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1760</v>
      </c>
      <c r="B31" s="70">
        <v>23</v>
      </c>
      <c r="C31" s="70">
        <v>18</v>
      </c>
      <c r="D31" s="70">
        <v>23</v>
      </c>
      <c r="E31" s="70">
        <v>2024</v>
      </c>
      <c r="F31" s="70" t="s">
        <v>1554</v>
      </c>
      <c r="G31" s="1073" t="s">
        <v>1761</v>
      </c>
      <c r="H31" s="70" t="s">
        <v>1762</v>
      </c>
      <c r="I31" s="1066"/>
      <c r="J31" s="73">
        <v>74125</v>
      </c>
      <c r="K31" s="71">
        <v>95047794</v>
      </c>
      <c r="L31" s="71">
        <v>4279600</v>
      </c>
      <c r="M31" s="71">
        <v>5453935832</v>
      </c>
      <c r="N31" s="71">
        <v>393600</v>
      </c>
      <c r="O31" s="71">
        <v>924214272</v>
      </c>
      <c r="P31" s="71">
        <v>4061</v>
      </c>
      <c r="Q31" s="71">
        <v>23717688</v>
      </c>
      <c r="R31" s="71">
        <v>0</v>
      </c>
      <c r="S31" s="71">
        <v>0</v>
      </c>
      <c r="T31" s="71">
        <v>2468</v>
      </c>
      <c r="U31" s="71">
        <v>484</v>
      </c>
      <c r="V31" s="71">
        <v>327</v>
      </c>
      <c r="W31" s="71">
        <v>16775493.999999998</v>
      </c>
      <c r="X31" s="71">
        <v>2966907</v>
      </c>
      <c r="Y31" s="71">
        <v>2006635.9999999998</v>
      </c>
      <c r="Z31" s="71">
        <v>6518664623.000001</v>
      </c>
      <c r="AA31" s="71">
        <v>20848204</v>
      </c>
      <c r="AB31" s="71">
        <v>271655015</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1763</v>
      </c>
      <c r="B32" s="70">
        <v>24</v>
      </c>
      <c r="C32" s="70">
        <v>18</v>
      </c>
      <c r="D32" s="70">
        <v>24</v>
      </c>
      <c r="E32" s="70">
        <v>2024</v>
      </c>
      <c r="F32" s="70" t="s">
        <v>1554</v>
      </c>
      <c r="G32" s="1073" t="s">
        <v>1764</v>
      </c>
      <c r="H32" s="70" t="s">
        <v>1765</v>
      </c>
      <c r="I32" s="1066"/>
      <c r="J32" s="73">
        <v>95519</v>
      </c>
      <c r="K32" s="71">
        <v>118658714</v>
      </c>
      <c r="L32" s="71">
        <v>10095983</v>
      </c>
      <c r="M32" s="71">
        <v>12432525261</v>
      </c>
      <c r="N32" s="71">
        <v>5088500</v>
      </c>
      <c r="O32" s="71">
        <v>11020079445</v>
      </c>
      <c r="P32" s="71">
        <v>0</v>
      </c>
      <c r="Q32" s="71">
        <v>0</v>
      </c>
      <c r="R32" s="71">
        <v>0</v>
      </c>
      <c r="S32" s="71">
        <v>0</v>
      </c>
      <c r="T32" s="71">
        <v>0</v>
      </c>
      <c r="U32" s="71">
        <v>19</v>
      </c>
      <c r="V32" s="71">
        <v>1179</v>
      </c>
      <c r="W32" s="71">
        <v>0</v>
      </c>
      <c r="X32" s="71">
        <v>114055</v>
      </c>
      <c r="Y32" s="71">
        <v>7230118.9999999991</v>
      </c>
      <c r="Z32" s="71">
        <v>23578607593.999996</v>
      </c>
      <c r="AA32" s="71">
        <v>29641616</v>
      </c>
      <c r="AB32" s="71">
        <v>394479773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1766</v>
      </c>
      <c r="B33" s="70">
        <v>25</v>
      </c>
      <c r="C33" s="70">
        <v>18</v>
      </c>
      <c r="D33" s="70">
        <v>25</v>
      </c>
      <c r="E33" s="70">
        <v>2024</v>
      </c>
      <c r="F33" s="70" t="s">
        <v>1554</v>
      </c>
      <c r="G33" s="1073" t="s">
        <v>1767</v>
      </c>
      <c r="H33" s="70" t="s">
        <v>1768</v>
      </c>
      <c r="I33" s="1066"/>
      <c r="J33" s="73">
        <v>71219</v>
      </c>
      <c r="K33" s="71">
        <v>87033285</v>
      </c>
      <c r="L33" s="71">
        <v>4475731</v>
      </c>
      <c r="M33" s="71">
        <v>5436047011</v>
      </c>
      <c r="N33" s="71">
        <v>3099100</v>
      </c>
      <c r="O33" s="71">
        <v>8772873918</v>
      </c>
      <c r="P33" s="71">
        <v>899</v>
      </c>
      <c r="Q33" s="71">
        <v>6231101</v>
      </c>
      <c r="R33" s="71">
        <v>0</v>
      </c>
      <c r="S33" s="71">
        <v>0</v>
      </c>
      <c r="T33" s="71">
        <v>283245</v>
      </c>
      <c r="U33" s="71">
        <v>22091</v>
      </c>
      <c r="V33" s="71">
        <v>22273</v>
      </c>
      <c r="W33" s="71">
        <v>1975842411</v>
      </c>
      <c r="X33" s="71">
        <v>135463973.99999997</v>
      </c>
      <c r="Y33" s="71">
        <v>136578036</v>
      </c>
      <c r="Z33" s="71">
        <v>16550069735.999998</v>
      </c>
      <c r="AA33" s="71">
        <v>19701266</v>
      </c>
      <c r="AB33" s="71">
        <v>270140105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1769</v>
      </c>
      <c r="B34" s="70">
        <v>26</v>
      </c>
      <c r="C34" s="70">
        <v>18</v>
      </c>
      <c r="D34" s="70">
        <v>26</v>
      </c>
      <c r="E34" s="70">
        <v>2024</v>
      </c>
      <c r="F34" s="70" t="s">
        <v>1554</v>
      </c>
      <c r="G34" s="1073" t="s">
        <v>1770</v>
      </c>
      <c r="H34" s="70" t="s">
        <v>1771</v>
      </c>
      <c r="I34" s="1066"/>
      <c r="J34" s="73">
        <v>107552</v>
      </c>
      <c r="K34" s="71">
        <v>137813865</v>
      </c>
      <c r="L34" s="71">
        <v>5299065</v>
      </c>
      <c r="M34" s="71">
        <v>6762431866.000001</v>
      </c>
      <c r="N34" s="71">
        <v>140600</v>
      </c>
      <c r="O34" s="71">
        <v>262471153.00000003</v>
      </c>
      <c r="P34" s="71">
        <v>11026</v>
      </c>
      <c r="Q34" s="71">
        <v>64395359</v>
      </c>
      <c r="R34" s="71">
        <v>0</v>
      </c>
      <c r="S34" s="71">
        <v>0</v>
      </c>
      <c r="T34" s="71">
        <v>0</v>
      </c>
      <c r="U34" s="71">
        <v>0</v>
      </c>
      <c r="V34" s="71">
        <v>68</v>
      </c>
      <c r="W34" s="71">
        <v>0</v>
      </c>
      <c r="X34" s="71">
        <v>0</v>
      </c>
      <c r="Y34" s="71">
        <v>418938</v>
      </c>
      <c r="Z34" s="71">
        <v>7227531181.000001</v>
      </c>
      <c r="AA34" s="71">
        <v>23561392</v>
      </c>
      <c r="AB34" s="71">
        <v>306326417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1772</v>
      </c>
      <c r="B35" s="70">
        <v>27</v>
      </c>
      <c r="C35" s="70">
        <v>18</v>
      </c>
      <c r="D35" s="70">
        <v>27</v>
      </c>
      <c r="E35" s="70">
        <v>2024</v>
      </c>
      <c r="F35" s="70" t="s">
        <v>1554</v>
      </c>
      <c r="G35" s="1073" t="s">
        <v>1773</v>
      </c>
      <c r="H35" s="70" t="s">
        <v>1774</v>
      </c>
      <c r="I35" s="1066"/>
      <c r="J35" s="73">
        <v>112851</v>
      </c>
      <c r="K35" s="71">
        <v>141655787</v>
      </c>
      <c r="L35" s="71">
        <v>5156793</v>
      </c>
      <c r="M35" s="71">
        <v>6423054665</v>
      </c>
      <c r="N35" s="71">
        <v>588700</v>
      </c>
      <c r="O35" s="71">
        <v>1492616821</v>
      </c>
      <c r="P35" s="71">
        <v>8720</v>
      </c>
      <c r="Q35" s="71">
        <v>50924532</v>
      </c>
      <c r="R35" s="71">
        <v>0</v>
      </c>
      <c r="S35" s="71">
        <v>0</v>
      </c>
      <c r="T35" s="71">
        <v>0</v>
      </c>
      <c r="U35" s="71">
        <v>0</v>
      </c>
      <c r="V35" s="71">
        <v>0</v>
      </c>
      <c r="W35" s="71">
        <v>0</v>
      </c>
      <c r="X35" s="71">
        <v>0</v>
      </c>
      <c r="Y35" s="71">
        <v>0</v>
      </c>
      <c r="Z35" s="71">
        <v>8108251804.999999</v>
      </c>
      <c r="AA35" s="71">
        <v>93617812</v>
      </c>
      <c r="AB35" s="71">
        <v>567927135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1775</v>
      </c>
      <c r="B36" s="70">
        <v>28</v>
      </c>
      <c r="C36" s="70">
        <v>18</v>
      </c>
      <c r="D36" s="70">
        <v>28</v>
      </c>
      <c r="E36" s="70">
        <v>2024</v>
      </c>
      <c r="F36" s="70" t="s">
        <v>1554</v>
      </c>
      <c r="G36" s="1073" t="s">
        <v>1776</v>
      </c>
      <c r="H36" s="70" t="s">
        <v>1777</v>
      </c>
      <c r="I36" s="1066"/>
      <c r="J36" s="73">
        <v>92830</v>
      </c>
      <c r="K36" s="71">
        <v>112461766</v>
      </c>
      <c r="L36" s="71">
        <v>3033526</v>
      </c>
      <c r="M36" s="71">
        <v>3649170386</v>
      </c>
      <c r="N36" s="71">
        <v>1931900</v>
      </c>
      <c r="O36" s="71">
        <v>5259610921</v>
      </c>
      <c r="P36" s="71">
        <v>2065</v>
      </c>
      <c r="Q36" s="71">
        <v>11360616</v>
      </c>
      <c r="R36" s="71">
        <v>0</v>
      </c>
      <c r="S36" s="71">
        <v>0</v>
      </c>
      <c r="T36" s="71">
        <v>0</v>
      </c>
      <c r="U36" s="71">
        <v>181</v>
      </c>
      <c r="V36" s="71">
        <v>8941</v>
      </c>
      <c r="W36" s="71">
        <v>0</v>
      </c>
      <c r="X36" s="71">
        <v>1111364</v>
      </c>
      <c r="Y36" s="71">
        <v>54824985.999999993</v>
      </c>
      <c r="Z36" s="71">
        <v>9088540038.9999981</v>
      </c>
      <c r="AA36" s="71">
        <v>124573939</v>
      </c>
      <c r="AB36" s="71">
        <v>652891916</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1778</v>
      </c>
      <c r="B37" s="70">
        <v>29</v>
      </c>
      <c r="C37" s="70">
        <v>18</v>
      </c>
      <c r="D37" s="70">
        <v>29</v>
      </c>
      <c r="E37" s="70">
        <v>2024</v>
      </c>
      <c r="F37" s="70" t="s">
        <v>1554</v>
      </c>
      <c r="G37" s="1073" t="s">
        <v>1779</v>
      </c>
      <c r="H37" s="70" t="s">
        <v>1780</v>
      </c>
      <c r="I37" s="1066"/>
      <c r="J37" s="73">
        <v>86184</v>
      </c>
      <c r="K37" s="71">
        <v>110445833</v>
      </c>
      <c r="L37" s="71">
        <v>1695768</v>
      </c>
      <c r="M37" s="71">
        <v>2150048476</v>
      </c>
      <c r="N37" s="71">
        <v>2295700</v>
      </c>
      <c r="O37" s="71">
        <v>5051289859</v>
      </c>
      <c r="P37" s="71">
        <v>3102</v>
      </c>
      <c r="Q37" s="71">
        <v>25808970.000000004</v>
      </c>
      <c r="R37" s="71">
        <v>0</v>
      </c>
      <c r="S37" s="71">
        <v>0</v>
      </c>
      <c r="T37" s="71">
        <v>0</v>
      </c>
      <c r="U37" s="71">
        <v>15</v>
      </c>
      <c r="V37" s="71">
        <v>293</v>
      </c>
      <c r="W37" s="71">
        <v>0</v>
      </c>
      <c r="X37" s="71">
        <v>94923.000000000015</v>
      </c>
      <c r="Y37" s="71">
        <v>1795450</v>
      </c>
      <c r="Z37" s="71">
        <v>7339483510.999999</v>
      </c>
      <c r="AA37" s="71">
        <v>38817474</v>
      </c>
      <c r="AB37" s="71">
        <v>491549554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1781</v>
      </c>
      <c r="B38" s="70">
        <v>30</v>
      </c>
      <c r="C38" s="70">
        <v>18</v>
      </c>
      <c r="D38" s="70">
        <v>30</v>
      </c>
      <c r="E38" s="70">
        <v>2024</v>
      </c>
      <c r="F38" s="70" t="s">
        <v>1554</v>
      </c>
      <c r="G38" s="1073" t="s">
        <v>1782</v>
      </c>
      <c r="H38" s="70" t="s">
        <v>1783</v>
      </c>
      <c r="I38" s="1066"/>
      <c r="J38" s="73">
        <v>70178</v>
      </c>
      <c r="K38" s="71">
        <v>86575904</v>
      </c>
      <c r="L38" s="71">
        <v>2266617</v>
      </c>
      <c r="M38" s="71">
        <v>2775707259.0000005</v>
      </c>
      <c r="N38" s="71">
        <v>2042600</v>
      </c>
      <c r="O38" s="71">
        <v>5073677627</v>
      </c>
      <c r="P38" s="71">
        <v>31429</v>
      </c>
      <c r="Q38" s="71">
        <v>183550056</v>
      </c>
      <c r="R38" s="71">
        <v>0</v>
      </c>
      <c r="S38" s="71">
        <v>0</v>
      </c>
      <c r="T38" s="71">
        <v>4194</v>
      </c>
      <c r="U38" s="71">
        <v>879</v>
      </c>
      <c r="V38" s="71">
        <v>790</v>
      </c>
      <c r="W38" s="71">
        <v>26551961</v>
      </c>
      <c r="X38" s="71">
        <v>5389292</v>
      </c>
      <c r="Y38" s="71">
        <v>4845261.0000000009</v>
      </c>
      <c r="Z38" s="71">
        <v>8156297360</v>
      </c>
      <c r="AA38" s="71">
        <v>26477223</v>
      </c>
      <c r="AB38" s="71">
        <v>319079801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1784</v>
      </c>
      <c r="B39" s="70">
        <v>31</v>
      </c>
      <c r="C39" s="70">
        <v>18</v>
      </c>
      <c r="D39" s="70">
        <v>31</v>
      </c>
      <c r="E39" s="70">
        <v>2024</v>
      </c>
      <c r="F39" s="70" t="s">
        <v>1554</v>
      </c>
      <c r="G39" s="1073" t="s">
        <v>1785</v>
      </c>
      <c r="H39" s="70" t="s">
        <v>1786</v>
      </c>
      <c r="I39" s="1066"/>
      <c r="J39" s="73">
        <v>80242</v>
      </c>
      <c r="K39" s="71">
        <v>106256162</v>
      </c>
      <c r="L39" s="71">
        <v>4934545</v>
      </c>
      <c r="M39" s="71">
        <v>6485873562</v>
      </c>
      <c r="N39" s="71">
        <v>1573700</v>
      </c>
      <c r="O39" s="71">
        <v>3099551754</v>
      </c>
      <c r="P39" s="71">
        <v>13346</v>
      </c>
      <c r="Q39" s="71">
        <v>73105822</v>
      </c>
      <c r="R39" s="71">
        <v>0</v>
      </c>
      <c r="S39" s="71">
        <v>0</v>
      </c>
      <c r="T39" s="71">
        <v>0</v>
      </c>
      <c r="U39" s="71">
        <v>15</v>
      </c>
      <c r="V39" s="71">
        <v>241</v>
      </c>
      <c r="W39" s="71">
        <v>0</v>
      </c>
      <c r="X39" s="71">
        <v>89282</v>
      </c>
      <c r="Y39" s="71">
        <v>1476831</v>
      </c>
      <c r="Z39" s="71">
        <v>9766353412.9999981</v>
      </c>
      <c r="AA39" s="71">
        <v>23974660</v>
      </c>
      <c r="AB39" s="71">
        <v>280399386</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1787</v>
      </c>
      <c r="B40" s="70">
        <v>32</v>
      </c>
      <c r="C40" s="70">
        <v>18</v>
      </c>
      <c r="D40" s="70">
        <v>32</v>
      </c>
      <c r="E40" s="70">
        <v>2024</v>
      </c>
      <c r="F40" s="70" t="s">
        <v>1554</v>
      </c>
      <c r="G40" s="1073" t="s">
        <v>1788</v>
      </c>
      <c r="H40" s="70" t="s">
        <v>1789</v>
      </c>
      <c r="I40" s="1066"/>
      <c r="J40" s="73">
        <v>35013</v>
      </c>
      <c r="K40" s="71">
        <v>41011379</v>
      </c>
      <c r="L40" s="71">
        <v>1263854</v>
      </c>
      <c r="M40" s="71">
        <v>1472340998</v>
      </c>
      <c r="N40" s="71">
        <v>2135300</v>
      </c>
      <c r="O40" s="71">
        <v>6047348606</v>
      </c>
      <c r="P40" s="71">
        <v>3012</v>
      </c>
      <c r="Q40" s="71">
        <v>16206000</v>
      </c>
      <c r="R40" s="71">
        <v>0</v>
      </c>
      <c r="S40" s="71">
        <v>0</v>
      </c>
      <c r="T40" s="71">
        <v>0</v>
      </c>
      <c r="U40" s="71">
        <v>0</v>
      </c>
      <c r="V40" s="71">
        <v>0</v>
      </c>
      <c r="W40" s="71">
        <v>0</v>
      </c>
      <c r="X40" s="71">
        <v>0</v>
      </c>
      <c r="Y40" s="71">
        <v>0</v>
      </c>
      <c r="Z40" s="71">
        <v>7576906983</v>
      </c>
      <c r="AA40" s="71">
        <v>11276950</v>
      </c>
      <c r="AB40" s="71">
        <v>145192503</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1790</v>
      </c>
      <c r="B41" s="70">
        <v>33</v>
      </c>
      <c r="C41" s="70">
        <v>18</v>
      </c>
      <c r="D41" s="70">
        <v>33</v>
      </c>
      <c r="E41" s="70">
        <v>2024</v>
      </c>
      <c r="F41" s="70" t="s">
        <v>1554</v>
      </c>
      <c r="G41" s="1073" t="s">
        <v>1791</v>
      </c>
      <c r="H41" s="70" t="s">
        <v>1792</v>
      </c>
      <c r="I41" s="1066"/>
      <c r="J41" s="73">
        <v>62623</v>
      </c>
      <c r="K41" s="71">
        <v>79493621</v>
      </c>
      <c r="L41" s="71">
        <v>1904071</v>
      </c>
      <c r="M41" s="71">
        <v>2395780945</v>
      </c>
      <c r="N41" s="71">
        <v>3912300</v>
      </c>
      <c r="O41" s="71">
        <v>9664159450</v>
      </c>
      <c r="P41" s="71">
        <v>47</v>
      </c>
      <c r="Q41" s="71">
        <v>260938</v>
      </c>
      <c r="R41" s="71">
        <v>0</v>
      </c>
      <c r="S41" s="71">
        <v>0</v>
      </c>
      <c r="T41" s="71">
        <v>0</v>
      </c>
      <c r="U41" s="71">
        <v>0</v>
      </c>
      <c r="V41" s="71">
        <v>963</v>
      </c>
      <c r="W41" s="71">
        <v>0</v>
      </c>
      <c r="X41" s="71">
        <v>0</v>
      </c>
      <c r="Y41" s="71">
        <v>5904625</v>
      </c>
      <c r="Z41" s="71">
        <v>12145599578.999998</v>
      </c>
      <c r="AA41" s="71">
        <v>20608584</v>
      </c>
      <c r="AB41" s="71">
        <v>269941522</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1793</v>
      </c>
      <c r="B42" s="70">
        <v>34</v>
      </c>
      <c r="C42" s="70">
        <v>18</v>
      </c>
      <c r="D42" s="70">
        <v>34</v>
      </c>
      <c r="E42" s="70">
        <v>2024</v>
      </c>
      <c r="F42" s="70" t="s">
        <v>1554</v>
      </c>
      <c r="G42" s="1073" t="s">
        <v>1794</v>
      </c>
      <c r="H42" s="70" t="s">
        <v>1795</v>
      </c>
      <c r="I42" s="1066"/>
      <c r="J42" s="73">
        <v>40629</v>
      </c>
      <c r="K42" s="71">
        <v>50893573</v>
      </c>
      <c r="L42" s="71">
        <v>3205261</v>
      </c>
      <c r="M42" s="71">
        <v>3987237940</v>
      </c>
      <c r="N42" s="71">
        <v>2536600</v>
      </c>
      <c r="O42" s="71">
        <v>5246615930</v>
      </c>
      <c r="P42" s="71">
        <v>221</v>
      </c>
      <c r="Q42" s="71">
        <v>1834672</v>
      </c>
      <c r="R42" s="71">
        <v>0</v>
      </c>
      <c r="S42" s="71">
        <v>0</v>
      </c>
      <c r="T42" s="71">
        <v>85</v>
      </c>
      <c r="U42" s="71">
        <v>187</v>
      </c>
      <c r="V42" s="71">
        <v>249</v>
      </c>
      <c r="W42" s="71">
        <v>526096</v>
      </c>
      <c r="X42" s="71">
        <v>1143986.0000000002</v>
      </c>
      <c r="Y42" s="71">
        <v>1526868</v>
      </c>
      <c r="Z42" s="71">
        <v>9289779065.0000019</v>
      </c>
      <c r="AA42" s="71">
        <v>9654158</v>
      </c>
      <c r="AB42" s="71">
        <v>127265143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1796</v>
      </c>
      <c r="B43" s="70">
        <v>35</v>
      </c>
      <c r="C43" s="70">
        <v>18</v>
      </c>
      <c r="D43" s="70">
        <v>35</v>
      </c>
      <c r="E43" s="70">
        <v>2024</v>
      </c>
      <c r="F43" s="70" t="s">
        <v>1554</v>
      </c>
      <c r="G43" s="1073" t="s">
        <v>1797</v>
      </c>
      <c r="H43" s="70" t="s">
        <v>1798</v>
      </c>
      <c r="I43" s="1066"/>
      <c r="J43" s="73">
        <v>86342</v>
      </c>
      <c r="K43" s="71">
        <v>104164514</v>
      </c>
      <c r="L43" s="71">
        <v>3557274</v>
      </c>
      <c r="M43" s="71">
        <v>4255146793</v>
      </c>
      <c r="N43" s="71">
        <v>2557400</v>
      </c>
      <c r="O43" s="71">
        <v>6919596346</v>
      </c>
      <c r="P43" s="71">
        <v>375</v>
      </c>
      <c r="Q43" s="71">
        <v>3117685</v>
      </c>
      <c r="R43" s="71">
        <v>0</v>
      </c>
      <c r="S43" s="71">
        <v>0</v>
      </c>
      <c r="T43" s="71">
        <v>46823</v>
      </c>
      <c r="U43" s="71">
        <v>4506</v>
      </c>
      <c r="V43" s="71">
        <v>5978</v>
      </c>
      <c r="W43" s="71">
        <v>326934538</v>
      </c>
      <c r="X43" s="71">
        <v>27630547</v>
      </c>
      <c r="Y43" s="71">
        <v>36658322</v>
      </c>
      <c r="Z43" s="71">
        <v>11673248745</v>
      </c>
      <c r="AA43" s="71">
        <v>31371935</v>
      </c>
      <c r="AB43" s="71">
        <v>396947069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1799</v>
      </c>
      <c r="B44" s="70">
        <v>36</v>
      </c>
      <c r="C44" s="70">
        <v>18</v>
      </c>
      <c r="D44" s="70">
        <v>36</v>
      </c>
      <c r="E44" s="70">
        <v>2024</v>
      </c>
      <c r="F44" s="70" t="s">
        <v>1554</v>
      </c>
      <c r="G44" s="1073" t="s">
        <v>1800</v>
      </c>
      <c r="H44" s="70" t="s">
        <v>1801</v>
      </c>
      <c r="I44" s="1066"/>
      <c r="J44" s="73">
        <v>57345</v>
      </c>
      <c r="K44" s="71">
        <v>77611168</v>
      </c>
      <c r="L44" s="71">
        <v>2650632</v>
      </c>
      <c r="M44" s="71">
        <v>3557831492.0000005</v>
      </c>
      <c r="N44" s="71">
        <v>2278800</v>
      </c>
      <c r="O44" s="71">
        <v>4862119653</v>
      </c>
      <c r="P44" s="71">
        <v>17</v>
      </c>
      <c r="Q44" s="71">
        <v>91286</v>
      </c>
      <c r="R44" s="71">
        <v>0</v>
      </c>
      <c r="S44" s="71">
        <v>0</v>
      </c>
      <c r="T44" s="71">
        <v>0</v>
      </c>
      <c r="U44" s="71">
        <v>0</v>
      </c>
      <c r="V44" s="71">
        <v>2589</v>
      </c>
      <c r="W44" s="71">
        <v>0</v>
      </c>
      <c r="X44" s="71">
        <v>0</v>
      </c>
      <c r="Y44" s="71">
        <v>15876729</v>
      </c>
      <c r="Z44" s="71">
        <v>8513530328.0000019</v>
      </c>
      <c r="AA44" s="71">
        <v>13151584.999999998</v>
      </c>
      <c r="AB44" s="71">
        <v>161366339</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1802</v>
      </c>
      <c r="B45" s="70">
        <v>37</v>
      </c>
      <c r="C45" s="70">
        <v>18</v>
      </c>
      <c r="D45" s="70">
        <v>37</v>
      </c>
      <c r="E45" s="70">
        <v>2024</v>
      </c>
      <c r="F45" s="70" t="s">
        <v>1554</v>
      </c>
      <c r="G45" s="1073" t="s">
        <v>1803</v>
      </c>
      <c r="H45" s="70" t="s">
        <v>1804</v>
      </c>
      <c r="I45" s="1066"/>
      <c r="J45" s="73">
        <v>50627</v>
      </c>
      <c r="K45" s="71">
        <v>67294034</v>
      </c>
      <c r="L45" s="71">
        <v>2437308</v>
      </c>
      <c r="M45" s="71">
        <v>3216540062</v>
      </c>
      <c r="N45" s="71">
        <v>42000</v>
      </c>
      <c r="O45" s="71">
        <v>97045035</v>
      </c>
      <c r="P45" s="71">
        <v>8976</v>
      </c>
      <c r="Q45" s="71">
        <v>49166040</v>
      </c>
      <c r="R45" s="71">
        <v>0</v>
      </c>
      <c r="S45" s="71">
        <v>0</v>
      </c>
      <c r="T45" s="71">
        <v>0</v>
      </c>
      <c r="U45" s="71">
        <v>0</v>
      </c>
      <c r="V45" s="71">
        <v>0</v>
      </c>
      <c r="W45" s="71">
        <v>0</v>
      </c>
      <c r="X45" s="71">
        <v>0</v>
      </c>
      <c r="Y45" s="71">
        <v>0</v>
      </c>
      <c r="Z45" s="71">
        <v>3430045171</v>
      </c>
      <c r="AA45" s="71">
        <v>16742283.999999998</v>
      </c>
      <c r="AB45" s="71">
        <v>204226650.00000003</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1805</v>
      </c>
      <c r="B46" s="70">
        <v>38</v>
      </c>
      <c r="C46" s="70">
        <v>18</v>
      </c>
      <c r="D46" s="70">
        <v>38</v>
      </c>
      <c r="E46" s="70">
        <v>2024</v>
      </c>
      <c r="F46" s="70" t="s">
        <v>1554</v>
      </c>
      <c r="G46" s="1073" t="s">
        <v>1806</v>
      </c>
      <c r="H46" s="70" t="s">
        <v>1807</v>
      </c>
      <c r="I46" s="1066"/>
      <c r="J46" s="73">
        <v>185428</v>
      </c>
      <c r="K46" s="71">
        <v>227846109.99999997</v>
      </c>
      <c r="L46" s="71">
        <v>8890455</v>
      </c>
      <c r="M46" s="71">
        <v>10839078539</v>
      </c>
      <c r="N46" s="71">
        <v>2245600</v>
      </c>
      <c r="O46" s="71">
        <v>5182050792</v>
      </c>
      <c r="P46" s="71">
        <v>1562</v>
      </c>
      <c r="Q46" s="71">
        <v>12995830</v>
      </c>
      <c r="R46" s="71">
        <v>0</v>
      </c>
      <c r="S46" s="71">
        <v>0</v>
      </c>
      <c r="T46" s="71">
        <v>214191</v>
      </c>
      <c r="U46" s="71">
        <v>21962</v>
      </c>
      <c r="V46" s="71">
        <v>39280</v>
      </c>
      <c r="W46" s="71">
        <v>1493624007</v>
      </c>
      <c r="X46" s="71">
        <v>134673682</v>
      </c>
      <c r="Y46" s="71">
        <v>240867413</v>
      </c>
      <c r="Z46" s="71">
        <v>18131136373</v>
      </c>
      <c r="AA46" s="71">
        <v>90458733</v>
      </c>
      <c r="AB46" s="71">
        <v>1145423857</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1808</v>
      </c>
      <c r="B47" s="70">
        <v>39</v>
      </c>
      <c r="C47" s="70">
        <v>18</v>
      </c>
      <c r="D47" s="70">
        <v>39</v>
      </c>
      <c r="E47" s="70">
        <v>2024</v>
      </c>
      <c r="F47" s="70" t="s">
        <v>1554</v>
      </c>
      <c r="G47" s="1073" t="s">
        <v>1809</v>
      </c>
      <c r="H47" s="70" t="s">
        <v>1810</v>
      </c>
      <c r="I47" s="1066"/>
      <c r="J47" s="73">
        <v>12165</v>
      </c>
      <c r="K47" s="71">
        <v>13995569.999999998</v>
      </c>
      <c r="L47" s="71">
        <v>475239</v>
      </c>
      <c r="M47" s="71">
        <v>544874277</v>
      </c>
      <c r="N47" s="71">
        <v>1483600</v>
      </c>
      <c r="O47" s="71">
        <v>4138402731.9999995</v>
      </c>
      <c r="P47" s="71">
        <v>279</v>
      </c>
      <c r="Q47" s="71">
        <v>1503366</v>
      </c>
      <c r="R47" s="71">
        <v>0</v>
      </c>
      <c r="S47" s="71">
        <v>0</v>
      </c>
      <c r="T47" s="71">
        <v>0</v>
      </c>
      <c r="U47" s="71">
        <v>0</v>
      </c>
      <c r="V47" s="71">
        <v>0</v>
      </c>
      <c r="W47" s="71">
        <v>0</v>
      </c>
      <c r="X47" s="71">
        <v>0</v>
      </c>
      <c r="Y47" s="71">
        <v>0</v>
      </c>
      <c r="Z47" s="71">
        <v>4698775944.999999</v>
      </c>
      <c r="AA47" s="71">
        <v>4372683</v>
      </c>
      <c r="AB47" s="71">
        <v>54409999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1811</v>
      </c>
      <c r="B48" s="70">
        <v>40</v>
      </c>
      <c r="C48" s="70">
        <v>18</v>
      </c>
      <c r="D48" s="70">
        <v>40</v>
      </c>
      <c r="E48" s="70">
        <v>2024</v>
      </c>
      <c r="F48" s="70" t="s">
        <v>1554</v>
      </c>
      <c r="G48" s="1073" t="s">
        <v>1812</v>
      </c>
      <c r="H48" s="70" t="s">
        <v>1813</v>
      </c>
      <c r="I48" s="1066"/>
      <c r="J48" s="73">
        <v>174846</v>
      </c>
      <c r="K48" s="71">
        <v>222849234</v>
      </c>
      <c r="L48" s="71">
        <v>3046487</v>
      </c>
      <c r="M48" s="71">
        <v>3834849578.9999995</v>
      </c>
      <c r="N48" s="71">
        <v>1702800</v>
      </c>
      <c r="O48" s="71">
        <v>4993371510</v>
      </c>
      <c r="P48" s="71">
        <v>0</v>
      </c>
      <c r="Q48" s="71">
        <v>0</v>
      </c>
      <c r="R48" s="71">
        <v>0</v>
      </c>
      <c r="S48" s="71">
        <v>0</v>
      </c>
      <c r="T48" s="71">
        <v>0</v>
      </c>
      <c r="U48" s="71">
        <v>0</v>
      </c>
      <c r="V48" s="71">
        <v>0</v>
      </c>
      <c r="W48" s="71">
        <v>0</v>
      </c>
      <c r="X48" s="71">
        <v>0</v>
      </c>
      <c r="Y48" s="71">
        <v>0</v>
      </c>
      <c r="Z48" s="71">
        <v>9051070323</v>
      </c>
      <c r="AA48" s="71">
        <v>273121577</v>
      </c>
      <c r="AB48" s="71">
        <v>1385197263</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1814</v>
      </c>
      <c r="B49" s="70">
        <v>41</v>
      </c>
      <c r="C49" s="70">
        <v>18</v>
      </c>
      <c r="D49" s="70">
        <v>41</v>
      </c>
      <c r="E49" s="70">
        <v>2024</v>
      </c>
      <c r="F49" s="70" t="s">
        <v>1554</v>
      </c>
      <c r="G49" s="1073" t="s">
        <v>1815</v>
      </c>
      <c r="H49" s="70" t="s">
        <v>1816</v>
      </c>
      <c r="I49" s="1066"/>
      <c r="J49" s="73">
        <v>83747</v>
      </c>
      <c r="K49" s="71">
        <v>100530274</v>
      </c>
      <c r="L49" s="71">
        <v>5154402</v>
      </c>
      <c r="M49" s="71">
        <v>6133896766</v>
      </c>
      <c r="N49" s="71">
        <v>1441600</v>
      </c>
      <c r="O49" s="71">
        <v>3693010918</v>
      </c>
      <c r="P49" s="71">
        <v>0</v>
      </c>
      <c r="Q49" s="71">
        <v>0</v>
      </c>
      <c r="R49" s="71">
        <v>0</v>
      </c>
      <c r="S49" s="71">
        <v>0</v>
      </c>
      <c r="T49" s="71">
        <v>0</v>
      </c>
      <c r="U49" s="71">
        <v>0</v>
      </c>
      <c r="V49" s="71">
        <v>0</v>
      </c>
      <c r="W49" s="71">
        <v>0</v>
      </c>
      <c r="X49" s="71">
        <v>0</v>
      </c>
      <c r="Y49" s="71">
        <v>0</v>
      </c>
      <c r="Z49" s="71">
        <v>9927437957.9999981</v>
      </c>
      <c r="AA49" s="71">
        <v>21474086</v>
      </c>
      <c r="AB49" s="71">
        <v>313613297</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1817</v>
      </c>
      <c r="B50" s="70">
        <v>42</v>
      </c>
      <c r="C50" s="70">
        <v>18</v>
      </c>
      <c r="D50" s="70">
        <v>42</v>
      </c>
      <c r="E50" s="70">
        <v>2024</v>
      </c>
      <c r="F50" s="70" t="s">
        <v>1554</v>
      </c>
      <c r="G50" s="1073" t="s">
        <v>1818</v>
      </c>
      <c r="H50" s="70" t="s">
        <v>1819</v>
      </c>
      <c r="I50" s="1066"/>
      <c r="J50" s="73">
        <v>127830</v>
      </c>
      <c r="K50" s="71">
        <v>160790180</v>
      </c>
      <c r="L50" s="71">
        <v>3554070</v>
      </c>
      <c r="M50" s="71">
        <v>4430716646</v>
      </c>
      <c r="N50" s="71">
        <v>1987100</v>
      </c>
      <c r="O50" s="71">
        <v>4618972740</v>
      </c>
      <c r="P50" s="71">
        <v>0</v>
      </c>
      <c r="Q50" s="71">
        <v>0</v>
      </c>
      <c r="R50" s="71">
        <v>0</v>
      </c>
      <c r="S50" s="71">
        <v>0</v>
      </c>
      <c r="T50" s="71">
        <v>0</v>
      </c>
      <c r="U50" s="71">
        <v>0</v>
      </c>
      <c r="V50" s="71">
        <v>4619</v>
      </c>
      <c r="W50" s="71">
        <v>0</v>
      </c>
      <c r="X50" s="71">
        <v>0</v>
      </c>
      <c r="Y50" s="71">
        <v>28323463</v>
      </c>
      <c r="Z50" s="71">
        <v>9238803029.0000019</v>
      </c>
      <c r="AA50" s="71">
        <v>74387136</v>
      </c>
      <c r="AB50" s="71">
        <v>1031588024.9999999</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1820</v>
      </c>
      <c r="B51" s="70">
        <v>43</v>
      </c>
      <c r="C51" s="70">
        <v>18</v>
      </c>
      <c r="D51" s="70">
        <v>43</v>
      </c>
      <c r="E51" s="70">
        <v>2024</v>
      </c>
      <c r="F51" s="70" t="s">
        <v>1554</v>
      </c>
      <c r="G51" s="1073" t="s">
        <v>1821</v>
      </c>
      <c r="H51" s="70" t="s">
        <v>1822</v>
      </c>
      <c r="I51" s="1066"/>
      <c r="J51" s="73">
        <v>59980</v>
      </c>
      <c r="K51" s="71">
        <v>74802191.000000015</v>
      </c>
      <c r="L51" s="71">
        <v>2362595</v>
      </c>
      <c r="M51" s="71">
        <v>2913566955</v>
      </c>
      <c r="N51" s="71">
        <v>1267000</v>
      </c>
      <c r="O51" s="71">
        <v>2938360359.0000005</v>
      </c>
      <c r="P51" s="71">
        <v>14094</v>
      </c>
      <c r="Q51" s="71">
        <v>77204796</v>
      </c>
      <c r="R51" s="71">
        <v>0</v>
      </c>
      <c r="S51" s="71">
        <v>0</v>
      </c>
      <c r="T51" s="71">
        <v>0</v>
      </c>
      <c r="U51" s="71">
        <v>108</v>
      </c>
      <c r="V51" s="71">
        <v>459</v>
      </c>
      <c r="W51" s="71">
        <v>0</v>
      </c>
      <c r="X51" s="71">
        <v>664464</v>
      </c>
      <c r="Y51" s="71">
        <v>2815079.0000000005</v>
      </c>
      <c r="Z51" s="71">
        <v>6007413844.0000019</v>
      </c>
      <c r="AA51" s="71">
        <v>27928356.999999996</v>
      </c>
      <c r="AB51" s="71">
        <v>382672855</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1823</v>
      </c>
      <c r="B52" s="70">
        <v>44</v>
      </c>
      <c r="C52" s="70">
        <v>18</v>
      </c>
      <c r="D52" s="70">
        <v>44</v>
      </c>
      <c r="E52" s="70">
        <v>2024</v>
      </c>
      <c r="F52" s="70" t="s">
        <v>1554</v>
      </c>
      <c r="G52" s="1073" t="s">
        <v>1824</v>
      </c>
      <c r="H52" s="70" t="s">
        <v>1825</v>
      </c>
      <c r="I52" s="1066"/>
      <c r="J52" s="73">
        <v>254062</v>
      </c>
      <c r="K52" s="71">
        <v>317636535</v>
      </c>
      <c r="L52" s="71">
        <v>23043232</v>
      </c>
      <c r="M52" s="71">
        <v>28667594976</v>
      </c>
      <c r="N52" s="71">
        <v>3968500</v>
      </c>
      <c r="O52" s="71">
        <v>8748652170</v>
      </c>
      <c r="P52" s="71">
        <v>0</v>
      </c>
      <c r="Q52" s="71">
        <v>0</v>
      </c>
      <c r="R52" s="71">
        <v>0</v>
      </c>
      <c r="S52" s="71">
        <v>0</v>
      </c>
      <c r="T52" s="71">
        <v>0</v>
      </c>
      <c r="U52" s="71">
        <v>0</v>
      </c>
      <c r="V52" s="71">
        <v>136</v>
      </c>
      <c r="W52" s="71">
        <v>0</v>
      </c>
      <c r="X52" s="71">
        <v>0</v>
      </c>
      <c r="Y52" s="71">
        <v>835669</v>
      </c>
      <c r="Z52" s="71">
        <v>37734719350</v>
      </c>
      <c r="AA52" s="71">
        <v>55862202.000000007</v>
      </c>
      <c r="AB52" s="71">
        <v>759198673</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1826</v>
      </c>
      <c r="B53" s="70">
        <v>45</v>
      </c>
      <c r="C53" s="70">
        <v>18</v>
      </c>
      <c r="D53" s="70">
        <v>45</v>
      </c>
      <c r="E53" s="70">
        <v>2024</v>
      </c>
      <c r="F53" s="70" t="s">
        <v>1554</v>
      </c>
      <c r="G53" s="1073" t="s">
        <v>1827</v>
      </c>
      <c r="H53" s="70" t="s">
        <v>1828</v>
      </c>
      <c r="I53" s="1066"/>
      <c r="J53" s="73">
        <v>87172</v>
      </c>
      <c r="K53" s="71">
        <v>116527856</v>
      </c>
      <c r="L53" s="71">
        <v>3746931</v>
      </c>
      <c r="M53" s="71">
        <v>4954308605</v>
      </c>
      <c r="N53" s="71">
        <v>652200</v>
      </c>
      <c r="O53" s="71">
        <v>1248573832</v>
      </c>
      <c r="P53" s="71">
        <v>0</v>
      </c>
      <c r="Q53" s="71">
        <v>0</v>
      </c>
      <c r="R53" s="71">
        <v>0</v>
      </c>
      <c r="S53" s="71">
        <v>0</v>
      </c>
      <c r="T53" s="71">
        <v>0</v>
      </c>
      <c r="U53" s="71">
        <v>0</v>
      </c>
      <c r="V53" s="71">
        <v>13</v>
      </c>
      <c r="W53" s="71">
        <v>0</v>
      </c>
      <c r="X53" s="71">
        <v>0</v>
      </c>
      <c r="Y53" s="71">
        <v>77754</v>
      </c>
      <c r="Z53" s="71">
        <v>6319488047</v>
      </c>
      <c r="AA53" s="71">
        <v>31165618</v>
      </c>
      <c r="AB53" s="71">
        <v>394081244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1829</v>
      </c>
      <c r="B54" s="70">
        <v>46</v>
      </c>
      <c r="C54" s="70">
        <v>18</v>
      </c>
      <c r="D54" s="70">
        <v>46</v>
      </c>
      <c r="E54" s="70">
        <v>2024</v>
      </c>
      <c r="F54" s="70" t="s">
        <v>1554</v>
      </c>
      <c r="G54" s="1073" t="s">
        <v>1830</v>
      </c>
      <c r="H54" s="70" t="s">
        <v>1831</v>
      </c>
      <c r="I54" s="1066"/>
      <c r="J54" s="73">
        <v>176951</v>
      </c>
      <c r="K54" s="71">
        <v>239095627</v>
      </c>
      <c r="L54" s="71">
        <v>7073428</v>
      </c>
      <c r="M54" s="71">
        <v>9426911777.0000019</v>
      </c>
      <c r="N54" s="71">
        <v>551400</v>
      </c>
      <c r="O54" s="71">
        <v>1059383941</v>
      </c>
      <c r="P54" s="71">
        <v>229</v>
      </c>
      <c r="Q54" s="71">
        <v>1254800.9999999998</v>
      </c>
      <c r="R54" s="71">
        <v>0</v>
      </c>
      <c r="S54" s="71">
        <v>0</v>
      </c>
      <c r="T54" s="71">
        <v>0</v>
      </c>
      <c r="U54" s="71">
        <v>0</v>
      </c>
      <c r="V54" s="71">
        <v>8</v>
      </c>
      <c r="W54" s="71">
        <v>0</v>
      </c>
      <c r="X54" s="71">
        <v>0</v>
      </c>
      <c r="Y54" s="71">
        <v>47094.000000000007</v>
      </c>
      <c r="Z54" s="71">
        <v>10726693240</v>
      </c>
      <c r="AA54" s="71">
        <v>150656750</v>
      </c>
      <c r="AB54" s="71">
        <v>1310124327</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1832</v>
      </c>
      <c r="B55" s="70">
        <v>47</v>
      </c>
      <c r="C55" s="70">
        <v>18</v>
      </c>
      <c r="D55" s="70">
        <v>47</v>
      </c>
      <c r="E55" s="70">
        <v>2024</v>
      </c>
      <c r="F55" s="70" t="s">
        <v>1554</v>
      </c>
      <c r="G55" s="1073" t="s">
        <v>1833</v>
      </c>
      <c r="H55" s="70" t="s">
        <v>1834</v>
      </c>
      <c r="I55" s="1066"/>
      <c r="J55" s="73">
        <v>150845</v>
      </c>
      <c r="K55" s="71">
        <v>200791157</v>
      </c>
      <c r="L55" s="71">
        <v>7036178</v>
      </c>
      <c r="M55" s="71">
        <v>9269286940</v>
      </c>
      <c r="N55" s="71">
        <v>135300</v>
      </c>
      <c r="O55" s="71">
        <v>283198784</v>
      </c>
      <c r="P55" s="71">
        <v>6582</v>
      </c>
      <c r="Q55" s="71">
        <v>38442279</v>
      </c>
      <c r="R55" s="71">
        <v>0</v>
      </c>
      <c r="S55" s="71">
        <v>0</v>
      </c>
      <c r="T55" s="71">
        <v>0</v>
      </c>
      <c r="U55" s="71">
        <v>0</v>
      </c>
      <c r="V55" s="71">
        <v>363</v>
      </c>
      <c r="W55" s="71">
        <v>0</v>
      </c>
      <c r="X55" s="71">
        <v>0</v>
      </c>
      <c r="Y55" s="71">
        <v>2228124</v>
      </c>
      <c r="Z55" s="71">
        <v>9793947284</v>
      </c>
      <c r="AA55" s="71">
        <v>131542976</v>
      </c>
      <c r="AB55" s="71">
        <v>960426705.00000012</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1835</v>
      </c>
      <c r="B56" s="70">
        <v>48</v>
      </c>
      <c r="C56" s="70">
        <v>18</v>
      </c>
      <c r="D56" s="70">
        <v>48</v>
      </c>
      <c r="E56" s="70">
        <v>2024</v>
      </c>
      <c r="F56" s="70" t="s">
        <v>1554</v>
      </c>
      <c r="G56" s="1073" t="s">
        <v>1836</v>
      </c>
      <c r="H56" s="70" t="s">
        <v>1837</v>
      </c>
      <c r="I56" s="1066"/>
      <c r="J56" s="73">
        <v>153950</v>
      </c>
      <c r="K56" s="71">
        <v>180069529.00000003</v>
      </c>
      <c r="L56" s="71">
        <v>2313169</v>
      </c>
      <c r="M56" s="71">
        <v>2686246599</v>
      </c>
      <c r="N56" s="71">
        <v>3626700</v>
      </c>
      <c r="O56" s="71">
        <v>8879592919</v>
      </c>
      <c r="P56" s="71">
        <v>116</v>
      </c>
      <c r="Q56" s="71">
        <v>621773</v>
      </c>
      <c r="R56" s="71">
        <v>0</v>
      </c>
      <c r="S56" s="71">
        <v>0</v>
      </c>
      <c r="T56" s="71">
        <v>0</v>
      </c>
      <c r="U56" s="71">
        <v>0</v>
      </c>
      <c r="V56" s="71">
        <v>0</v>
      </c>
      <c r="W56" s="71">
        <v>0</v>
      </c>
      <c r="X56" s="71">
        <v>0</v>
      </c>
      <c r="Y56" s="71">
        <v>0</v>
      </c>
      <c r="Z56" s="71">
        <v>11746530820.000002</v>
      </c>
      <c r="AA56" s="71">
        <v>276683762</v>
      </c>
      <c r="AB56" s="71">
        <v>1282200451</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1838</v>
      </c>
      <c r="B57" s="70">
        <v>49</v>
      </c>
      <c r="C57" s="70">
        <v>18</v>
      </c>
      <c r="D57" s="70">
        <v>49</v>
      </c>
      <c r="E57" s="70">
        <v>2024</v>
      </c>
      <c r="F57" s="70" t="s">
        <v>1554</v>
      </c>
      <c r="G57" s="1073" t="s">
        <v>1839</v>
      </c>
      <c r="H57" s="70" t="s">
        <v>1840</v>
      </c>
      <c r="I57" s="1066"/>
      <c r="J57" s="73">
        <v>108351</v>
      </c>
      <c r="K57" s="71">
        <v>130615990.00000001</v>
      </c>
      <c r="L57" s="71">
        <v>2829868</v>
      </c>
      <c r="M57" s="71">
        <v>3393608876</v>
      </c>
      <c r="N57" s="71">
        <v>1977400</v>
      </c>
      <c r="O57" s="71">
        <v>4548306116.999999</v>
      </c>
      <c r="P57" s="71">
        <v>0</v>
      </c>
      <c r="Q57" s="71">
        <v>0</v>
      </c>
      <c r="R57" s="71">
        <v>0</v>
      </c>
      <c r="S57" s="71">
        <v>0</v>
      </c>
      <c r="T57" s="71">
        <v>0</v>
      </c>
      <c r="U57" s="71">
        <v>0</v>
      </c>
      <c r="V57" s="71">
        <v>0</v>
      </c>
      <c r="W57" s="71">
        <v>0</v>
      </c>
      <c r="X57" s="71">
        <v>0</v>
      </c>
      <c r="Y57" s="71">
        <v>0</v>
      </c>
      <c r="Z57" s="71">
        <v>8072530983</v>
      </c>
      <c r="AA57" s="71">
        <v>34782800</v>
      </c>
      <c r="AB57" s="71">
        <v>478245182.00000006</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1841</v>
      </c>
      <c r="B58" s="70">
        <v>50</v>
      </c>
      <c r="C58" s="70">
        <v>18</v>
      </c>
      <c r="D58" s="70">
        <v>50</v>
      </c>
      <c r="E58" s="70">
        <v>2024</v>
      </c>
      <c r="F58" s="70" t="s">
        <v>1554</v>
      </c>
      <c r="G58" s="1073" t="s">
        <v>1842</v>
      </c>
      <c r="H58" s="70" t="s">
        <v>1843</v>
      </c>
      <c r="I58" s="1066"/>
      <c r="J58" s="73">
        <v>34169</v>
      </c>
      <c r="K58" s="71">
        <v>38363105.000000007</v>
      </c>
      <c r="L58" s="71">
        <v>218395</v>
      </c>
      <c r="M58" s="71">
        <v>243394446</v>
      </c>
      <c r="N58" s="71">
        <v>589400</v>
      </c>
      <c r="O58" s="71">
        <v>1491583411</v>
      </c>
      <c r="P58" s="71">
        <v>1800</v>
      </c>
      <c r="Q58" s="71">
        <v>9900558</v>
      </c>
      <c r="R58" s="71">
        <v>0</v>
      </c>
      <c r="S58" s="71">
        <v>0</v>
      </c>
      <c r="T58" s="71">
        <v>585</v>
      </c>
      <c r="U58" s="71">
        <v>621</v>
      </c>
      <c r="V58" s="71">
        <v>3147</v>
      </c>
      <c r="W58" s="71">
        <v>3904386</v>
      </c>
      <c r="X58" s="71">
        <v>3806255</v>
      </c>
      <c r="Y58" s="71">
        <v>19294461</v>
      </c>
      <c r="Z58" s="71">
        <v>1810246622</v>
      </c>
      <c r="AA58" s="71">
        <v>18033373</v>
      </c>
      <c r="AB58" s="71">
        <v>281770413</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1844</v>
      </c>
      <c r="B59" s="70">
        <v>51</v>
      </c>
      <c r="C59" s="70">
        <v>18</v>
      </c>
      <c r="D59" s="70">
        <v>51</v>
      </c>
      <c r="E59" s="70">
        <v>2024</v>
      </c>
      <c r="F59" s="70" t="s">
        <v>1554</v>
      </c>
      <c r="G59" s="1073" t="s">
        <v>1845</v>
      </c>
      <c r="H59" s="70" t="s">
        <v>1846</v>
      </c>
      <c r="I59" s="1066"/>
      <c r="J59" s="73">
        <v>31882</v>
      </c>
      <c r="K59" s="71">
        <v>40172557.999999993</v>
      </c>
      <c r="L59" s="71">
        <v>2071376.0000000002</v>
      </c>
      <c r="M59" s="71">
        <v>2587667494</v>
      </c>
      <c r="N59" s="71">
        <v>3101400</v>
      </c>
      <c r="O59" s="71">
        <v>7301241318</v>
      </c>
      <c r="P59" s="71">
        <v>3788</v>
      </c>
      <c r="Q59" s="71">
        <v>22120356</v>
      </c>
      <c r="R59" s="71">
        <v>0</v>
      </c>
      <c r="S59" s="71">
        <v>0</v>
      </c>
      <c r="T59" s="71">
        <v>0</v>
      </c>
      <c r="U59" s="71">
        <v>0</v>
      </c>
      <c r="V59" s="71">
        <v>39</v>
      </c>
      <c r="W59" s="71">
        <v>0</v>
      </c>
      <c r="X59" s="71">
        <v>0</v>
      </c>
      <c r="Y59" s="71">
        <v>237186</v>
      </c>
      <c r="Z59" s="71">
        <v>9951438912</v>
      </c>
      <c r="AA59" s="71">
        <v>10312011</v>
      </c>
      <c r="AB59" s="71">
        <v>127682107</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1607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1607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1607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1607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1607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1607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1607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1607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1607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1607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1607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1607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1607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1607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1607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1607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1607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1607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1607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1607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1607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1607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1607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1607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1607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1607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1607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1607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1607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1607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1607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1607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1607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1607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1607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1607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1607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1607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1607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1607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1607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1607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1607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1607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1607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1607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1607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1607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1607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1607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1607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1607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1607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1607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1607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1607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1607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1607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1607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1607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1607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1607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1607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1607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1607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1607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1607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1607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1607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1607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1607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1607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1607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1607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1607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1607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1607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1607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1607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1607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1607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1607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1607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1607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1607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1607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1607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1607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1607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1607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1607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1607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1607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1607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1607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1607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1607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1607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1607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1607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1607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1607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1607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1607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1607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1607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1607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1607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1607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1607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1607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1607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1607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1607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1607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1607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1607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1607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1607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1607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1607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1607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1607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1607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1607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1607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1607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1607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1607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1608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1847</v>
      </c>
      <c r="B190" s="70">
        <v>182</v>
      </c>
      <c r="C190" s="70">
        <v>16</v>
      </c>
      <c r="D190" s="70">
        <v>2</v>
      </c>
      <c r="E190" s="70">
        <v>2022</v>
      </c>
      <c r="F190" s="70" t="s">
        <v>161</v>
      </c>
      <c r="G190" s="1073" t="s">
        <v>1704</v>
      </c>
      <c r="H190" s="70" t="s">
        <v>1705</v>
      </c>
      <c r="I190" s="1066"/>
      <c r="J190" s="73"/>
      <c r="K190" s="71"/>
      <c r="L190" s="71"/>
      <c r="M190" s="71"/>
      <c r="N190" s="71"/>
      <c r="O190" s="71"/>
      <c r="P190" s="71"/>
      <c r="Q190" s="71"/>
      <c r="R190" s="71"/>
      <c r="S190" s="71"/>
      <c r="T190" s="71"/>
      <c r="U190" s="71"/>
      <c r="V190" s="71"/>
      <c r="W190" s="71"/>
      <c r="X190" s="71"/>
      <c r="Y190" s="71"/>
      <c r="Z190" s="71"/>
      <c r="AA190" s="71"/>
      <c r="AB190" s="71"/>
      <c r="AC190" s="72"/>
      <c r="AD190" s="71">
        <v>2737562.8184351968</v>
      </c>
      <c r="AE190" s="71">
        <v>577797.12940843485</v>
      </c>
      <c r="AF190" s="71">
        <v>1545844.7966686673</v>
      </c>
      <c r="AG190" s="71">
        <v>13508880.508167811</v>
      </c>
      <c r="AH190" s="71">
        <v>13677393.47289745</v>
      </c>
      <c r="AI190" s="71">
        <v>0</v>
      </c>
      <c r="AJ190" s="71">
        <v>0</v>
      </c>
      <c r="AK190" s="71">
        <v>819958.31948518381</v>
      </c>
      <c r="AL190" s="71">
        <v>0</v>
      </c>
      <c r="AM190" s="71">
        <v>0</v>
      </c>
      <c r="AN190" s="71">
        <v>32867437.045062739</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1848</v>
      </c>
      <c r="B191" s="70">
        <v>183</v>
      </c>
      <c r="C191" s="70">
        <v>16</v>
      </c>
      <c r="D191" s="70">
        <v>3</v>
      </c>
      <c r="E191" s="70">
        <v>2022</v>
      </c>
      <c r="F191" s="70" t="s">
        <v>161</v>
      </c>
      <c r="G191" s="1073" t="s">
        <v>1707</v>
      </c>
      <c r="H191" s="70" t="s">
        <v>1708</v>
      </c>
      <c r="I191" s="1066"/>
      <c r="J191" s="73"/>
      <c r="K191" s="71"/>
      <c r="L191" s="71"/>
      <c r="M191" s="71"/>
      <c r="N191" s="71"/>
      <c r="O191" s="71"/>
      <c r="P191" s="71"/>
      <c r="Q191" s="71"/>
      <c r="R191" s="71"/>
      <c r="S191" s="71"/>
      <c r="T191" s="71"/>
      <c r="U191" s="71"/>
      <c r="V191" s="71"/>
      <c r="W191" s="71"/>
      <c r="X191" s="71"/>
      <c r="Y191" s="71"/>
      <c r="Z191" s="71"/>
      <c r="AA191" s="71"/>
      <c r="AB191" s="71"/>
      <c r="AC191" s="72"/>
      <c r="AD191" s="71">
        <v>11272714.747204222</v>
      </c>
      <c r="AE191" s="71">
        <v>648586.84393860737</v>
      </c>
      <c r="AF191" s="71">
        <v>1864941.1996507316</v>
      </c>
      <c r="AG191" s="71">
        <v>17050347.09808119</v>
      </c>
      <c r="AH191" s="71">
        <v>17370574.741107628</v>
      </c>
      <c r="AI191" s="71">
        <v>0</v>
      </c>
      <c r="AJ191" s="71">
        <v>0</v>
      </c>
      <c r="AK191" s="71">
        <v>1109074.3316627156</v>
      </c>
      <c r="AL191" s="71">
        <v>0</v>
      </c>
      <c r="AM191" s="71">
        <v>0</v>
      </c>
      <c r="AN191" s="71">
        <v>49316238.961645097</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1849</v>
      </c>
      <c r="B192" s="70">
        <v>184</v>
      </c>
      <c r="C192" s="70">
        <v>16</v>
      </c>
      <c r="D192" s="70">
        <v>4</v>
      </c>
      <c r="E192" s="70">
        <v>2022</v>
      </c>
      <c r="F192" s="70" t="s">
        <v>161</v>
      </c>
      <c r="G192" s="1073" t="s">
        <v>1710</v>
      </c>
      <c r="H192" s="70" t="s">
        <v>1711</v>
      </c>
      <c r="I192" s="1066"/>
      <c r="J192" s="73"/>
      <c r="K192" s="71"/>
      <c r="L192" s="71"/>
      <c r="M192" s="71"/>
      <c r="N192" s="71"/>
      <c r="O192" s="71"/>
      <c r="P192" s="71"/>
      <c r="Q192" s="71"/>
      <c r="R192" s="71"/>
      <c r="S192" s="71"/>
      <c r="T192" s="71"/>
      <c r="U192" s="71"/>
      <c r="V192" s="71"/>
      <c r="W192" s="71"/>
      <c r="X192" s="71"/>
      <c r="Y192" s="71"/>
      <c r="Z192" s="71"/>
      <c r="AA192" s="71"/>
      <c r="AB192" s="71"/>
      <c r="AC192" s="72"/>
      <c r="AD192" s="71">
        <v>38436959.087147027</v>
      </c>
      <c r="AE192" s="71">
        <v>2089253.1964040098</v>
      </c>
      <c r="AF192" s="71">
        <v>5814645.5654509505</v>
      </c>
      <c r="AG192" s="71">
        <v>84794973.898420647</v>
      </c>
      <c r="AH192" s="71">
        <v>73541948.054183036</v>
      </c>
      <c r="AI192" s="71">
        <v>0</v>
      </c>
      <c r="AJ192" s="71">
        <v>0</v>
      </c>
      <c r="AK192" s="71">
        <v>4318533.2341515729</v>
      </c>
      <c r="AL192" s="71">
        <v>0</v>
      </c>
      <c r="AM192" s="71">
        <v>0</v>
      </c>
      <c r="AN192" s="71">
        <v>208996313.03575724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1850</v>
      </c>
      <c r="B193" s="70">
        <v>185</v>
      </c>
      <c r="C193" s="70">
        <v>16</v>
      </c>
      <c r="D193" s="70">
        <v>5</v>
      </c>
      <c r="E193" s="70">
        <v>2022</v>
      </c>
      <c r="F193" s="70" t="s">
        <v>161</v>
      </c>
      <c r="G193" s="1073" t="s">
        <v>1713</v>
      </c>
      <c r="H193" s="70" t="s">
        <v>1714</v>
      </c>
      <c r="I193" s="1066"/>
      <c r="J193" s="73"/>
      <c r="K193" s="71"/>
      <c r="L193" s="71"/>
      <c r="M193" s="71"/>
      <c r="N193" s="71"/>
      <c r="O193" s="71"/>
      <c r="P193" s="71"/>
      <c r="Q193" s="71"/>
      <c r="R193" s="71"/>
      <c r="S193" s="71"/>
      <c r="T193" s="71"/>
      <c r="U193" s="71"/>
      <c r="V193" s="71"/>
      <c r="W193" s="71"/>
      <c r="X193" s="71"/>
      <c r="Y193" s="71"/>
      <c r="Z193" s="71"/>
      <c r="AA193" s="71"/>
      <c r="AB193" s="71"/>
      <c r="AC193" s="72"/>
      <c r="AD193" s="71">
        <v>8368542.7279763119</v>
      </c>
      <c r="AE193" s="71">
        <v>380733.87004065746</v>
      </c>
      <c r="AF193" s="71">
        <v>893469.92834978027</v>
      </c>
      <c r="AG193" s="71">
        <v>12157366.756540092</v>
      </c>
      <c r="AH193" s="71">
        <v>13323141.245406507</v>
      </c>
      <c r="AI193" s="71">
        <v>0</v>
      </c>
      <c r="AJ193" s="71">
        <v>0</v>
      </c>
      <c r="AK193" s="71">
        <v>795295.0062534248</v>
      </c>
      <c r="AL193" s="71">
        <v>0</v>
      </c>
      <c r="AM193" s="71">
        <v>0</v>
      </c>
      <c r="AN193" s="71">
        <v>35918549.534566768</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1851</v>
      </c>
      <c r="B194" s="70">
        <v>186</v>
      </c>
      <c r="C194" s="70">
        <v>16</v>
      </c>
      <c r="D194" s="70">
        <v>6</v>
      </c>
      <c r="E194" s="70">
        <v>2022</v>
      </c>
      <c r="F194" s="70" t="s">
        <v>161</v>
      </c>
      <c r="G194" s="1073" t="s">
        <v>1716</v>
      </c>
      <c r="H194" s="70" t="s">
        <v>1717</v>
      </c>
      <c r="I194" s="1066"/>
      <c r="J194" s="73"/>
      <c r="K194" s="71"/>
      <c r="L194" s="71"/>
      <c r="M194" s="71"/>
      <c r="N194" s="71"/>
      <c r="O194" s="71"/>
      <c r="P194" s="71"/>
      <c r="Q194" s="71"/>
      <c r="R194" s="71"/>
      <c r="S194" s="71"/>
      <c r="T194" s="71"/>
      <c r="U194" s="71"/>
      <c r="V194" s="71"/>
      <c r="W194" s="71"/>
      <c r="X194" s="71"/>
      <c r="Y194" s="71"/>
      <c r="Z194" s="71"/>
      <c r="AA194" s="71"/>
      <c r="AB194" s="71"/>
      <c r="AC194" s="72"/>
      <c r="AD194" s="71">
        <v>12256234.14551463</v>
      </c>
      <c r="AE194" s="71">
        <v>352035.33712301991</v>
      </c>
      <c r="AF194" s="71">
        <v>3084598.5621599555</v>
      </c>
      <c r="AG194" s="71">
        <v>7940143.2908128547</v>
      </c>
      <c r="AH194" s="71">
        <v>8954030.4396848753</v>
      </c>
      <c r="AI194" s="71">
        <v>0</v>
      </c>
      <c r="AJ194" s="71">
        <v>0</v>
      </c>
      <c r="AK194" s="71">
        <v>555505.62053941109</v>
      </c>
      <c r="AL194" s="71">
        <v>0</v>
      </c>
      <c r="AM194" s="71">
        <v>0</v>
      </c>
      <c r="AN194" s="71">
        <v>33142547.395834748</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1852</v>
      </c>
      <c r="B195" s="70">
        <v>187</v>
      </c>
      <c r="C195" s="70">
        <v>16</v>
      </c>
      <c r="D195" s="70">
        <v>7</v>
      </c>
      <c r="E195" s="70">
        <v>2022</v>
      </c>
      <c r="F195" s="70" t="s">
        <v>161</v>
      </c>
      <c r="G195" s="1073" t="s">
        <v>1719</v>
      </c>
      <c r="H195" s="70" t="s">
        <v>1720</v>
      </c>
      <c r="I195" s="1066"/>
      <c r="J195" s="73"/>
      <c r="K195" s="71"/>
      <c r="L195" s="71"/>
      <c r="M195" s="71"/>
      <c r="N195" s="71"/>
      <c r="O195" s="71"/>
      <c r="P195" s="71"/>
      <c r="Q195" s="71"/>
      <c r="R195" s="71"/>
      <c r="S195" s="71"/>
      <c r="T195" s="71"/>
      <c r="U195" s="71"/>
      <c r="V195" s="71"/>
      <c r="W195" s="71"/>
      <c r="X195" s="71"/>
      <c r="Y195" s="71"/>
      <c r="Z195" s="71"/>
      <c r="AA195" s="71"/>
      <c r="AB195" s="71"/>
      <c r="AC195" s="72"/>
      <c r="AD195" s="71">
        <v>6688541.0130113792</v>
      </c>
      <c r="AE195" s="71">
        <v>1547807.5420245822</v>
      </c>
      <c r="AF195" s="71">
        <v>2403859.5691315513</v>
      </c>
      <c r="AG195" s="71">
        <v>43073243.825024188</v>
      </c>
      <c r="AH195" s="71">
        <v>40388825.798651323</v>
      </c>
      <c r="AI195" s="71">
        <v>0</v>
      </c>
      <c r="AJ195" s="71">
        <v>0</v>
      </c>
      <c r="AK195" s="71">
        <v>2390275.3467701161</v>
      </c>
      <c r="AL195" s="71">
        <v>0</v>
      </c>
      <c r="AM195" s="71">
        <v>0</v>
      </c>
      <c r="AN195" s="71">
        <v>96492553.09461315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1853</v>
      </c>
      <c r="B196" s="70">
        <v>188</v>
      </c>
      <c r="C196" s="70">
        <v>16</v>
      </c>
      <c r="D196" s="70">
        <v>8</v>
      </c>
      <c r="E196" s="70">
        <v>2022</v>
      </c>
      <c r="F196" s="70" t="s">
        <v>161</v>
      </c>
      <c r="G196" s="1073" t="s">
        <v>1722</v>
      </c>
      <c r="H196" s="70" t="s">
        <v>1723</v>
      </c>
      <c r="I196" s="1066"/>
      <c r="J196" s="73"/>
      <c r="K196" s="71"/>
      <c r="L196" s="71"/>
      <c r="M196" s="71"/>
      <c r="N196" s="71"/>
      <c r="O196" s="71"/>
      <c r="P196" s="71"/>
      <c r="Q196" s="71"/>
      <c r="R196" s="71"/>
      <c r="S196" s="71"/>
      <c r="T196" s="71"/>
      <c r="U196" s="71"/>
      <c r="V196" s="71"/>
      <c r="W196" s="71"/>
      <c r="X196" s="71"/>
      <c r="Y196" s="71"/>
      <c r="Z196" s="71"/>
      <c r="AA196" s="71"/>
      <c r="AB196" s="71"/>
      <c r="AC196" s="72"/>
      <c r="AD196" s="71">
        <v>14591931.392580012</v>
      </c>
      <c r="AE196" s="71">
        <v>323336.80420538242</v>
      </c>
      <c r="AF196" s="71">
        <v>1170020.1442675693</v>
      </c>
      <c r="AG196" s="71">
        <v>6551087.4905288098</v>
      </c>
      <c r="AH196" s="71">
        <v>8844090.0932221673</v>
      </c>
      <c r="AI196" s="71">
        <v>0</v>
      </c>
      <c r="AJ196" s="71">
        <v>0</v>
      </c>
      <c r="AK196" s="71">
        <v>533295.72590138728</v>
      </c>
      <c r="AL196" s="71">
        <v>0</v>
      </c>
      <c r="AM196" s="71">
        <v>0</v>
      </c>
      <c r="AN196" s="71">
        <v>32013761.65070533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1854</v>
      </c>
      <c r="B197" s="70">
        <v>189</v>
      </c>
      <c r="C197" s="70">
        <v>16</v>
      </c>
      <c r="D197" s="70">
        <v>9</v>
      </c>
      <c r="E197" s="70">
        <v>2022</v>
      </c>
      <c r="F197" s="70" t="s">
        <v>161</v>
      </c>
      <c r="G197" s="1073" t="s">
        <v>1725</v>
      </c>
      <c r="H197" s="70" t="s">
        <v>1726</v>
      </c>
      <c r="I197" s="1066"/>
      <c r="J197" s="73"/>
      <c r="K197" s="71"/>
      <c r="L197" s="71"/>
      <c r="M197" s="71"/>
      <c r="N197" s="71"/>
      <c r="O197" s="71"/>
      <c r="P197" s="71"/>
      <c r="Q197" s="71"/>
      <c r="R197" s="71"/>
      <c r="S197" s="71"/>
      <c r="T197" s="71"/>
      <c r="U197" s="71"/>
      <c r="V197" s="71"/>
      <c r="W197" s="71"/>
      <c r="X197" s="71"/>
      <c r="Y197" s="71"/>
      <c r="Z197" s="71"/>
      <c r="AA197" s="71"/>
      <c r="AB197" s="71"/>
      <c r="AC197" s="72"/>
      <c r="AD197" s="71">
        <v>2240507.5975284977</v>
      </c>
      <c r="AE197" s="71">
        <v>516573.5925174749</v>
      </c>
      <c r="AF197" s="71">
        <v>2964051.0321445088</v>
      </c>
      <c r="AG197" s="71">
        <v>13014576.867526192</v>
      </c>
      <c r="AH197" s="71">
        <v>12358109.315344973</v>
      </c>
      <c r="AI197" s="71">
        <v>0</v>
      </c>
      <c r="AJ197" s="71">
        <v>0</v>
      </c>
      <c r="AK197" s="71">
        <v>874320.91043057945</v>
      </c>
      <c r="AL197" s="71">
        <v>0</v>
      </c>
      <c r="AM197" s="71">
        <v>0</v>
      </c>
      <c r="AN197" s="71">
        <v>31968139.315492228</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1855</v>
      </c>
      <c r="B198" s="70">
        <v>190</v>
      </c>
      <c r="C198" s="70">
        <v>16</v>
      </c>
      <c r="D198" s="70">
        <v>10</v>
      </c>
      <c r="E198" s="70">
        <v>2022</v>
      </c>
      <c r="F198" s="70" t="s">
        <v>161</v>
      </c>
      <c r="G198" s="1073" t="s">
        <v>1728</v>
      </c>
      <c r="H198" s="70" t="s">
        <v>1729</v>
      </c>
      <c r="I198" s="1066"/>
      <c r="J198" s="73"/>
      <c r="K198" s="71"/>
      <c r="L198" s="71"/>
      <c r="M198" s="71"/>
      <c r="N198" s="71"/>
      <c r="O198" s="71"/>
      <c r="P198" s="71"/>
      <c r="Q198" s="71"/>
      <c r="R198" s="71"/>
      <c r="S198" s="71"/>
      <c r="T198" s="71"/>
      <c r="U198" s="71"/>
      <c r="V198" s="71"/>
      <c r="W198" s="71"/>
      <c r="X198" s="71"/>
      <c r="Y198" s="71"/>
      <c r="Z198" s="71"/>
      <c r="AA198" s="71"/>
      <c r="AB198" s="71"/>
      <c r="AC198" s="72"/>
      <c r="AD198" s="71">
        <v>609172.7858813121</v>
      </c>
      <c r="AE198" s="71">
        <v>101401.48297565247</v>
      </c>
      <c r="AF198" s="71">
        <v>1262203.549573499</v>
      </c>
      <c r="AG198" s="71">
        <v>5606279.2660112828</v>
      </c>
      <c r="AH198" s="71">
        <v>5635460.7223846586</v>
      </c>
      <c r="AI198" s="71">
        <v>0</v>
      </c>
      <c r="AJ198" s="71">
        <v>0</v>
      </c>
      <c r="AK198" s="71">
        <v>344899.00336140569</v>
      </c>
      <c r="AL198" s="71">
        <v>0</v>
      </c>
      <c r="AM198" s="71">
        <v>0</v>
      </c>
      <c r="AN198" s="71">
        <v>13559416.810187811</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1856</v>
      </c>
      <c r="B199" s="70">
        <v>191</v>
      </c>
      <c r="C199" s="70">
        <v>16</v>
      </c>
      <c r="D199" s="70">
        <v>11</v>
      </c>
      <c r="E199" s="70">
        <v>2022</v>
      </c>
      <c r="F199" s="70" t="s">
        <v>161</v>
      </c>
      <c r="G199" s="1073" t="s">
        <v>1731</v>
      </c>
      <c r="H199" s="70" t="s">
        <v>1732</v>
      </c>
      <c r="I199" s="1066"/>
      <c r="J199" s="73"/>
      <c r="K199" s="71"/>
      <c r="L199" s="71"/>
      <c r="M199" s="71"/>
      <c r="N199" s="71"/>
      <c r="O199" s="71"/>
      <c r="P199" s="71"/>
      <c r="Q199" s="71"/>
      <c r="R199" s="71"/>
      <c r="S199" s="71"/>
      <c r="T199" s="71"/>
      <c r="U199" s="71"/>
      <c r="V199" s="71"/>
      <c r="W199" s="71"/>
      <c r="X199" s="71"/>
      <c r="Y199" s="71"/>
      <c r="Z199" s="71"/>
      <c r="AA199" s="71"/>
      <c r="AB199" s="71"/>
      <c r="AC199" s="72"/>
      <c r="AD199" s="71">
        <v>8233815.9141052393</v>
      </c>
      <c r="AE199" s="71">
        <v>426651.5227088774</v>
      </c>
      <c r="AF199" s="71">
        <v>1382751.0795889455</v>
      </c>
      <c r="AG199" s="71">
        <v>6732540.7257010499</v>
      </c>
      <c r="AH199" s="71">
        <v>7215344.2197005898</v>
      </c>
      <c r="AI199" s="71">
        <v>0</v>
      </c>
      <c r="AJ199" s="71">
        <v>0</v>
      </c>
      <c r="AK199" s="71">
        <v>464212.62339358043</v>
      </c>
      <c r="AL199" s="71">
        <v>0</v>
      </c>
      <c r="AM199" s="71">
        <v>0</v>
      </c>
      <c r="AN199" s="71">
        <v>24455316.085198283</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1857</v>
      </c>
      <c r="B200" s="70">
        <v>192</v>
      </c>
      <c r="C200" s="70">
        <v>16</v>
      </c>
      <c r="D200" s="70">
        <v>12</v>
      </c>
      <c r="E200" s="70">
        <v>2022</v>
      </c>
      <c r="F200" s="70" t="s">
        <v>161</v>
      </c>
      <c r="G200" s="1073" t="s">
        <v>1734</v>
      </c>
      <c r="H200" s="70" t="s">
        <v>1735</v>
      </c>
      <c r="I200" s="1066"/>
      <c r="J200" s="73"/>
      <c r="K200" s="71"/>
      <c r="L200" s="71"/>
      <c r="M200" s="71"/>
      <c r="N200" s="71"/>
      <c r="O200" s="71"/>
      <c r="P200" s="71"/>
      <c r="Q200" s="71"/>
      <c r="R200" s="71"/>
      <c r="S200" s="71"/>
      <c r="T200" s="71"/>
      <c r="U200" s="71"/>
      <c r="V200" s="71"/>
      <c r="W200" s="71"/>
      <c r="X200" s="71"/>
      <c r="Y200" s="71"/>
      <c r="Z200" s="71"/>
      <c r="AA200" s="71"/>
      <c r="AB200" s="71"/>
      <c r="AC200" s="72"/>
      <c r="AD200" s="71">
        <v>56282771.79032743</v>
      </c>
      <c r="AE200" s="71">
        <v>2833501.8167347419</v>
      </c>
      <c r="AF200" s="71">
        <v>4226254.581718008</v>
      </c>
      <c r="AG200" s="71">
        <v>72155817.517457724</v>
      </c>
      <c r="AH200" s="71">
        <v>84283527.09005785</v>
      </c>
      <c r="AI200" s="71">
        <v>0</v>
      </c>
      <c r="AJ200" s="71">
        <v>0</v>
      </c>
      <c r="AK200" s="71">
        <v>5587079.7744070766</v>
      </c>
      <c r="AL200" s="71">
        <v>0</v>
      </c>
      <c r="AM200" s="71">
        <v>0</v>
      </c>
      <c r="AN200" s="71">
        <v>225368952.57070285</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1697</v>
      </c>
      <c r="B201" s="70">
        <v>193</v>
      </c>
      <c r="C201" s="70">
        <v>16</v>
      </c>
      <c r="D201" s="70">
        <v>13</v>
      </c>
      <c r="E201" s="70">
        <v>2022</v>
      </c>
      <c r="F201" s="70" t="s">
        <v>161</v>
      </c>
      <c r="G201" s="1073" t="s">
        <v>1695</v>
      </c>
      <c r="H201" s="70" t="s">
        <v>1696</v>
      </c>
      <c r="I201" s="1066"/>
      <c r="J201" s="73"/>
      <c r="K201" s="71"/>
      <c r="L201" s="71"/>
      <c r="M201" s="71"/>
      <c r="N201" s="71"/>
      <c r="O201" s="71"/>
      <c r="P201" s="71"/>
      <c r="Q201" s="71"/>
      <c r="R201" s="71"/>
      <c r="S201" s="71"/>
      <c r="T201" s="71"/>
      <c r="U201" s="71"/>
      <c r="V201" s="71"/>
      <c r="W201" s="71"/>
      <c r="X201" s="71"/>
      <c r="Y201" s="71"/>
      <c r="Z201" s="71"/>
      <c r="AA201" s="71"/>
      <c r="AB201" s="71"/>
      <c r="AC201" s="72"/>
      <c r="AD201" s="71">
        <v>112406452.58675887</v>
      </c>
      <c r="AE201" s="71">
        <v>13383082.517258285</v>
      </c>
      <c r="AF201" s="71">
        <v>9069428.8758680075</v>
      </c>
      <c r="AG201" s="71">
        <v>458432213.15050071</v>
      </c>
      <c r="AH201" s="71">
        <v>366329378.14310569</v>
      </c>
      <c r="AI201" s="71">
        <v>0</v>
      </c>
      <c r="AJ201" s="71">
        <v>0</v>
      </c>
      <c r="AK201" s="71">
        <v>21178684.064888652</v>
      </c>
      <c r="AL201" s="71">
        <v>0</v>
      </c>
      <c r="AM201" s="71">
        <v>0</v>
      </c>
      <c r="AN201" s="71">
        <v>980799239.33838022</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1858</v>
      </c>
      <c r="B202" s="70">
        <v>194</v>
      </c>
      <c r="C202" s="70">
        <v>16</v>
      </c>
      <c r="D202" s="70">
        <v>14</v>
      </c>
      <c r="E202" s="70">
        <v>2022</v>
      </c>
      <c r="F202" s="70" t="s">
        <v>161</v>
      </c>
      <c r="G202" s="1073" t="s">
        <v>1737</v>
      </c>
      <c r="H202" s="70" t="s">
        <v>1738</v>
      </c>
      <c r="I202" s="1066"/>
      <c r="J202" s="73"/>
      <c r="K202" s="71"/>
      <c r="L202" s="71"/>
      <c r="M202" s="71"/>
      <c r="N202" s="71"/>
      <c r="O202" s="71"/>
      <c r="P202" s="71"/>
      <c r="Q202" s="71"/>
      <c r="R202" s="71"/>
      <c r="S202" s="71"/>
      <c r="T202" s="71"/>
      <c r="U202" s="71"/>
      <c r="V202" s="71"/>
      <c r="W202" s="71"/>
      <c r="X202" s="71"/>
      <c r="Y202" s="71"/>
      <c r="Z202" s="71"/>
      <c r="AA202" s="71"/>
      <c r="AB202" s="71"/>
      <c r="AC202" s="72"/>
      <c r="AD202" s="71">
        <v>2459211.6215864136</v>
      </c>
      <c r="AE202" s="71">
        <v>501267.70829473488</v>
      </c>
      <c r="AF202" s="71">
        <v>3268965.3727718149</v>
      </c>
      <c r="AG202" s="71">
        <v>9448082.2451752648</v>
      </c>
      <c r="AH202" s="71">
        <v>10546129.531052217</v>
      </c>
      <c r="AI202" s="71">
        <v>0</v>
      </c>
      <c r="AJ202" s="71">
        <v>0</v>
      </c>
      <c r="AK202" s="71">
        <v>631432.4696507951</v>
      </c>
      <c r="AL202" s="71">
        <v>0</v>
      </c>
      <c r="AM202" s="71">
        <v>0</v>
      </c>
      <c r="AN202" s="71">
        <v>26855088.948531236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1859</v>
      </c>
      <c r="B203" s="70">
        <v>195</v>
      </c>
      <c r="C203" s="70">
        <v>16</v>
      </c>
      <c r="D203" s="70">
        <v>15</v>
      </c>
      <c r="E203" s="70">
        <v>2022</v>
      </c>
      <c r="F203" s="70" t="s">
        <v>161</v>
      </c>
      <c r="G203" s="1073" t="s">
        <v>1740</v>
      </c>
      <c r="H203" s="70" t="s">
        <v>1741</v>
      </c>
      <c r="I203" s="1066"/>
      <c r="J203" s="73"/>
      <c r="K203" s="71"/>
      <c r="L203" s="71"/>
      <c r="M203" s="71"/>
      <c r="N203" s="71"/>
      <c r="O203" s="71"/>
      <c r="P203" s="71"/>
      <c r="Q203" s="71"/>
      <c r="R203" s="71"/>
      <c r="S203" s="71"/>
      <c r="T203" s="71"/>
      <c r="U203" s="71"/>
      <c r="V203" s="71"/>
      <c r="W203" s="71"/>
      <c r="X203" s="71"/>
      <c r="Y203" s="71"/>
      <c r="Z203" s="71"/>
      <c r="AA203" s="71"/>
      <c r="AB203" s="71"/>
      <c r="AC203" s="72"/>
      <c r="AD203" s="71">
        <v>66052883.094110385</v>
      </c>
      <c r="AE203" s="71">
        <v>9208402.5955059491</v>
      </c>
      <c r="AF203" s="71">
        <v>10565636.454295019</v>
      </c>
      <c r="AG203" s="71">
        <v>276591043.47547853</v>
      </c>
      <c r="AH203" s="71">
        <v>251335847.60779849</v>
      </c>
      <c r="AI203" s="71">
        <v>0</v>
      </c>
      <c r="AJ203" s="71">
        <v>0</v>
      </c>
      <c r="AK203" s="71">
        <v>14596032.850602714</v>
      </c>
      <c r="AL203" s="71">
        <v>0</v>
      </c>
      <c r="AM203" s="71">
        <v>0</v>
      </c>
      <c r="AN203" s="71">
        <v>628349846.07779109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1860</v>
      </c>
      <c r="B204" s="70">
        <v>196</v>
      </c>
      <c r="C204" s="70">
        <v>16</v>
      </c>
      <c r="D204" s="70">
        <v>16</v>
      </c>
      <c r="E204" s="70">
        <v>2022</v>
      </c>
      <c r="F204" s="70" t="s">
        <v>161</v>
      </c>
      <c r="G204" s="1073" t="s">
        <v>1743</v>
      </c>
      <c r="H204" s="70" t="s">
        <v>1744</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143492.66458818747</v>
      </c>
      <c r="AF204" s="71">
        <v>482190.12006178615</v>
      </c>
      <c r="AG204" s="71">
        <v>5700134.3876520963</v>
      </c>
      <c r="AH204" s="71">
        <v>7072828.9557674509</v>
      </c>
      <c r="AI204" s="71">
        <v>0</v>
      </c>
      <c r="AJ204" s="71">
        <v>0</v>
      </c>
      <c r="AK204" s="71">
        <v>491071.10063026048</v>
      </c>
      <c r="AL204" s="71">
        <v>0</v>
      </c>
      <c r="AM204" s="71">
        <v>0</v>
      </c>
      <c r="AN204" s="71">
        <v>13889717.228699781</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1701</v>
      </c>
      <c r="B205" s="70">
        <v>197</v>
      </c>
      <c r="C205" s="70">
        <v>16</v>
      </c>
      <c r="D205" s="70">
        <v>17</v>
      </c>
      <c r="E205" s="70">
        <v>2022</v>
      </c>
      <c r="F205" s="70" t="s">
        <v>161</v>
      </c>
      <c r="G205" s="1073" t="s">
        <v>1699</v>
      </c>
      <c r="H205" s="70" t="s">
        <v>1700</v>
      </c>
      <c r="I205" s="1066"/>
      <c r="J205" s="73"/>
      <c r="K205" s="71"/>
      <c r="L205" s="71"/>
      <c r="M205" s="71"/>
      <c r="N205" s="71"/>
      <c r="O205" s="71"/>
      <c r="P205" s="71"/>
      <c r="Q205" s="71"/>
      <c r="R205" s="71"/>
      <c r="S205" s="71"/>
      <c r="T205" s="71"/>
      <c r="U205" s="71"/>
      <c r="V205" s="71"/>
      <c r="W205" s="71"/>
      <c r="X205" s="71"/>
      <c r="Y205" s="71"/>
      <c r="Z205" s="71"/>
      <c r="AA205" s="71"/>
      <c r="AB205" s="71"/>
      <c r="AC205" s="72"/>
      <c r="AD205" s="71">
        <v>162836016.92417872</v>
      </c>
      <c r="AE205" s="71">
        <v>10838479.265227761</v>
      </c>
      <c r="AF205" s="71">
        <v>4226254.581718008</v>
      </c>
      <c r="AG205" s="71">
        <v>392927595.25332201</v>
      </c>
      <c r="AH205" s="71">
        <v>378353594.55437875</v>
      </c>
      <c r="AI205" s="71">
        <v>0</v>
      </c>
      <c r="AJ205" s="71">
        <v>0</v>
      </c>
      <c r="AK205" s="71">
        <v>20722735.588337127</v>
      </c>
      <c r="AL205" s="71">
        <v>0</v>
      </c>
      <c r="AM205" s="71">
        <v>0</v>
      </c>
      <c r="AN205" s="71">
        <v>969904676.16716242</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1861</v>
      </c>
      <c r="B206" s="70">
        <v>198</v>
      </c>
      <c r="C206" s="70">
        <v>16</v>
      </c>
      <c r="D206" s="70">
        <v>18</v>
      </c>
      <c r="E206" s="70">
        <v>2022</v>
      </c>
      <c r="F206" s="70" t="s">
        <v>161</v>
      </c>
      <c r="G206" s="1073" t="s">
        <v>1746</v>
      </c>
      <c r="H206" s="70" t="s">
        <v>1747</v>
      </c>
      <c r="I206" s="1066"/>
      <c r="J206" s="73"/>
      <c r="K206" s="71"/>
      <c r="L206" s="71"/>
      <c r="M206" s="71"/>
      <c r="N206" s="71"/>
      <c r="O206" s="71"/>
      <c r="P206" s="71"/>
      <c r="Q206" s="71"/>
      <c r="R206" s="71"/>
      <c r="S206" s="71"/>
      <c r="T206" s="71"/>
      <c r="U206" s="71"/>
      <c r="V206" s="71"/>
      <c r="W206" s="71"/>
      <c r="X206" s="71"/>
      <c r="Y206" s="71"/>
      <c r="Z206" s="71"/>
      <c r="AA206" s="71"/>
      <c r="AB206" s="71"/>
      <c r="AC206" s="72"/>
      <c r="AD206" s="71">
        <v>9642663.6984058842</v>
      </c>
      <c r="AE206" s="71">
        <v>2447028.2401105571</v>
      </c>
      <c r="AF206" s="71">
        <v>985653.33365570998</v>
      </c>
      <c r="AG206" s="71">
        <v>48160191.4179563</v>
      </c>
      <c r="AH206" s="71">
        <v>39346428.439597517</v>
      </c>
      <c r="AI206" s="71">
        <v>0</v>
      </c>
      <c r="AJ206" s="71">
        <v>0</v>
      </c>
      <c r="AK206" s="71">
        <v>2437794.1911119344</v>
      </c>
      <c r="AL206" s="71">
        <v>0</v>
      </c>
      <c r="AM206" s="71">
        <v>0</v>
      </c>
      <c r="AN206" s="71">
        <v>103019759.3208379</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1862</v>
      </c>
      <c r="B207" s="70">
        <v>199</v>
      </c>
      <c r="C207" s="70">
        <v>16</v>
      </c>
      <c r="D207" s="70">
        <v>19</v>
      </c>
      <c r="E207" s="70">
        <v>2022</v>
      </c>
      <c r="F207" s="70" t="s">
        <v>161</v>
      </c>
      <c r="G207" s="1073" t="s">
        <v>1749</v>
      </c>
      <c r="H207" s="70" t="s">
        <v>1750</v>
      </c>
      <c r="I207" s="1066"/>
      <c r="J207" s="73"/>
      <c r="K207" s="71"/>
      <c r="L207" s="71"/>
      <c r="M207" s="71"/>
      <c r="N207" s="71"/>
      <c r="O207" s="71"/>
      <c r="P207" s="71"/>
      <c r="Q207" s="71"/>
      <c r="R207" s="71"/>
      <c r="S207" s="71"/>
      <c r="T207" s="71"/>
      <c r="U207" s="71"/>
      <c r="V207" s="71"/>
      <c r="W207" s="71"/>
      <c r="X207" s="71"/>
      <c r="Y207" s="71"/>
      <c r="Z207" s="71"/>
      <c r="AA207" s="71"/>
      <c r="AB207" s="71"/>
      <c r="AC207" s="72"/>
      <c r="AD207" s="71">
        <v>4340620.7047787784</v>
      </c>
      <c r="AE207" s="71">
        <v>185583.84620072247</v>
      </c>
      <c r="AF207" s="71">
        <v>631101.77478674951</v>
      </c>
      <c r="AG207" s="71">
        <v>7696119.9745467389</v>
      </c>
      <c r="AH207" s="71">
        <v>8453191.0835769884</v>
      </c>
      <c r="AI207" s="71">
        <v>0</v>
      </c>
      <c r="AJ207" s="71">
        <v>0</v>
      </c>
      <c r="AK207" s="71">
        <v>598634.13687138783</v>
      </c>
      <c r="AL207" s="71">
        <v>0</v>
      </c>
      <c r="AM207" s="71">
        <v>0</v>
      </c>
      <c r="AN207" s="71">
        <v>21905251.520761363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1863</v>
      </c>
      <c r="B208" s="70">
        <v>200</v>
      </c>
      <c r="C208" s="70">
        <v>16</v>
      </c>
      <c r="D208" s="70">
        <v>20</v>
      </c>
      <c r="E208" s="70">
        <v>2022</v>
      </c>
      <c r="F208" s="70" t="s">
        <v>161</v>
      </c>
      <c r="G208" s="1073" t="s">
        <v>1752</v>
      </c>
      <c r="H208" s="70" t="s">
        <v>1753</v>
      </c>
      <c r="I208" s="1066"/>
      <c r="J208" s="73"/>
      <c r="K208" s="71"/>
      <c r="L208" s="71"/>
      <c r="M208" s="71"/>
      <c r="N208" s="71"/>
      <c r="O208" s="71"/>
      <c r="P208" s="71"/>
      <c r="Q208" s="71"/>
      <c r="R208" s="71"/>
      <c r="S208" s="71"/>
      <c r="T208" s="71"/>
      <c r="U208" s="71"/>
      <c r="V208" s="71"/>
      <c r="W208" s="71"/>
      <c r="X208" s="71"/>
      <c r="Y208" s="71"/>
      <c r="Z208" s="71"/>
      <c r="AA208" s="71"/>
      <c r="AB208" s="71"/>
      <c r="AC208" s="72"/>
      <c r="AD208" s="71">
        <v>2257271.6283472246</v>
      </c>
      <c r="AE208" s="71">
        <v>195150.02383993496</v>
      </c>
      <c r="AF208" s="71">
        <v>2744229.0656457534</v>
      </c>
      <c r="AG208" s="71">
        <v>8159138.5746414214</v>
      </c>
      <c r="AH208" s="71">
        <v>8253669.7140705949</v>
      </c>
      <c r="AI208" s="71">
        <v>0</v>
      </c>
      <c r="AJ208" s="71">
        <v>0</v>
      </c>
      <c r="AK208" s="71">
        <v>581201.95212642709</v>
      </c>
      <c r="AL208" s="71">
        <v>0</v>
      </c>
      <c r="AM208" s="71">
        <v>0</v>
      </c>
      <c r="AN208" s="71">
        <v>22190660.958671357</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1864</v>
      </c>
      <c r="B209" s="70">
        <v>201</v>
      </c>
      <c r="C209" s="70">
        <v>16</v>
      </c>
      <c r="D209" s="70">
        <v>21</v>
      </c>
      <c r="E209" s="70">
        <v>2022</v>
      </c>
      <c r="F209" s="70" t="s">
        <v>161</v>
      </c>
      <c r="G209" s="1073" t="s">
        <v>1755</v>
      </c>
      <c r="H209" s="70" t="s">
        <v>1756</v>
      </c>
      <c r="I209" s="1066"/>
      <c r="J209" s="73"/>
      <c r="K209" s="71"/>
      <c r="L209" s="71"/>
      <c r="M209" s="71"/>
      <c r="N209" s="71"/>
      <c r="O209" s="71"/>
      <c r="P209" s="71"/>
      <c r="Q209" s="71"/>
      <c r="R209" s="71"/>
      <c r="S209" s="71"/>
      <c r="T209" s="71"/>
      <c r="U209" s="71"/>
      <c r="V209" s="71"/>
      <c r="W209" s="71"/>
      <c r="X209" s="71"/>
      <c r="Y209" s="71"/>
      <c r="Z209" s="71"/>
      <c r="AA209" s="71"/>
      <c r="AB209" s="71"/>
      <c r="AC209" s="72"/>
      <c r="AD209" s="71">
        <v>2132173.0358425099</v>
      </c>
      <c r="AE209" s="71">
        <v>214282.37911835997</v>
      </c>
      <c r="AF209" s="71">
        <v>964380.24012357229</v>
      </c>
      <c r="AG209" s="71">
        <v>5962928.7282463759</v>
      </c>
      <c r="AH209" s="71">
        <v>5558095.2933923835</v>
      </c>
      <c r="AI209" s="71">
        <v>0</v>
      </c>
      <c r="AJ209" s="71">
        <v>0</v>
      </c>
      <c r="AK209" s="71">
        <v>407783.99573767092</v>
      </c>
      <c r="AL209" s="71">
        <v>0</v>
      </c>
      <c r="AM209" s="71">
        <v>0</v>
      </c>
      <c r="AN209" s="71">
        <v>15239643.672460873</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1865</v>
      </c>
      <c r="B210" s="70">
        <v>202</v>
      </c>
      <c r="C210" s="70">
        <v>16</v>
      </c>
      <c r="D210" s="70">
        <v>22</v>
      </c>
      <c r="E210" s="70">
        <v>2022</v>
      </c>
      <c r="F210" s="70" t="s">
        <v>161</v>
      </c>
      <c r="G210" s="1073" t="s">
        <v>1758</v>
      </c>
      <c r="H210" s="70" t="s">
        <v>1759</v>
      </c>
      <c r="I210" s="1066"/>
      <c r="J210" s="73"/>
      <c r="K210" s="71"/>
      <c r="L210" s="71"/>
      <c r="M210" s="71"/>
      <c r="N210" s="71"/>
      <c r="O210" s="71"/>
      <c r="P210" s="71"/>
      <c r="Q210" s="71"/>
      <c r="R210" s="71"/>
      <c r="S210" s="71"/>
      <c r="T210" s="71"/>
      <c r="U210" s="71"/>
      <c r="V210" s="71"/>
      <c r="W210" s="71"/>
      <c r="X210" s="71"/>
      <c r="Y210" s="71"/>
      <c r="Z210" s="71"/>
      <c r="AA210" s="71"/>
      <c r="AB210" s="71"/>
      <c r="AC210" s="72"/>
      <c r="AD210" s="71">
        <v>34271455.926297471</v>
      </c>
      <c r="AE210" s="71">
        <v>352035.33712301991</v>
      </c>
      <c r="AF210" s="71">
        <v>1730211.6072805268</v>
      </c>
      <c r="AG210" s="71">
        <v>8134110.5422038706</v>
      </c>
      <c r="AH210" s="71">
        <v>9743972.1883428395</v>
      </c>
      <c r="AI210" s="71">
        <v>0</v>
      </c>
      <c r="AJ210" s="71">
        <v>0</v>
      </c>
      <c r="AK210" s="71">
        <v>615549.81243871991</v>
      </c>
      <c r="AL210" s="71">
        <v>0</v>
      </c>
      <c r="AM210" s="71">
        <v>0</v>
      </c>
      <c r="AN210" s="71">
        <v>54847335.413686447</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1866</v>
      </c>
      <c r="B211" s="70">
        <v>203</v>
      </c>
      <c r="C211" s="70">
        <v>16</v>
      </c>
      <c r="D211" s="70">
        <v>23</v>
      </c>
      <c r="E211" s="70">
        <v>2022</v>
      </c>
      <c r="F211" s="70" t="s">
        <v>161</v>
      </c>
      <c r="G211" s="1073" t="s">
        <v>1761</v>
      </c>
      <c r="H211" s="70" t="s">
        <v>1762</v>
      </c>
      <c r="I211" s="1066"/>
      <c r="J211" s="73"/>
      <c r="K211" s="71"/>
      <c r="L211" s="71"/>
      <c r="M211" s="71"/>
      <c r="N211" s="71"/>
      <c r="O211" s="71"/>
      <c r="P211" s="71"/>
      <c r="Q211" s="71"/>
      <c r="R211" s="71"/>
      <c r="S211" s="71"/>
      <c r="T211" s="71"/>
      <c r="U211" s="71"/>
      <c r="V211" s="71"/>
      <c r="W211" s="71"/>
      <c r="X211" s="71"/>
      <c r="Y211" s="71"/>
      <c r="Z211" s="71"/>
      <c r="AA211" s="71"/>
      <c r="AB211" s="71"/>
      <c r="AC211" s="72"/>
      <c r="AD211" s="71">
        <v>435407.29005885101</v>
      </c>
      <c r="AE211" s="71">
        <v>298464.74234342994</v>
      </c>
      <c r="AF211" s="71">
        <v>2808048.3462421666</v>
      </c>
      <c r="AG211" s="71">
        <v>10474231.575114829</v>
      </c>
      <c r="AH211" s="71">
        <v>10147086.79203943</v>
      </c>
      <c r="AI211" s="71">
        <v>0</v>
      </c>
      <c r="AJ211" s="71">
        <v>0</v>
      </c>
      <c r="AK211" s="71">
        <v>664230.80243020249</v>
      </c>
      <c r="AL211" s="71">
        <v>0</v>
      </c>
      <c r="AM211" s="71">
        <v>0</v>
      </c>
      <c r="AN211" s="71">
        <v>24827469.548228908</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1867</v>
      </c>
      <c r="B212" s="70">
        <v>204</v>
      </c>
      <c r="C212" s="70">
        <v>16</v>
      </c>
      <c r="D212" s="70">
        <v>24</v>
      </c>
      <c r="E212" s="70">
        <v>2022</v>
      </c>
      <c r="F212" s="70" t="s">
        <v>161</v>
      </c>
      <c r="G212" s="1073" t="s">
        <v>1764</v>
      </c>
      <c r="H212" s="70" t="s">
        <v>1765</v>
      </c>
      <c r="I212" s="1066"/>
      <c r="J212" s="73"/>
      <c r="K212" s="71"/>
      <c r="L212" s="71"/>
      <c r="M212" s="71"/>
      <c r="N212" s="71"/>
      <c r="O212" s="71"/>
      <c r="P212" s="71"/>
      <c r="Q212" s="71"/>
      <c r="R212" s="71"/>
      <c r="S212" s="71"/>
      <c r="T212" s="71"/>
      <c r="U212" s="71"/>
      <c r="V212" s="71"/>
      <c r="W212" s="71"/>
      <c r="X212" s="71"/>
      <c r="Y212" s="71"/>
      <c r="Z212" s="71"/>
      <c r="AA212" s="71"/>
      <c r="AB212" s="71"/>
      <c r="AC212" s="72"/>
      <c r="AD212" s="71">
        <v>15623059.272710443</v>
      </c>
      <c r="AE212" s="71">
        <v>705983.90977388236</v>
      </c>
      <c r="AF212" s="71">
        <v>3162599.9051111266</v>
      </c>
      <c r="AG212" s="71">
        <v>13840501.937965356</v>
      </c>
      <c r="AH212" s="71">
        <v>14951887.118928084</v>
      </c>
      <c r="AI212" s="71">
        <v>0</v>
      </c>
      <c r="AJ212" s="71">
        <v>0</v>
      </c>
      <c r="AK212" s="71">
        <v>927004.84654868266</v>
      </c>
      <c r="AL212" s="71">
        <v>0</v>
      </c>
      <c r="AM212" s="71">
        <v>0</v>
      </c>
      <c r="AN212" s="71">
        <v>49211036.991037577</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1868</v>
      </c>
      <c r="B213" s="70">
        <v>205</v>
      </c>
      <c r="C213" s="70">
        <v>16</v>
      </c>
      <c r="D213" s="70">
        <v>25</v>
      </c>
      <c r="E213" s="70">
        <v>2022</v>
      </c>
      <c r="F213" s="70" t="s">
        <v>161</v>
      </c>
      <c r="G213" s="1073" t="s">
        <v>1767</v>
      </c>
      <c r="H213" s="70" t="s">
        <v>1768</v>
      </c>
      <c r="I213" s="1066"/>
      <c r="J213" s="73"/>
      <c r="K213" s="71"/>
      <c r="L213" s="71"/>
      <c r="M213" s="71"/>
      <c r="N213" s="71"/>
      <c r="O213" s="71"/>
      <c r="P213" s="71"/>
      <c r="Q213" s="71"/>
      <c r="R213" s="71"/>
      <c r="S213" s="71"/>
      <c r="T213" s="71"/>
      <c r="U213" s="71"/>
      <c r="V213" s="71"/>
      <c r="W213" s="71"/>
      <c r="X213" s="71"/>
      <c r="Y213" s="71"/>
      <c r="Z213" s="71"/>
      <c r="AA213" s="71"/>
      <c r="AB213" s="71"/>
      <c r="AC213" s="72"/>
      <c r="AD213" s="71">
        <v>8507947.0820147246</v>
      </c>
      <c r="AE213" s="71">
        <v>585450.07151980489</v>
      </c>
      <c r="AF213" s="71">
        <v>2297494.101470863</v>
      </c>
      <c r="AG213" s="71">
        <v>9466853.2695034277</v>
      </c>
      <c r="AH213" s="71">
        <v>9605528.7890935056</v>
      </c>
      <c r="AI213" s="71">
        <v>0</v>
      </c>
      <c r="AJ213" s="71">
        <v>0</v>
      </c>
      <c r="AK213" s="71">
        <v>639438.36190403625</v>
      </c>
      <c r="AL213" s="71">
        <v>0</v>
      </c>
      <c r="AM213" s="71">
        <v>0</v>
      </c>
      <c r="AN213" s="71">
        <v>31102711.675506361</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1869</v>
      </c>
      <c r="B214" s="70">
        <v>206</v>
      </c>
      <c r="C214" s="70">
        <v>16</v>
      </c>
      <c r="D214" s="70">
        <v>26</v>
      </c>
      <c r="E214" s="70">
        <v>2022</v>
      </c>
      <c r="F214" s="70" t="s">
        <v>161</v>
      </c>
      <c r="G214" s="1073" t="s">
        <v>1770</v>
      </c>
      <c r="H214" s="70" t="s">
        <v>1771</v>
      </c>
      <c r="I214" s="1066"/>
      <c r="J214" s="73"/>
      <c r="K214" s="71"/>
      <c r="L214" s="71"/>
      <c r="M214" s="71"/>
      <c r="N214" s="71"/>
      <c r="O214" s="71"/>
      <c r="P214" s="71"/>
      <c r="Q214" s="71"/>
      <c r="R214" s="71"/>
      <c r="S214" s="71"/>
      <c r="T214" s="71"/>
      <c r="U214" s="71"/>
      <c r="V214" s="71"/>
      <c r="W214" s="71"/>
      <c r="X214" s="71"/>
      <c r="Y214" s="71"/>
      <c r="Z214" s="71"/>
      <c r="AA214" s="71"/>
      <c r="AB214" s="71"/>
      <c r="AC214" s="72"/>
      <c r="AD214" s="71">
        <v>17679251.302068237</v>
      </c>
      <c r="AE214" s="71">
        <v>405605.93190260988</v>
      </c>
      <c r="AF214" s="71">
        <v>3020779.2815635423</v>
      </c>
      <c r="AG214" s="71">
        <v>10349091.412927076</v>
      </c>
      <c r="AH214" s="71">
        <v>11213915.339196064</v>
      </c>
      <c r="AI214" s="71">
        <v>0</v>
      </c>
      <c r="AJ214" s="71">
        <v>0</v>
      </c>
      <c r="AK214" s="71">
        <v>759655.87299706088</v>
      </c>
      <c r="AL214" s="71">
        <v>0</v>
      </c>
      <c r="AM214" s="71">
        <v>0</v>
      </c>
      <c r="AN214" s="71">
        <v>43428299.140654594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1870</v>
      </c>
      <c r="B215" s="70">
        <v>207</v>
      </c>
      <c r="C215" s="70">
        <v>16</v>
      </c>
      <c r="D215" s="70">
        <v>27</v>
      </c>
      <c r="E215" s="70">
        <v>2022</v>
      </c>
      <c r="F215" s="70" t="s">
        <v>161</v>
      </c>
      <c r="G215" s="1073" t="s">
        <v>1773</v>
      </c>
      <c r="H215" s="70" t="s">
        <v>1774</v>
      </c>
      <c r="I215" s="1066"/>
      <c r="J215" s="73"/>
      <c r="K215" s="71"/>
      <c r="L215" s="71"/>
      <c r="M215" s="71"/>
      <c r="N215" s="71"/>
      <c r="O215" s="71"/>
      <c r="P215" s="71"/>
      <c r="Q215" s="71"/>
      <c r="R215" s="71"/>
      <c r="S215" s="71"/>
      <c r="T215" s="71"/>
      <c r="U215" s="71"/>
      <c r="V215" s="71"/>
      <c r="W215" s="71"/>
      <c r="X215" s="71"/>
      <c r="Y215" s="71"/>
      <c r="Z215" s="71"/>
      <c r="AA215" s="71"/>
      <c r="AB215" s="71"/>
      <c r="AC215" s="72"/>
      <c r="AD215" s="71">
        <v>18604195.606137078</v>
      </c>
      <c r="AE215" s="71">
        <v>648586.84393860737</v>
      </c>
      <c r="AF215" s="71">
        <v>4438985.5170393847</v>
      </c>
      <c r="AG215" s="71">
        <v>16637384.562861608</v>
      </c>
      <c r="AH215" s="71">
        <v>19076686.04362148</v>
      </c>
      <c r="AI215" s="71">
        <v>0</v>
      </c>
      <c r="AJ215" s="71">
        <v>0</v>
      </c>
      <c r="AK215" s="71">
        <v>1168214.6325011745</v>
      </c>
      <c r="AL215" s="71">
        <v>0</v>
      </c>
      <c r="AM215" s="71">
        <v>0</v>
      </c>
      <c r="AN215" s="71">
        <v>60574053.206099339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1871</v>
      </c>
      <c r="B216" s="70">
        <v>208</v>
      </c>
      <c r="C216" s="70">
        <v>16</v>
      </c>
      <c r="D216" s="70">
        <v>28</v>
      </c>
      <c r="E216" s="70">
        <v>2022</v>
      </c>
      <c r="F216" s="70" t="s">
        <v>161</v>
      </c>
      <c r="G216" s="1073" t="s">
        <v>1776</v>
      </c>
      <c r="H216" s="70" t="s">
        <v>1777</v>
      </c>
      <c r="I216" s="1066"/>
      <c r="J216" s="73"/>
      <c r="K216" s="71"/>
      <c r="L216" s="71"/>
      <c r="M216" s="71"/>
      <c r="N216" s="71"/>
      <c r="O216" s="71"/>
      <c r="P216" s="71"/>
      <c r="Q216" s="71"/>
      <c r="R216" s="71"/>
      <c r="S216" s="71"/>
      <c r="T216" s="71"/>
      <c r="U216" s="71"/>
      <c r="V216" s="71"/>
      <c r="W216" s="71"/>
      <c r="X216" s="71"/>
      <c r="Y216" s="71"/>
      <c r="Z216" s="71"/>
      <c r="AA216" s="71"/>
      <c r="AB216" s="71"/>
      <c r="AC216" s="72"/>
      <c r="AD216" s="71">
        <v>28645918.351812374</v>
      </c>
      <c r="AE216" s="71">
        <v>1033147.1850349498</v>
      </c>
      <c r="AF216" s="71">
        <v>3666063.1187050506</v>
      </c>
      <c r="AG216" s="71">
        <v>24852836.210487518</v>
      </c>
      <c r="AH216" s="71">
        <v>22216093.714834321</v>
      </c>
      <c r="AI216" s="71">
        <v>0</v>
      </c>
      <c r="AJ216" s="71">
        <v>0</v>
      </c>
      <c r="AK216" s="71">
        <v>1405937.9815046743</v>
      </c>
      <c r="AL216" s="71">
        <v>0</v>
      </c>
      <c r="AM216" s="71">
        <v>0</v>
      </c>
      <c r="AN216" s="71">
        <v>81819996.562378883</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1872</v>
      </c>
      <c r="B217" s="70">
        <v>209</v>
      </c>
      <c r="C217" s="70">
        <v>16</v>
      </c>
      <c r="D217" s="70">
        <v>29</v>
      </c>
      <c r="E217" s="70">
        <v>2022</v>
      </c>
      <c r="F217" s="70" t="s">
        <v>161</v>
      </c>
      <c r="G217" s="1073" t="s">
        <v>1779</v>
      </c>
      <c r="H217" s="70" t="s">
        <v>1780</v>
      </c>
      <c r="I217" s="1066"/>
      <c r="J217" s="73"/>
      <c r="K217" s="71"/>
      <c r="L217" s="71"/>
      <c r="M217" s="71"/>
      <c r="N217" s="71"/>
      <c r="O217" s="71"/>
      <c r="P217" s="71"/>
      <c r="Q217" s="71"/>
      <c r="R217" s="71"/>
      <c r="S217" s="71"/>
      <c r="T217" s="71"/>
      <c r="U217" s="71"/>
      <c r="V217" s="71"/>
      <c r="W217" s="71"/>
      <c r="X217" s="71"/>
      <c r="Y217" s="71"/>
      <c r="Z217" s="71"/>
      <c r="AA217" s="71"/>
      <c r="AB217" s="71"/>
      <c r="AC217" s="72"/>
      <c r="AD217" s="71">
        <v>29953669.811766274</v>
      </c>
      <c r="AE217" s="71">
        <v>539532.41885158489</v>
      </c>
      <c r="AF217" s="71">
        <v>1219657.3625092236</v>
      </c>
      <c r="AG217" s="71">
        <v>13314913.256776797</v>
      </c>
      <c r="AH217" s="71">
        <v>16112368.55381221</v>
      </c>
      <c r="AI217" s="71">
        <v>0</v>
      </c>
      <c r="AJ217" s="71">
        <v>0</v>
      </c>
      <c r="AK217" s="71">
        <v>934106.84774107405</v>
      </c>
      <c r="AL217" s="71">
        <v>0</v>
      </c>
      <c r="AM217" s="71">
        <v>0</v>
      </c>
      <c r="AN217" s="71">
        <v>62074248.251457162</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1873</v>
      </c>
      <c r="B218" s="70">
        <v>210</v>
      </c>
      <c r="C218" s="70">
        <v>16</v>
      </c>
      <c r="D218" s="70">
        <v>30</v>
      </c>
      <c r="E218" s="70">
        <v>2022</v>
      </c>
      <c r="F218" s="70" t="s">
        <v>161</v>
      </c>
      <c r="G218" s="1073" t="s">
        <v>1782</v>
      </c>
      <c r="H218" s="70" t="s">
        <v>1783</v>
      </c>
      <c r="I218" s="1066"/>
      <c r="J218" s="73"/>
      <c r="K218" s="71"/>
      <c r="L218" s="71"/>
      <c r="M218" s="71"/>
      <c r="N218" s="71"/>
      <c r="O218" s="71"/>
      <c r="P218" s="71"/>
      <c r="Q218" s="71"/>
      <c r="R218" s="71"/>
      <c r="S218" s="71"/>
      <c r="T218" s="71"/>
      <c r="U218" s="71"/>
      <c r="V218" s="71"/>
      <c r="W218" s="71"/>
      <c r="X218" s="71"/>
      <c r="Y218" s="71"/>
      <c r="Z218" s="71"/>
      <c r="AA218" s="71"/>
      <c r="AB218" s="71"/>
      <c r="AC218" s="72"/>
      <c r="AD218" s="71">
        <v>3371844.0936527443</v>
      </c>
      <c r="AE218" s="71">
        <v>352035.33712301991</v>
      </c>
      <c r="AF218" s="71">
        <v>3127144.7492242306</v>
      </c>
      <c r="AG218" s="71">
        <v>13696590.75144944</v>
      </c>
      <c r="AH218" s="71">
        <v>13152122.92868674</v>
      </c>
      <c r="AI218" s="71">
        <v>0</v>
      </c>
      <c r="AJ218" s="71">
        <v>0</v>
      </c>
      <c r="AK218" s="71">
        <v>720659.430086112</v>
      </c>
      <c r="AL218" s="71">
        <v>0</v>
      </c>
      <c r="AM218" s="71">
        <v>0</v>
      </c>
      <c r="AN218" s="71">
        <v>34420397.290222287</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1874</v>
      </c>
      <c r="B219" s="70">
        <v>211</v>
      </c>
      <c r="C219" s="70">
        <v>16</v>
      </c>
      <c r="D219" s="70">
        <v>31</v>
      </c>
      <c r="E219" s="70">
        <v>2022</v>
      </c>
      <c r="F219" s="70" t="s">
        <v>161</v>
      </c>
      <c r="G219" s="1073" t="s">
        <v>1785</v>
      </c>
      <c r="H219" s="70" t="s">
        <v>1786</v>
      </c>
      <c r="I219" s="1066"/>
      <c r="J219" s="73"/>
      <c r="K219" s="71"/>
      <c r="L219" s="71"/>
      <c r="M219" s="71"/>
      <c r="N219" s="71"/>
      <c r="O219" s="71"/>
      <c r="P219" s="71"/>
      <c r="Q219" s="71"/>
      <c r="R219" s="71"/>
      <c r="S219" s="71"/>
      <c r="T219" s="71"/>
      <c r="U219" s="71"/>
      <c r="V219" s="71"/>
      <c r="W219" s="71"/>
      <c r="X219" s="71"/>
      <c r="Y219" s="71"/>
      <c r="Z219" s="71"/>
      <c r="AA219" s="71"/>
      <c r="AB219" s="71"/>
      <c r="AC219" s="72"/>
      <c r="AD219" s="71">
        <v>10581988.877792135</v>
      </c>
      <c r="AE219" s="71">
        <v>443870.64245945989</v>
      </c>
      <c r="AF219" s="71">
        <v>4282982.8311370416</v>
      </c>
      <c r="AG219" s="71">
        <v>11957142.497039689</v>
      </c>
      <c r="AH219" s="71">
        <v>11376789.926548222</v>
      </c>
      <c r="AI219" s="71">
        <v>0</v>
      </c>
      <c r="AJ219" s="71">
        <v>0</v>
      </c>
      <c r="AK219" s="71">
        <v>702323.3542803016</v>
      </c>
      <c r="AL219" s="71">
        <v>0</v>
      </c>
      <c r="AM219" s="71">
        <v>0</v>
      </c>
      <c r="AN219" s="71">
        <v>39345098.129256845</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1875</v>
      </c>
      <c r="B220" s="70">
        <v>212</v>
      </c>
      <c r="C220" s="70">
        <v>16</v>
      </c>
      <c r="D220" s="70">
        <v>32</v>
      </c>
      <c r="E220" s="70">
        <v>2022</v>
      </c>
      <c r="F220" s="70" t="s">
        <v>161</v>
      </c>
      <c r="G220" s="1073" t="s">
        <v>1788</v>
      </c>
      <c r="H220" s="70" t="s">
        <v>1789</v>
      </c>
      <c r="I220" s="1066"/>
      <c r="J220" s="73"/>
      <c r="K220" s="71"/>
      <c r="L220" s="71"/>
      <c r="M220" s="71"/>
      <c r="N220" s="71"/>
      <c r="O220" s="71"/>
      <c r="P220" s="71"/>
      <c r="Q220" s="71"/>
      <c r="R220" s="71"/>
      <c r="S220" s="71"/>
      <c r="T220" s="71"/>
      <c r="U220" s="71"/>
      <c r="V220" s="71"/>
      <c r="W220" s="71"/>
      <c r="X220" s="71"/>
      <c r="Y220" s="71"/>
      <c r="Z220" s="71"/>
      <c r="AA220" s="71"/>
      <c r="AB220" s="71"/>
      <c r="AC220" s="72"/>
      <c r="AD220" s="71">
        <v>862770.57673502993</v>
      </c>
      <c r="AE220" s="71">
        <v>210455.90806267498</v>
      </c>
      <c r="AF220" s="71">
        <v>1063654.6766068812</v>
      </c>
      <c r="AG220" s="71">
        <v>4867952.3091035467</v>
      </c>
      <c r="AH220" s="71">
        <v>5444083.0822458742</v>
      </c>
      <c r="AI220" s="71">
        <v>0</v>
      </c>
      <c r="AJ220" s="71">
        <v>0</v>
      </c>
      <c r="AK220" s="71">
        <v>305127.79668401409</v>
      </c>
      <c r="AL220" s="71">
        <v>0</v>
      </c>
      <c r="AM220" s="71">
        <v>0</v>
      </c>
      <c r="AN220" s="71">
        <v>12754044.349438021</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1876</v>
      </c>
      <c r="B221" s="70">
        <v>213</v>
      </c>
      <c r="C221" s="70">
        <v>16</v>
      </c>
      <c r="D221" s="70">
        <v>33</v>
      </c>
      <c r="E221" s="70">
        <v>2022</v>
      </c>
      <c r="F221" s="70" t="s">
        <v>161</v>
      </c>
      <c r="G221" s="1073" t="s">
        <v>1791</v>
      </c>
      <c r="H221" s="70" t="s">
        <v>1792</v>
      </c>
      <c r="I221" s="1066"/>
      <c r="J221" s="73"/>
      <c r="K221" s="71"/>
      <c r="L221" s="71"/>
      <c r="M221" s="71"/>
      <c r="N221" s="71"/>
      <c r="O221" s="71"/>
      <c r="P221" s="71"/>
      <c r="Q221" s="71"/>
      <c r="R221" s="71"/>
      <c r="S221" s="71"/>
      <c r="T221" s="71"/>
      <c r="U221" s="71"/>
      <c r="V221" s="71"/>
      <c r="W221" s="71"/>
      <c r="X221" s="71"/>
      <c r="Y221" s="71"/>
      <c r="Z221" s="71"/>
      <c r="AA221" s="71"/>
      <c r="AB221" s="71"/>
      <c r="AC221" s="72"/>
      <c r="AD221" s="71">
        <v>19655829.549220111</v>
      </c>
      <c r="AE221" s="71">
        <v>285072.09364853241</v>
      </c>
      <c r="AF221" s="71">
        <v>1914578.4178923862</v>
      </c>
      <c r="AG221" s="71">
        <v>7095447.19604553</v>
      </c>
      <c r="AH221" s="71">
        <v>8913311.7928468361</v>
      </c>
      <c r="AI221" s="71">
        <v>0</v>
      </c>
      <c r="AJ221" s="71">
        <v>0</v>
      </c>
      <c r="AK221" s="71">
        <v>543755.03674836364</v>
      </c>
      <c r="AL221" s="71">
        <v>0</v>
      </c>
      <c r="AM221" s="71">
        <v>0</v>
      </c>
      <c r="AN221" s="71">
        <v>38407994.086401761</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1877</v>
      </c>
      <c r="B222" s="70">
        <v>214</v>
      </c>
      <c r="C222" s="70">
        <v>16</v>
      </c>
      <c r="D222" s="70">
        <v>34</v>
      </c>
      <c r="E222" s="70">
        <v>2022</v>
      </c>
      <c r="F222" s="70" t="s">
        <v>161</v>
      </c>
      <c r="G222" s="1073" t="s">
        <v>1794</v>
      </c>
      <c r="H222" s="70" t="s">
        <v>1795</v>
      </c>
      <c r="I222" s="1066"/>
      <c r="J222" s="73"/>
      <c r="K222" s="71"/>
      <c r="L222" s="71"/>
      <c r="M222" s="71"/>
      <c r="N222" s="71"/>
      <c r="O222" s="71"/>
      <c r="P222" s="71"/>
      <c r="Q222" s="71"/>
      <c r="R222" s="71"/>
      <c r="S222" s="71"/>
      <c r="T222" s="71"/>
      <c r="U222" s="71"/>
      <c r="V222" s="71"/>
      <c r="W222" s="71"/>
      <c r="X222" s="71"/>
      <c r="Y222" s="71"/>
      <c r="Z222" s="71"/>
      <c r="AA222" s="71"/>
      <c r="AB222" s="71"/>
      <c r="AC222" s="72"/>
      <c r="AD222" s="71">
        <v>702272.90652592375</v>
      </c>
      <c r="AE222" s="71">
        <v>185583.84620072247</v>
      </c>
      <c r="AF222" s="71">
        <v>1595482.0149103217</v>
      </c>
      <c r="AG222" s="71">
        <v>5650078.3227769956</v>
      </c>
      <c r="AH222" s="71">
        <v>4910668.8086675573</v>
      </c>
      <c r="AI222" s="71">
        <v>0</v>
      </c>
      <c r="AJ222" s="71">
        <v>0</v>
      </c>
      <c r="AK222" s="71">
        <v>320881.32660168217</v>
      </c>
      <c r="AL222" s="71">
        <v>0</v>
      </c>
      <c r="AM222" s="71">
        <v>0</v>
      </c>
      <c r="AN222" s="71">
        <v>13364967.225683203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1878</v>
      </c>
      <c r="B223" s="70">
        <v>215</v>
      </c>
      <c r="C223" s="70">
        <v>16</v>
      </c>
      <c r="D223" s="70">
        <v>35</v>
      </c>
      <c r="E223" s="70">
        <v>2022</v>
      </c>
      <c r="F223" s="70" t="s">
        <v>161</v>
      </c>
      <c r="G223" s="1073" t="s">
        <v>1797</v>
      </c>
      <c r="H223" s="70" t="s">
        <v>1798</v>
      </c>
      <c r="I223" s="1066"/>
      <c r="J223" s="73"/>
      <c r="K223" s="71"/>
      <c r="L223" s="71"/>
      <c r="M223" s="71"/>
      <c r="N223" s="71"/>
      <c r="O223" s="71"/>
      <c r="P223" s="71"/>
      <c r="Q223" s="71"/>
      <c r="R223" s="71"/>
      <c r="S223" s="71"/>
      <c r="T223" s="71"/>
      <c r="U223" s="71"/>
      <c r="V223" s="71"/>
      <c r="W223" s="71"/>
      <c r="X223" s="71"/>
      <c r="Y223" s="71"/>
      <c r="Z223" s="71"/>
      <c r="AA223" s="71"/>
      <c r="AB223" s="71"/>
      <c r="AC223" s="72"/>
      <c r="AD223" s="71">
        <v>2354817.1192822605</v>
      </c>
      <c r="AE223" s="71">
        <v>684938.3189676149</v>
      </c>
      <c r="AF223" s="71">
        <v>1127473.9572032942</v>
      </c>
      <c r="AG223" s="71">
        <v>15436039.005859189</v>
      </c>
      <c r="AH223" s="71">
        <v>15407935.963514125</v>
      </c>
      <c r="AI223" s="71">
        <v>0</v>
      </c>
      <c r="AJ223" s="71">
        <v>0</v>
      </c>
      <c r="AK223" s="71">
        <v>865023.7452332672</v>
      </c>
      <c r="AL223" s="71">
        <v>0</v>
      </c>
      <c r="AM223" s="71">
        <v>0</v>
      </c>
      <c r="AN223" s="71">
        <v>35876228.110059753</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1879</v>
      </c>
      <c r="B224" s="70">
        <v>216</v>
      </c>
      <c r="C224" s="70">
        <v>16</v>
      </c>
      <c r="D224" s="70">
        <v>36</v>
      </c>
      <c r="E224" s="70">
        <v>2022</v>
      </c>
      <c r="F224" s="70" t="s">
        <v>161</v>
      </c>
      <c r="G224" s="1073" t="s">
        <v>1800</v>
      </c>
      <c r="H224" s="70" t="s">
        <v>1801</v>
      </c>
      <c r="I224" s="1066"/>
      <c r="J224" s="73"/>
      <c r="K224" s="71"/>
      <c r="L224" s="71"/>
      <c r="M224" s="71"/>
      <c r="N224" s="71"/>
      <c r="O224" s="71"/>
      <c r="P224" s="71"/>
      <c r="Q224" s="71"/>
      <c r="R224" s="71"/>
      <c r="S224" s="71"/>
      <c r="T224" s="71"/>
      <c r="U224" s="71"/>
      <c r="V224" s="71"/>
      <c r="W224" s="71"/>
      <c r="X224" s="71"/>
      <c r="Y224" s="71"/>
      <c r="Z224" s="71"/>
      <c r="AA224" s="71"/>
      <c r="AB224" s="71"/>
      <c r="AC224" s="72"/>
      <c r="AD224" s="71">
        <v>463083.30509278172</v>
      </c>
      <c r="AE224" s="71">
        <v>264026.50284226495</v>
      </c>
      <c r="AF224" s="71">
        <v>1708938.513748389</v>
      </c>
      <c r="AG224" s="71">
        <v>4555101.9036341673</v>
      </c>
      <c r="AH224" s="71">
        <v>5961209.8970889747</v>
      </c>
      <c r="AI224" s="71">
        <v>0</v>
      </c>
      <c r="AJ224" s="71">
        <v>0</v>
      </c>
      <c r="AK224" s="71">
        <v>384411.95544998301</v>
      </c>
      <c r="AL224" s="71">
        <v>0</v>
      </c>
      <c r="AM224" s="71">
        <v>0</v>
      </c>
      <c r="AN224" s="71">
        <v>13336772.077856561</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1880</v>
      </c>
      <c r="B225" s="70">
        <v>217</v>
      </c>
      <c r="C225" s="70">
        <v>16</v>
      </c>
      <c r="D225" s="70">
        <v>37</v>
      </c>
      <c r="E225" s="70">
        <v>2022</v>
      </c>
      <c r="F225" s="70" t="s">
        <v>161</v>
      </c>
      <c r="G225" s="1073" t="s">
        <v>1803</v>
      </c>
      <c r="H225" s="70" t="s">
        <v>1804</v>
      </c>
      <c r="I225" s="1066"/>
      <c r="J225" s="73"/>
      <c r="K225" s="71"/>
      <c r="L225" s="71"/>
      <c r="M225" s="71"/>
      <c r="N225" s="71"/>
      <c r="O225" s="71"/>
      <c r="P225" s="71"/>
      <c r="Q225" s="71"/>
      <c r="R225" s="71"/>
      <c r="S225" s="71"/>
      <c r="T225" s="71"/>
      <c r="U225" s="71"/>
      <c r="V225" s="71"/>
      <c r="W225" s="71"/>
      <c r="X225" s="71"/>
      <c r="Y225" s="71"/>
      <c r="Z225" s="71"/>
      <c r="AA225" s="71"/>
      <c r="AB225" s="71"/>
      <c r="AC225" s="72"/>
      <c r="AD225" s="71">
        <v>15705315.694397768</v>
      </c>
      <c r="AE225" s="71">
        <v>187497.08172856498</v>
      </c>
      <c r="AF225" s="71">
        <v>2900231.7515480961</v>
      </c>
      <c r="AG225" s="71">
        <v>7927629.2745940797</v>
      </c>
      <c r="AH225" s="71">
        <v>7866842.569109221</v>
      </c>
      <c r="AI225" s="71">
        <v>0</v>
      </c>
      <c r="AJ225" s="71">
        <v>0</v>
      </c>
      <c r="AK225" s="71">
        <v>503854.70277656498</v>
      </c>
      <c r="AL225" s="71">
        <v>0</v>
      </c>
      <c r="AM225" s="71">
        <v>0</v>
      </c>
      <c r="AN225" s="71">
        <v>35091371.074154295</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1881</v>
      </c>
      <c r="B226" s="70">
        <v>218</v>
      </c>
      <c r="C226" s="70">
        <v>16</v>
      </c>
      <c r="D226" s="70">
        <v>38</v>
      </c>
      <c r="E226" s="70">
        <v>2022</v>
      </c>
      <c r="F226" s="70" t="s">
        <v>161</v>
      </c>
      <c r="G226" s="1073" t="s">
        <v>1806</v>
      </c>
      <c r="H226" s="70" t="s">
        <v>1807</v>
      </c>
      <c r="I226" s="1066"/>
      <c r="J226" s="73"/>
      <c r="K226" s="71"/>
      <c r="L226" s="71"/>
      <c r="M226" s="71"/>
      <c r="N226" s="71"/>
      <c r="O226" s="71"/>
      <c r="P226" s="71"/>
      <c r="Q226" s="71"/>
      <c r="R226" s="71"/>
      <c r="S226" s="71"/>
      <c r="T226" s="71"/>
      <c r="U226" s="71"/>
      <c r="V226" s="71"/>
      <c r="W226" s="71"/>
      <c r="X226" s="71"/>
      <c r="Y226" s="71"/>
      <c r="Z226" s="71"/>
      <c r="AA226" s="71"/>
      <c r="AB226" s="71"/>
      <c r="AC226" s="72"/>
      <c r="AD226" s="71">
        <v>13515216.274263909</v>
      </c>
      <c r="AE226" s="71">
        <v>2716794.4495363496</v>
      </c>
      <c r="AF226" s="71">
        <v>3935522.3034454603</v>
      </c>
      <c r="AG226" s="71">
        <v>57289166.249552801</v>
      </c>
      <c r="AH226" s="71">
        <v>46647281.817657992</v>
      </c>
      <c r="AI226" s="71">
        <v>0</v>
      </c>
      <c r="AJ226" s="71">
        <v>0</v>
      </c>
      <c r="AK226" s="71">
        <v>2934934.2745793299</v>
      </c>
      <c r="AL226" s="71">
        <v>0</v>
      </c>
      <c r="AM226" s="71">
        <v>0</v>
      </c>
      <c r="AN226" s="71">
        <v>127038915.36903584</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1882</v>
      </c>
      <c r="B227" s="70">
        <v>219</v>
      </c>
      <c r="C227" s="70">
        <v>16</v>
      </c>
      <c r="D227" s="70">
        <v>39</v>
      </c>
      <c r="E227" s="70">
        <v>2022</v>
      </c>
      <c r="F227" s="70" t="s">
        <v>161</v>
      </c>
      <c r="G227" s="1073" t="s">
        <v>1809</v>
      </c>
      <c r="H227" s="70" t="s">
        <v>1810</v>
      </c>
      <c r="I227" s="1066"/>
      <c r="J227" s="73"/>
      <c r="K227" s="71"/>
      <c r="L227" s="71"/>
      <c r="M227" s="71"/>
      <c r="N227" s="71"/>
      <c r="O227" s="71"/>
      <c r="P227" s="71"/>
      <c r="Q227" s="71"/>
      <c r="R227" s="71"/>
      <c r="S227" s="71"/>
      <c r="T227" s="71"/>
      <c r="U227" s="71"/>
      <c r="V227" s="71"/>
      <c r="W227" s="71"/>
      <c r="X227" s="71"/>
      <c r="Y227" s="71"/>
      <c r="Z227" s="71"/>
      <c r="AA227" s="71"/>
      <c r="AB227" s="71"/>
      <c r="AC227" s="72"/>
      <c r="AD227" s="71">
        <v>1047973.8532586589</v>
      </c>
      <c r="AE227" s="71">
        <v>84182.363225069988</v>
      </c>
      <c r="AF227" s="71">
        <v>262368.15356303065</v>
      </c>
      <c r="AG227" s="71">
        <v>2358892.0572391222</v>
      </c>
      <c r="AH227" s="71">
        <v>2683358.8266267995</v>
      </c>
      <c r="AI227" s="71">
        <v>0</v>
      </c>
      <c r="AJ227" s="71">
        <v>0</v>
      </c>
      <c r="AK227" s="71">
        <v>133001.11323932905</v>
      </c>
      <c r="AL227" s="71">
        <v>0</v>
      </c>
      <c r="AM227" s="71">
        <v>0</v>
      </c>
      <c r="AN227" s="71">
        <v>6569776.367152011</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1883</v>
      </c>
      <c r="B228" s="70">
        <v>220</v>
      </c>
      <c r="C228" s="70">
        <v>16</v>
      </c>
      <c r="D228" s="70">
        <v>40</v>
      </c>
      <c r="E228" s="70">
        <v>2022</v>
      </c>
      <c r="F228" s="70" t="s">
        <v>161</v>
      </c>
      <c r="G228" s="1073" t="s">
        <v>1812</v>
      </c>
      <c r="H228" s="70" t="s">
        <v>1813</v>
      </c>
      <c r="I228" s="1066"/>
      <c r="J228" s="73"/>
      <c r="K228" s="71"/>
      <c r="L228" s="71"/>
      <c r="M228" s="71"/>
      <c r="N228" s="71"/>
      <c r="O228" s="71"/>
      <c r="P228" s="71"/>
      <c r="Q228" s="71"/>
      <c r="R228" s="71"/>
      <c r="S228" s="71"/>
      <c r="T228" s="71"/>
      <c r="U228" s="71"/>
      <c r="V228" s="71"/>
      <c r="W228" s="71"/>
      <c r="X228" s="71"/>
      <c r="Y228" s="71"/>
      <c r="Z228" s="71"/>
      <c r="AA228" s="71"/>
      <c r="AB228" s="71"/>
      <c r="AC228" s="72"/>
      <c r="AD228" s="71">
        <v>37702271.168687694</v>
      </c>
      <c r="AE228" s="71">
        <v>1188119.2627901922</v>
      </c>
      <c r="AF228" s="71">
        <v>3552606.619866983</v>
      </c>
      <c r="AG228" s="71">
        <v>51113499.245587245</v>
      </c>
      <c r="AH228" s="71">
        <v>49477227.772901729</v>
      </c>
      <c r="AI228" s="71">
        <v>0</v>
      </c>
      <c r="AJ228" s="71">
        <v>0</v>
      </c>
      <c r="AK228" s="71">
        <v>3040431.2741099433</v>
      </c>
      <c r="AL228" s="71">
        <v>0</v>
      </c>
      <c r="AM228" s="71">
        <v>0</v>
      </c>
      <c r="AN228" s="71">
        <v>146074155.34394377</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1884</v>
      </c>
      <c r="B229" s="70">
        <v>221</v>
      </c>
      <c r="C229" s="70">
        <v>16</v>
      </c>
      <c r="D229" s="70">
        <v>41</v>
      </c>
      <c r="E229" s="70">
        <v>2022</v>
      </c>
      <c r="F229" s="70" t="s">
        <v>161</v>
      </c>
      <c r="G229" s="1073" t="s">
        <v>1815</v>
      </c>
      <c r="H229" s="70" t="s">
        <v>1816</v>
      </c>
      <c r="I229" s="1066"/>
      <c r="J229" s="73"/>
      <c r="K229" s="71"/>
      <c r="L229" s="71"/>
      <c r="M229" s="71"/>
      <c r="N229" s="71"/>
      <c r="O229" s="71"/>
      <c r="P229" s="71"/>
      <c r="Q229" s="71"/>
      <c r="R229" s="71"/>
      <c r="S229" s="71"/>
      <c r="T229" s="71"/>
      <c r="U229" s="71"/>
      <c r="V229" s="71"/>
      <c r="W229" s="71"/>
      <c r="X229" s="71"/>
      <c r="Y229" s="71"/>
      <c r="Z229" s="71"/>
      <c r="AA229" s="71"/>
      <c r="AB229" s="71"/>
      <c r="AC229" s="72"/>
      <c r="AD229" s="71">
        <v>32315062.801385984</v>
      </c>
      <c r="AE229" s="71">
        <v>401779.46084692492</v>
      </c>
      <c r="AF229" s="71">
        <v>1666392.3266841138</v>
      </c>
      <c r="AG229" s="71">
        <v>8159138.5746414214</v>
      </c>
      <c r="AH229" s="71">
        <v>10138943.062671823</v>
      </c>
      <c r="AI229" s="71">
        <v>0</v>
      </c>
      <c r="AJ229" s="71">
        <v>0</v>
      </c>
      <c r="AK229" s="71">
        <v>698707.7900369023</v>
      </c>
      <c r="AL229" s="71">
        <v>0</v>
      </c>
      <c r="AM229" s="71">
        <v>0</v>
      </c>
      <c r="AN229" s="71">
        <v>53380024.016267173</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1885</v>
      </c>
      <c r="B230" s="70">
        <v>222</v>
      </c>
      <c r="C230" s="70">
        <v>16</v>
      </c>
      <c r="D230" s="70">
        <v>42</v>
      </c>
      <c r="E230" s="70">
        <v>2022</v>
      </c>
      <c r="F230" s="70" t="s">
        <v>161</v>
      </c>
      <c r="G230" s="1073" t="s">
        <v>1818</v>
      </c>
      <c r="H230" s="70" t="s">
        <v>1819</v>
      </c>
      <c r="I230" s="1066"/>
      <c r="J230" s="73"/>
      <c r="K230" s="71"/>
      <c r="L230" s="71"/>
      <c r="M230" s="71"/>
      <c r="N230" s="71"/>
      <c r="O230" s="71"/>
      <c r="P230" s="71"/>
      <c r="Q230" s="71"/>
      <c r="R230" s="71"/>
      <c r="S230" s="71"/>
      <c r="T230" s="71"/>
      <c r="U230" s="71"/>
      <c r="V230" s="71"/>
      <c r="W230" s="71"/>
      <c r="X230" s="71"/>
      <c r="Y230" s="71"/>
      <c r="Z230" s="71"/>
      <c r="AA230" s="71"/>
      <c r="AB230" s="71"/>
      <c r="AC230" s="72"/>
      <c r="AD230" s="71">
        <v>16653886.697706034</v>
      </c>
      <c r="AE230" s="71">
        <v>987229.53236672981</v>
      </c>
      <c r="AF230" s="71">
        <v>1900396.3555376278</v>
      </c>
      <c r="AG230" s="71">
        <v>38242833.564576961</v>
      </c>
      <c r="AH230" s="71">
        <v>38259240.569021866</v>
      </c>
      <c r="AI230" s="71">
        <v>0</v>
      </c>
      <c r="AJ230" s="71">
        <v>0</v>
      </c>
      <c r="AK230" s="71">
        <v>2346372.066671697</v>
      </c>
      <c r="AL230" s="71">
        <v>0</v>
      </c>
      <c r="AM230" s="71">
        <v>0</v>
      </c>
      <c r="AN230" s="71">
        <v>98389958.785880923</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1886</v>
      </c>
      <c r="B231" s="70">
        <v>223</v>
      </c>
      <c r="C231" s="70">
        <v>16</v>
      </c>
      <c r="D231" s="70">
        <v>43</v>
      </c>
      <c r="E231" s="70">
        <v>2022</v>
      </c>
      <c r="F231" s="70" t="s">
        <v>161</v>
      </c>
      <c r="G231" s="1073" t="s">
        <v>1821</v>
      </c>
      <c r="H231" s="70" t="s">
        <v>1822</v>
      </c>
      <c r="I231" s="1066"/>
      <c r="J231" s="73"/>
      <c r="K231" s="71"/>
      <c r="L231" s="71"/>
      <c r="M231" s="71"/>
      <c r="N231" s="71"/>
      <c r="O231" s="71"/>
      <c r="P231" s="71"/>
      <c r="Q231" s="71"/>
      <c r="R231" s="71"/>
      <c r="S231" s="71"/>
      <c r="T231" s="71"/>
      <c r="U231" s="71"/>
      <c r="V231" s="71"/>
      <c r="W231" s="71"/>
      <c r="X231" s="71"/>
      <c r="Y231" s="71"/>
      <c r="Z231" s="71"/>
      <c r="AA231" s="71"/>
      <c r="AB231" s="71"/>
      <c r="AC231" s="72"/>
      <c r="AD231" s="71">
        <v>14932784.086000608</v>
      </c>
      <c r="AE231" s="71">
        <v>560578.00965785247</v>
      </c>
      <c r="AF231" s="71">
        <v>2581135.3485660315</v>
      </c>
      <c r="AG231" s="71">
        <v>12101053.683555603</v>
      </c>
      <c r="AH231" s="71">
        <v>13156194.793370545</v>
      </c>
      <c r="AI231" s="71">
        <v>0</v>
      </c>
      <c r="AJ231" s="71">
        <v>0</v>
      </c>
      <c r="AK231" s="71">
        <v>804333.91686192283</v>
      </c>
      <c r="AL231" s="71">
        <v>0</v>
      </c>
      <c r="AM231" s="71">
        <v>0</v>
      </c>
      <c r="AN231" s="71">
        <v>44136079.838012561</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1887</v>
      </c>
      <c r="B232" s="70">
        <v>224</v>
      </c>
      <c r="C232" s="70">
        <v>16</v>
      </c>
      <c r="D232" s="70">
        <v>44</v>
      </c>
      <c r="E232" s="70">
        <v>2022</v>
      </c>
      <c r="F232" s="70" t="s">
        <v>161</v>
      </c>
      <c r="G232" s="1073" t="s">
        <v>1824</v>
      </c>
      <c r="H232" s="70" t="s">
        <v>1825</v>
      </c>
      <c r="I232" s="1066"/>
      <c r="J232" s="73"/>
      <c r="K232" s="71"/>
      <c r="L232" s="71"/>
      <c r="M232" s="71"/>
      <c r="N232" s="71"/>
      <c r="O232" s="71"/>
      <c r="P232" s="71"/>
      <c r="Q232" s="71"/>
      <c r="R232" s="71"/>
      <c r="S232" s="71"/>
      <c r="T232" s="71"/>
      <c r="U232" s="71"/>
      <c r="V232" s="71"/>
      <c r="W232" s="71"/>
      <c r="X232" s="71"/>
      <c r="Y232" s="71"/>
      <c r="Z232" s="71"/>
      <c r="AA232" s="71"/>
      <c r="AB232" s="71"/>
      <c r="AC232" s="72"/>
      <c r="AD232" s="71">
        <v>56837418.797761686</v>
      </c>
      <c r="AE232" s="71">
        <v>1014014.8297565248</v>
      </c>
      <c r="AF232" s="71">
        <v>7566130.2662636153</v>
      </c>
      <c r="AG232" s="71">
        <v>27756087.973243359</v>
      </c>
      <c r="AH232" s="71">
        <v>27757901.549491487</v>
      </c>
      <c r="AI232" s="71">
        <v>0</v>
      </c>
      <c r="AJ232" s="71">
        <v>0</v>
      </c>
      <c r="AK232" s="71">
        <v>1855817.4752190649</v>
      </c>
      <c r="AL232" s="71">
        <v>0</v>
      </c>
      <c r="AM232" s="71">
        <v>0</v>
      </c>
      <c r="AN232" s="71">
        <v>122787370.89173573</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1888</v>
      </c>
      <c r="B233" s="70">
        <v>225</v>
      </c>
      <c r="C233" s="70">
        <v>16</v>
      </c>
      <c r="D233" s="70">
        <v>45</v>
      </c>
      <c r="E233" s="70">
        <v>2022</v>
      </c>
      <c r="F233" s="70" t="s">
        <v>161</v>
      </c>
      <c r="G233" s="1073" t="s">
        <v>1827</v>
      </c>
      <c r="H233" s="70" t="s">
        <v>1828</v>
      </c>
      <c r="I233" s="1066"/>
      <c r="J233" s="73"/>
      <c r="K233" s="71"/>
      <c r="L233" s="71"/>
      <c r="M233" s="71"/>
      <c r="N233" s="71"/>
      <c r="O233" s="71"/>
      <c r="P233" s="71"/>
      <c r="Q233" s="71"/>
      <c r="R233" s="71"/>
      <c r="S233" s="71"/>
      <c r="T233" s="71"/>
      <c r="U233" s="71"/>
      <c r="V233" s="71"/>
      <c r="W233" s="71"/>
      <c r="X233" s="71"/>
      <c r="Y233" s="71"/>
      <c r="Z233" s="71"/>
      <c r="AA233" s="71"/>
      <c r="AB233" s="71"/>
      <c r="AC233" s="72"/>
      <c r="AD233" s="71">
        <v>19974339.306250129</v>
      </c>
      <c r="AE233" s="71">
        <v>681111.84791192994</v>
      </c>
      <c r="AF233" s="71">
        <v>1446570.3601853584</v>
      </c>
      <c r="AG233" s="71">
        <v>13865529.970402906</v>
      </c>
      <c r="AH233" s="71">
        <v>14104939.264696863</v>
      </c>
      <c r="AI233" s="71">
        <v>0</v>
      </c>
      <c r="AJ233" s="71">
        <v>0</v>
      </c>
      <c r="AK233" s="71">
        <v>823186.50184536166</v>
      </c>
      <c r="AL233" s="71">
        <v>0</v>
      </c>
      <c r="AM233" s="71">
        <v>0</v>
      </c>
      <c r="AN233" s="71">
        <v>50895677.251292542</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1889</v>
      </c>
      <c r="B234" s="70">
        <v>226</v>
      </c>
      <c r="C234" s="70">
        <v>16</v>
      </c>
      <c r="D234" s="70">
        <v>46</v>
      </c>
      <c r="E234" s="70">
        <v>2022</v>
      </c>
      <c r="F234" s="70" t="s">
        <v>161</v>
      </c>
      <c r="G234" s="1073" t="s">
        <v>1830</v>
      </c>
      <c r="H234" s="70" t="s">
        <v>1831</v>
      </c>
      <c r="I234" s="1066"/>
      <c r="J234" s="73"/>
      <c r="K234" s="71"/>
      <c r="L234" s="71"/>
      <c r="M234" s="71"/>
      <c r="N234" s="71"/>
      <c r="O234" s="71"/>
      <c r="P234" s="71"/>
      <c r="Q234" s="71"/>
      <c r="R234" s="71"/>
      <c r="S234" s="71"/>
      <c r="T234" s="71"/>
      <c r="U234" s="71"/>
      <c r="V234" s="71"/>
      <c r="W234" s="71"/>
      <c r="X234" s="71"/>
      <c r="Y234" s="71"/>
      <c r="Z234" s="71"/>
      <c r="AA234" s="71"/>
      <c r="AB234" s="71"/>
      <c r="AC234" s="72"/>
      <c r="AD234" s="71">
        <v>18634445.975394495</v>
      </c>
      <c r="AE234" s="71">
        <v>1639642.8473610224</v>
      </c>
      <c r="AF234" s="71">
        <v>4616261.2964738645</v>
      </c>
      <c r="AG234" s="71">
        <v>40376473.329878129</v>
      </c>
      <c r="AH234" s="71">
        <v>51309566.880613506</v>
      </c>
      <c r="AI234" s="71">
        <v>0</v>
      </c>
      <c r="AJ234" s="71">
        <v>0</v>
      </c>
      <c r="AK234" s="71">
        <v>3344009.5432610717</v>
      </c>
      <c r="AL234" s="71">
        <v>0</v>
      </c>
      <c r="AM234" s="71">
        <v>0</v>
      </c>
      <c r="AN234" s="71">
        <v>119920399.87298208</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1890</v>
      </c>
      <c r="B235" s="70">
        <v>227</v>
      </c>
      <c r="C235" s="70">
        <v>16</v>
      </c>
      <c r="D235" s="70">
        <v>47</v>
      </c>
      <c r="E235" s="70">
        <v>2022</v>
      </c>
      <c r="F235" s="70" t="s">
        <v>161</v>
      </c>
      <c r="G235" s="1073" t="s">
        <v>1833</v>
      </c>
      <c r="H235" s="70" t="s">
        <v>1834</v>
      </c>
      <c r="I235" s="1066"/>
      <c r="J235" s="73"/>
      <c r="K235" s="71"/>
      <c r="L235" s="71"/>
      <c r="M235" s="71"/>
      <c r="N235" s="71"/>
      <c r="O235" s="71"/>
      <c r="P235" s="71"/>
      <c r="Q235" s="71"/>
      <c r="R235" s="71"/>
      <c r="S235" s="71"/>
      <c r="T235" s="71"/>
      <c r="U235" s="71"/>
      <c r="V235" s="71"/>
      <c r="W235" s="71"/>
      <c r="X235" s="71"/>
      <c r="Y235" s="71"/>
      <c r="Z235" s="71"/>
      <c r="AA235" s="71"/>
      <c r="AB235" s="71"/>
      <c r="AC235" s="72"/>
      <c r="AD235" s="71">
        <v>61306436.273002587</v>
      </c>
      <c r="AE235" s="71">
        <v>1058019.2468969023</v>
      </c>
      <c r="AF235" s="71">
        <v>7211578.7073946539</v>
      </c>
      <c r="AG235" s="71">
        <v>40751893.816441387</v>
      </c>
      <c r="AH235" s="71">
        <v>32660426.62879144</v>
      </c>
      <c r="AI235" s="71">
        <v>0</v>
      </c>
      <c r="AJ235" s="71">
        <v>0</v>
      </c>
      <c r="AK235" s="71">
        <v>2328035.9908658867</v>
      </c>
      <c r="AL235" s="71">
        <v>0</v>
      </c>
      <c r="AM235" s="71">
        <v>0</v>
      </c>
      <c r="AN235" s="71">
        <v>145316390.66339287</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1891</v>
      </c>
      <c r="B236" s="70">
        <v>228</v>
      </c>
      <c r="C236" s="70">
        <v>16</v>
      </c>
      <c r="D236" s="70">
        <v>48</v>
      </c>
      <c r="E236" s="70">
        <v>2022</v>
      </c>
      <c r="F236" s="70" t="s">
        <v>161</v>
      </c>
      <c r="G236" s="1073" t="s">
        <v>1836</v>
      </c>
      <c r="H236" s="70" t="s">
        <v>1837</v>
      </c>
      <c r="I236" s="1066"/>
      <c r="J236" s="73"/>
      <c r="K236" s="71"/>
      <c r="L236" s="71"/>
      <c r="M236" s="71"/>
      <c r="N236" s="71"/>
      <c r="O236" s="71"/>
      <c r="P236" s="71"/>
      <c r="Q236" s="71"/>
      <c r="R236" s="71"/>
      <c r="S236" s="71"/>
      <c r="T236" s="71"/>
      <c r="U236" s="71"/>
      <c r="V236" s="71"/>
      <c r="W236" s="71"/>
      <c r="X236" s="71"/>
      <c r="Y236" s="71"/>
      <c r="Z236" s="71"/>
      <c r="AA236" s="71"/>
      <c r="AB236" s="71"/>
      <c r="AC236" s="72"/>
      <c r="AD236" s="71">
        <v>69055160.543388247</v>
      </c>
      <c r="AE236" s="71">
        <v>1685560.5000292421</v>
      </c>
      <c r="AF236" s="71">
        <v>2198219.6649875543</v>
      </c>
      <c r="AG236" s="71">
        <v>47653373.761095904</v>
      </c>
      <c r="AH236" s="71">
        <v>47469798.483786382</v>
      </c>
      <c r="AI236" s="71">
        <v>0</v>
      </c>
      <c r="AJ236" s="71">
        <v>0</v>
      </c>
      <c r="AK236" s="71">
        <v>2662346.5560859088</v>
      </c>
      <c r="AL236" s="71">
        <v>0</v>
      </c>
      <c r="AM236" s="71">
        <v>0</v>
      </c>
      <c r="AN236" s="71">
        <v>170724459.50937325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1892</v>
      </c>
      <c r="B237" s="70">
        <v>229</v>
      </c>
      <c r="C237" s="70">
        <v>16</v>
      </c>
      <c r="D237" s="70">
        <v>49</v>
      </c>
      <c r="E237" s="70">
        <v>2022</v>
      </c>
      <c r="F237" s="70" t="s">
        <v>161</v>
      </c>
      <c r="G237" s="1073" t="s">
        <v>1839</v>
      </c>
      <c r="H237" s="70" t="s">
        <v>1840</v>
      </c>
      <c r="I237" s="1066"/>
      <c r="J237" s="73"/>
      <c r="K237" s="71"/>
      <c r="L237" s="71"/>
      <c r="M237" s="71"/>
      <c r="N237" s="71"/>
      <c r="O237" s="71"/>
      <c r="P237" s="71"/>
      <c r="Q237" s="71"/>
      <c r="R237" s="71"/>
      <c r="S237" s="71"/>
      <c r="T237" s="71"/>
      <c r="U237" s="71"/>
      <c r="V237" s="71"/>
      <c r="W237" s="71"/>
      <c r="X237" s="71"/>
      <c r="Y237" s="71"/>
      <c r="Z237" s="71"/>
      <c r="AA237" s="71"/>
      <c r="AB237" s="71"/>
      <c r="AC237" s="72"/>
      <c r="AD237" s="71">
        <v>20027649.607106257</v>
      </c>
      <c r="AE237" s="71">
        <v>805472.15722169227</v>
      </c>
      <c r="AF237" s="71">
        <v>2382586.4755994137</v>
      </c>
      <c r="AG237" s="71">
        <v>13821730.913637191</v>
      </c>
      <c r="AH237" s="71">
        <v>16372967.893575663</v>
      </c>
      <c r="AI237" s="71">
        <v>0</v>
      </c>
      <c r="AJ237" s="71">
        <v>0</v>
      </c>
      <c r="AK237" s="71">
        <v>1045414.5755200075</v>
      </c>
      <c r="AL237" s="71">
        <v>0</v>
      </c>
      <c r="AM237" s="71">
        <v>0</v>
      </c>
      <c r="AN237" s="71">
        <v>54455821.622660227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1893</v>
      </c>
      <c r="B238" s="70">
        <v>230</v>
      </c>
      <c r="C238" s="70">
        <v>16</v>
      </c>
      <c r="D238" s="70">
        <v>50</v>
      </c>
      <c r="E238" s="70">
        <v>2022</v>
      </c>
      <c r="F238" s="70" t="s">
        <v>161</v>
      </c>
      <c r="G238" s="1073" t="s">
        <v>1842</v>
      </c>
      <c r="H238" s="70" t="s">
        <v>1843</v>
      </c>
      <c r="I238" s="1066"/>
      <c r="J238" s="73"/>
      <c r="K238" s="71"/>
      <c r="L238" s="71"/>
      <c r="M238" s="71"/>
      <c r="N238" s="71"/>
      <c r="O238" s="71"/>
      <c r="P238" s="71"/>
      <c r="Q238" s="71"/>
      <c r="R238" s="71"/>
      <c r="S238" s="71"/>
      <c r="T238" s="71"/>
      <c r="U238" s="71"/>
      <c r="V238" s="71"/>
      <c r="W238" s="71"/>
      <c r="X238" s="71"/>
      <c r="Y238" s="71"/>
      <c r="Z238" s="71"/>
      <c r="AA238" s="71"/>
      <c r="AB238" s="71"/>
      <c r="AC238" s="72"/>
      <c r="AD238" s="71">
        <v>12196320.660217883</v>
      </c>
      <c r="AE238" s="71">
        <v>246807.38309168245</v>
      </c>
      <c r="AF238" s="71">
        <v>4453167.5793941431</v>
      </c>
      <c r="AG238" s="71">
        <v>7558465.7961402116</v>
      </c>
      <c r="AH238" s="71">
        <v>8237382.2553353794</v>
      </c>
      <c r="AI238" s="71">
        <v>0</v>
      </c>
      <c r="AJ238" s="71">
        <v>0</v>
      </c>
      <c r="AK238" s="71">
        <v>579523.29729913466</v>
      </c>
      <c r="AL238" s="71">
        <v>0</v>
      </c>
      <c r="AM238" s="71">
        <v>0</v>
      </c>
      <c r="AN238" s="71">
        <v>33271666.971478436</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1894</v>
      </c>
      <c r="B239" s="70">
        <v>231</v>
      </c>
      <c r="C239" s="70">
        <v>16</v>
      </c>
      <c r="D239" s="70">
        <v>51</v>
      </c>
      <c r="E239" s="70">
        <v>2022</v>
      </c>
      <c r="F239" s="70" t="s">
        <v>161</v>
      </c>
      <c r="G239" s="1073" t="s">
        <v>1845</v>
      </c>
      <c r="H239" s="70" t="s">
        <v>1846</v>
      </c>
      <c r="I239" s="1066"/>
      <c r="J239" s="73"/>
      <c r="K239" s="71"/>
      <c r="L239" s="71"/>
      <c r="M239" s="71"/>
      <c r="N239" s="71"/>
      <c r="O239" s="71"/>
      <c r="P239" s="71"/>
      <c r="Q239" s="71"/>
      <c r="R239" s="71"/>
      <c r="S239" s="71"/>
      <c r="T239" s="71"/>
      <c r="U239" s="71"/>
      <c r="V239" s="71"/>
      <c r="W239" s="71"/>
      <c r="X239" s="71"/>
      <c r="Y239" s="71"/>
      <c r="Z239" s="71"/>
      <c r="AA239" s="71"/>
      <c r="AB239" s="71"/>
      <c r="AC239" s="72"/>
      <c r="AD239" s="71">
        <v>979237.91263898299</v>
      </c>
      <c r="AE239" s="71">
        <v>254460.32520305246</v>
      </c>
      <c r="AF239" s="71">
        <v>1262203.549573499</v>
      </c>
      <c r="AG239" s="71">
        <v>5137003.6578072133</v>
      </c>
      <c r="AH239" s="71">
        <v>5224202.3893204611</v>
      </c>
      <c r="AI239" s="71">
        <v>0</v>
      </c>
      <c r="AJ239" s="71">
        <v>0</v>
      </c>
      <c r="AK239" s="71">
        <v>286275.21170057519</v>
      </c>
      <c r="AL239" s="71">
        <v>0</v>
      </c>
      <c r="AM239" s="71">
        <v>0</v>
      </c>
      <c r="AN239" s="71">
        <v>13143383.046243785</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1614</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1614</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1614</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1614</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1614</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1614</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1614</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1614</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1614</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1614</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1614</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1614</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1614</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1614</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1614</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1614</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1614</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1614</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1614</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1614</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1614</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1614</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1614</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1614</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1614</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1614</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1614</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1614</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1614</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1614</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1614</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1614</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1614</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1614</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1614</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1614</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1614</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1614</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1614</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1614</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1614</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1614</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1614</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1614</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1614</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1614</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1614</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1614</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1614</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1614</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1614</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1614</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1614</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1614</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1614</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1614</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1614</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1614</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1614</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1614</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1614</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1614</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1614</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1614</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1614</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1614</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1614</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1614</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1614</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1614</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1614</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1614</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1614</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1614</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1614</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1614</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1614</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1614</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1614</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1614</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1614</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1614</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1614</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1614</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1614</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1614</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1614</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1614</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1614</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1614</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1614</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1614</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1614</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1614</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1614</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1614</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1614</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1614</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1614</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1614</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1614</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1614</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1614</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1614</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1614</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1614</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1614</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1614</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1614</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1614</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1614</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1614</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1614</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1614</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1614</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1614</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1614</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1614</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1614</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1614</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1614</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1614</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1614</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1614</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1614</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1614</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1614</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1614</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1614</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1788</v>
      </c>
      <c r="H6" s="77" t="s">
        <v>1789</v>
      </c>
      <c r="I6" s="77" t="s">
        <v>1556</v>
      </c>
      <c r="J6" s="77" t="s">
        <v>1557</v>
      </c>
      <c r="K6" s="1080">
        <v>57</v>
      </c>
      <c r="L6" s="1081">
        <v>4</v>
      </c>
      <c r="M6" s="1044"/>
      <c r="N6" s="988">
        <v>1</v>
      </c>
      <c r="O6" s="77" t="s">
        <v>1788</v>
      </c>
      <c r="P6" s="77" t="s">
        <v>1789</v>
      </c>
      <c r="Q6" s="77" t="s">
        <v>1501</v>
      </c>
      <c r="R6" s="16"/>
      <c r="S6" s="77">
        <v>1</v>
      </c>
      <c r="T6" s="77" t="s">
        <v>1788</v>
      </c>
      <c r="U6" s="77" t="s">
        <v>1789</v>
      </c>
      <c r="V6" s="77" t="s">
        <v>1501</v>
      </c>
      <c r="W6" s="16"/>
      <c r="X6" s="77">
        <v>1</v>
      </c>
      <c r="Y6" s="692" t="s">
        <v>1788</v>
      </c>
      <c r="Z6" s="77" t="s">
        <v>1789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1679</v>
      </c>
      <c r="P7" s="77" t="s">
        <v>1680</v>
      </c>
      <c r="Q7" s="77" t="s">
        <v>1501</v>
      </c>
      <c r="R7" s="16"/>
      <c r="S7" s="77">
        <v>2</v>
      </c>
      <c r="T7" s="76" t="s">
        <v>795</v>
      </c>
      <c r="U7" s="77" t="s">
        <v>1503</v>
      </c>
      <c r="V7" s="77" t="s">
        <v>1503</v>
      </c>
      <c r="W7" s="16"/>
      <c r="X7" s="77">
        <v>2</v>
      </c>
      <c r="Y7" s="692" t="s">
        <v>1679</v>
      </c>
      <c r="Z7" s="77" t="s">
        <v>1680</v>
      </c>
      <c r="AA7" s="77" t="s">
        <v>1501</v>
      </c>
      <c r="AB7" s="16"/>
      <c r="AC7" s="77">
        <v>2</v>
      </c>
      <c r="AD7" s="77" t="s">
        <v>1704</v>
      </c>
      <c r="AE7" s="77" t="s">
        <v>1705</v>
      </c>
      <c r="AF7" s="77" t="s">
        <v>1501</v>
      </c>
    </row>
    <row r="8" spans="1:32" ht="12">
      <c r="A8" s="16"/>
      <c r="B8" s="16"/>
      <c r="C8" s="16"/>
      <c r="D8" s="16"/>
      <c r="F8" s="16"/>
      <c r="G8" s="16"/>
      <c r="H8" s="16"/>
      <c r="I8" s="16"/>
      <c r="J8" s="16"/>
      <c r="K8" s="1044"/>
      <c r="L8" s="1044"/>
      <c r="M8" s="1044"/>
      <c r="N8" s="988">
        <v>3</v>
      </c>
      <c r="O8" s="77" t="s">
        <v>1934</v>
      </c>
      <c r="P8" s="77" t="s">
        <v>1935</v>
      </c>
      <c r="Q8" s="77" t="s">
        <v>1501</v>
      </c>
      <c r="R8" s="16"/>
      <c r="S8" s="16"/>
      <c r="T8" s="16"/>
      <c r="U8" s="16"/>
      <c r="V8" s="16"/>
      <c r="W8" s="16"/>
      <c r="X8" s="77">
        <v>3</v>
      </c>
      <c r="Y8" s="692" t="s">
        <v>1934</v>
      </c>
      <c r="Z8" s="77" t="s">
        <v>1935</v>
      </c>
      <c r="AA8" s="77" t="s">
        <v>1501</v>
      </c>
      <c r="AB8" s="16"/>
      <c r="AC8" s="77">
        <v>3</v>
      </c>
      <c r="AD8" s="77" t="s">
        <v>1707</v>
      </c>
      <c r="AE8" s="77" t="s">
        <v>1708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1672</v>
      </c>
      <c r="P9" s="77" t="s">
        <v>1673</v>
      </c>
      <c r="Q9" s="77" t="s">
        <v>1501</v>
      </c>
      <c r="R9" s="16"/>
      <c r="S9" s="16"/>
      <c r="T9" s="16"/>
      <c r="U9" s="16"/>
      <c r="V9" s="16"/>
      <c r="W9" s="16"/>
      <c r="X9" s="77">
        <v>4</v>
      </c>
      <c r="Y9" s="692" t="s">
        <v>1672</v>
      </c>
      <c r="Z9" s="77" t="s">
        <v>1673</v>
      </c>
      <c r="AA9" s="77" t="s">
        <v>1501</v>
      </c>
      <c r="AB9" s="16"/>
      <c r="AC9" s="77">
        <v>4</v>
      </c>
      <c r="AD9" s="77" t="s">
        <v>1710</v>
      </c>
      <c r="AE9" s="77" t="s">
        <v>1711</v>
      </c>
      <c r="AF9" s="77" t="s">
        <v>1501</v>
      </c>
    </row>
    <row r="10" spans="1:32" ht="12">
      <c r="A10" s="16"/>
      <c r="B10" s="16"/>
      <c r="C10" s="16"/>
      <c r="D10" s="16"/>
      <c r="F10" s="75" t="s">
        <v>1501</v>
      </c>
      <c r="G10" s="76" t="s">
        <v>1788</v>
      </c>
      <c r="H10" s="77" t="s">
        <v>1789</v>
      </c>
      <c r="I10" s="77" t="s">
        <v>1556</v>
      </c>
      <c r="J10" s="77" t="s">
        <v>1557</v>
      </c>
      <c r="K10" s="1079">
        <v>57</v>
      </c>
      <c r="L10" s="1045">
        <v>4</v>
      </c>
      <c r="M10" s="1044"/>
      <c r="N10" s="988">
        <v>5</v>
      </c>
      <c r="O10" s="77" t="s">
        <v>1976</v>
      </c>
      <c r="P10" s="77" t="s">
        <v>1977</v>
      </c>
      <c r="Q10" s="77" t="s">
        <v>1501</v>
      </c>
      <c r="R10" s="16"/>
      <c r="S10" s="16"/>
      <c r="T10" s="16"/>
      <c r="U10" s="16"/>
      <c r="V10" s="16"/>
      <c r="W10" s="16"/>
      <c r="X10" s="77">
        <v>5</v>
      </c>
      <c r="Y10" s="692" t="s">
        <v>1976</v>
      </c>
      <c r="Z10" s="77" t="s">
        <v>1977</v>
      </c>
      <c r="AA10" s="77" t="s">
        <v>1501</v>
      </c>
      <c r="AB10" s="16"/>
      <c r="AC10" s="77">
        <v>5</v>
      </c>
      <c r="AD10" s="77" t="s">
        <v>1713</v>
      </c>
      <c r="AE10" s="77" t="s">
        <v>1714</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1999</v>
      </c>
      <c r="P11" s="77" t="s">
        <v>2000</v>
      </c>
      <c r="Q11" s="77" t="s">
        <v>1501</v>
      </c>
      <c r="R11" s="16"/>
      <c r="S11" s="16"/>
      <c r="T11" s="16"/>
      <c r="U11" s="16"/>
      <c r="V11" s="16"/>
      <c r="W11" s="16"/>
      <c r="X11" s="77">
        <v>6</v>
      </c>
      <c r="Y11" s="692" t="s">
        <v>1999</v>
      </c>
      <c r="Z11" s="77" t="s">
        <v>2000</v>
      </c>
      <c r="AA11" s="77" t="s">
        <v>1501</v>
      </c>
      <c r="AB11" s="16"/>
      <c r="AC11" s="77">
        <v>6</v>
      </c>
      <c r="AD11" s="77" t="s">
        <v>1716</v>
      </c>
      <c r="AE11" s="77" t="s">
        <v>1717</v>
      </c>
      <c r="AF11" s="77" t="s">
        <v>1501</v>
      </c>
    </row>
    <row r="12" spans="1:32" ht="12">
      <c r="A12" s="16"/>
      <c r="B12" s="16"/>
      <c r="C12" s="16"/>
      <c r="D12" s="16"/>
      <c r="F12" s="75" t="s">
        <v>1505</v>
      </c>
      <c r="G12" s="76" t="s">
        <v>1788</v>
      </c>
      <c r="H12" s="77"/>
      <c r="I12" s="77" t="s">
        <v>1788</v>
      </c>
      <c r="J12" s="77"/>
      <c r="K12" s="1079" t="s">
        <v>1544</v>
      </c>
      <c r="L12" s="1045"/>
      <c r="M12" s="1044"/>
      <c r="N12" s="988">
        <v>7</v>
      </c>
      <c r="O12" s="77" t="s">
        <v>2022</v>
      </c>
      <c r="P12" s="77" t="s">
        <v>2023</v>
      </c>
      <c r="Q12" s="77" t="s">
        <v>1501</v>
      </c>
      <c r="R12" s="16"/>
      <c r="S12" s="16"/>
      <c r="T12" s="16"/>
      <c r="U12" s="16"/>
      <c r="V12" s="16"/>
      <c r="W12" s="16"/>
      <c r="X12" s="77">
        <v>7</v>
      </c>
      <c r="Y12" s="692" t="s">
        <v>2022</v>
      </c>
      <c r="Z12" s="77" t="s">
        <v>2023</v>
      </c>
      <c r="AA12" s="77" t="s">
        <v>1501</v>
      </c>
      <c r="AB12" s="16"/>
      <c r="AC12" s="77">
        <v>7</v>
      </c>
      <c r="AD12" s="77" t="s">
        <v>1719</v>
      </c>
      <c r="AE12" s="77" t="s">
        <v>1720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1688</v>
      </c>
      <c r="P13" s="77" t="s">
        <v>1689</v>
      </c>
      <c r="Q13" s="77" t="s">
        <v>1501</v>
      </c>
      <c r="R13" s="16"/>
      <c r="S13" s="16"/>
      <c r="T13" s="16"/>
      <c r="U13" s="16"/>
      <c r="V13" s="16"/>
      <c r="W13" s="16"/>
      <c r="X13" s="77">
        <v>8</v>
      </c>
      <c r="Y13" s="692" t="s">
        <v>1688</v>
      </c>
      <c r="Z13" s="77" t="s">
        <v>1689</v>
      </c>
      <c r="AA13" s="77" t="s">
        <v>1501</v>
      </c>
      <c r="AB13" s="16"/>
      <c r="AC13" s="77">
        <v>8</v>
      </c>
      <c r="AD13" s="77" t="s">
        <v>1722</v>
      </c>
      <c r="AE13" s="77" t="s">
        <v>1723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2064</v>
      </c>
      <c r="P14" s="77" t="s">
        <v>1714</v>
      </c>
      <c r="Q14" s="77" t="s">
        <v>1501</v>
      </c>
      <c r="R14" s="16"/>
      <c r="S14" s="16"/>
      <c r="T14" s="16"/>
      <c r="U14" s="16"/>
      <c r="V14" s="16"/>
      <c r="W14" s="16"/>
      <c r="X14" s="77">
        <v>9</v>
      </c>
      <c r="Y14" s="692" t="s">
        <v>2064</v>
      </c>
      <c r="Z14" s="77" t="s">
        <v>1714</v>
      </c>
      <c r="AA14" s="77" t="s">
        <v>1501</v>
      </c>
      <c r="AB14" s="16"/>
      <c r="AC14" s="77">
        <v>9</v>
      </c>
      <c r="AD14" s="77" t="s">
        <v>1725</v>
      </c>
      <c r="AE14" s="77" t="s">
        <v>1726</v>
      </c>
      <c r="AF14" s="77" t="s">
        <v>1501</v>
      </c>
    </row>
    <row r="15" spans="1:32" ht="12">
      <c r="A15" s="16"/>
      <c r="B15" s="16"/>
      <c r="C15" s="16"/>
      <c r="D15" s="16"/>
      <c r="E15" s="16"/>
      <c r="F15" s="16"/>
      <c r="G15" s="16"/>
      <c r="H15" s="16"/>
      <c r="I15" s="16"/>
      <c r="J15" s="16"/>
      <c r="K15" s="1044"/>
      <c r="L15" s="1044"/>
      <c r="M15" s="1044"/>
      <c r="N15" s="988">
        <v>10</v>
      </c>
      <c r="O15" s="77" t="s">
        <v>1599</v>
      </c>
      <c r="P15" s="77" t="s">
        <v>1600</v>
      </c>
      <c r="Q15" s="77" t="s">
        <v>1501</v>
      </c>
      <c r="R15" s="16"/>
      <c r="S15" s="16"/>
      <c r="T15" s="16"/>
      <c r="U15" s="16"/>
      <c r="V15" s="16"/>
      <c r="W15" s="16"/>
      <c r="X15" s="77">
        <v>10</v>
      </c>
      <c r="Y15" s="692" t="s">
        <v>1599</v>
      </c>
      <c r="Z15" s="77" t="s">
        <v>1600</v>
      </c>
      <c r="AA15" s="77" t="s">
        <v>1501</v>
      </c>
      <c r="AB15" s="16"/>
      <c r="AC15" s="77">
        <v>10</v>
      </c>
      <c r="AD15" s="77" t="s">
        <v>1728</v>
      </c>
      <c r="AE15" s="77" t="s">
        <v>1729</v>
      </c>
      <c r="AF15" s="77" t="s">
        <v>1501</v>
      </c>
    </row>
    <row r="16" spans="1:32" ht="12">
      <c r="A16" s="16"/>
      <c r="B16" s="16"/>
      <c r="C16" s="16"/>
      <c r="D16" s="16"/>
      <c r="E16" s="16"/>
      <c r="F16" s="16"/>
      <c r="G16" s="16"/>
      <c r="H16" s="16"/>
      <c r="I16" s="16"/>
      <c r="J16" s="16"/>
      <c r="K16" s="1044"/>
      <c r="L16" s="1044"/>
      <c r="M16" s="1044"/>
      <c r="N16" s="988">
        <v>11</v>
      </c>
      <c r="O16" s="77" t="s">
        <v>2105</v>
      </c>
      <c r="P16" s="77" t="s">
        <v>2106</v>
      </c>
      <c r="Q16" s="77" t="s">
        <v>1501</v>
      </c>
      <c r="R16" s="16"/>
      <c r="S16" s="16"/>
      <c r="T16" s="16"/>
      <c r="U16" s="16"/>
      <c r="V16" s="16"/>
      <c r="W16" s="16"/>
      <c r="X16" s="77">
        <v>11</v>
      </c>
      <c r="Y16" s="692" t="s">
        <v>2105</v>
      </c>
      <c r="Z16" s="77" t="s">
        <v>2106</v>
      </c>
      <c r="AA16" s="77" t="s">
        <v>1501</v>
      </c>
      <c r="AB16" s="16"/>
      <c r="AC16" s="77">
        <v>11</v>
      </c>
      <c r="AD16" s="77" t="s">
        <v>1731</v>
      </c>
      <c r="AE16" s="77" t="s">
        <v>1732</v>
      </c>
      <c r="AF16" s="77" t="s">
        <v>1501</v>
      </c>
    </row>
    <row r="17" spans="1:32" ht="12">
      <c r="A17" s="16"/>
      <c r="B17" s="16"/>
      <c r="C17" s="16"/>
      <c r="D17" s="16"/>
      <c r="E17" s="16"/>
      <c r="F17" s="16"/>
      <c r="G17" s="16"/>
      <c r="H17" s="16"/>
      <c r="I17" s="16"/>
      <c r="J17" s="16"/>
      <c r="K17" s="1044"/>
      <c r="L17" s="1044"/>
      <c r="M17" s="1044"/>
      <c r="N17" s="988">
        <v>12</v>
      </c>
      <c r="O17" s="77" t="s">
        <v>1685</v>
      </c>
      <c r="P17" s="77" t="s">
        <v>1686</v>
      </c>
      <c r="Q17" s="77" t="s">
        <v>1501</v>
      </c>
      <c r="R17" s="16"/>
      <c r="S17" s="16"/>
      <c r="T17" s="16"/>
      <c r="U17" s="16"/>
      <c r="V17" s="16"/>
      <c r="W17" s="16"/>
      <c r="X17" s="77">
        <v>12</v>
      </c>
      <c r="Y17" s="692" t="s">
        <v>1685</v>
      </c>
      <c r="Z17" s="77" t="s">
        <v>1686</v>
      </c>
      <c r="AA17" s="77" t="s">
        <v>1501</v>
      </c>
      <c r="AB17" s="16"/>
      <c r="AC17" s="77">
        <v>12</v>
      </c>
      <c r="AD17" s="77" t="s">
        <v>1734</v>
      </c>
      <c r="AE17" s="77" t="s">
        <v>1735</v>
      </c>
      <c r="AF17" s="77" t="s">
        <v>1501</v>
      </c>
    </row>
    <row r="18" spans="1:32" ht="12">
      <c r="A18" s="16"/>
      <c r="B18" s="16"/>
      <c r="C18" s="16"/>
      <c r="D18" s="16"/>
      <c r="E18" s="16"/>
      <c r="F18" s="16"/>
      <c r="G18" s="16"/>
      <c r="H18" s="16"/>
      <c r="I18" s="16"/>
      <c r="J18" s="16"/>
      <c r="K18" s="1044"/>
      <c r="L18" s="1044"/>
      <c r="M18" s="1044"/>
      <c r="N18" s="988">
        <v>13</v>
      </c>
      <c r="O18" s="77" t="s">
        <v>2147</v>
      </c>
      <c r="P18" s="77" t="s">
        <v>2148</v>
      </c>
      <c r="Q18" s="77" t="s">
        <v>1501</v>
      </c>
      <c r="R18" s="16"/>
      <c r="S18" s="16"/>
      <c r="T18" s="16"/>
      <c r="U18" s="16"/>
      <c r="V18" s="16"/>
      <c r="W18" s="16"/>
      <c r="X18" s="77">
        <v>13</v>
      </c>
      <c r="Y18" s="692" t="s">
        <v>2147</v>
      </c>
      <c r="Z18" s="77" t="s">
        <v>2148</v>
      </c>
      <c r="AA18" s="77" t="s">
        <v>1501</v>
      </c>
      <c r="AB18" s="16"/>
      <c r="AC18" s="77">
        <v>13</v>
      </c>
      <c r="AD18" s="77" t="s">
        <v>1695</v>
      </c>
      <c r="AE18" s="77" t="s">
        <v>1696</v>
      </c>
      <c r="AF18" s="77" t="s">
        <v>1501</v>
      </c>
    </row>
    <row r="19" spans="1:32" ht="12">
      <c r="A19" s="16"/>
      <c r="B19" s="16"/>
      <c r="C19" s="16"/>
      <c r="D19" s="16"/>
      <c r="E19" s="16"/>
      <c r="F19" s="16"/>
      <c r="G19" s="16"/>
      <c r="H19" s="16"/>
      <c r="I19" s="16"/>
      <c r="J19" s="16"/>
      <c r="K19" s="1044"/>
      <c r="L19" s="1044"/>
      <c r="M19" s="1044"/>
      <c r="N19" s="988">
        <v>14</v>
      </c>
      <c r="O19" s="77" t="s">
        <v>2170</v>
      </c>
      <c r="P19" s="77" t="s">
        <v>2171</v>
      </c>
      <c r="Q19" s="77" t="s">
        <v>1501</v>
      </c>
      <c r="R19" s="16"/>
      <c r="S19" s="16"/>
      <c r="T19" s="16"/>
      <c r="U19" s="16"/>
      <c r="V19" s="16"/>
      <c r="W19" s="16"/>
      <c r="X19" s="77">
        <v>14</v>
      </c>
      <c r="Y19" s="692" t="s">
        <v>2170</v>
      </c>
      <c r="Z19" s="77" t="s">
        <v>2171</v>
      </c>
      <c r="AA19" s="77" t="s">
        <v>1501</v>
      </c>
      <c r="AB19" s="16"/>
      <c r="AC19" s="77">
        <v>14</v>
      </c>
      <c r="AD19" s="77" t="s">
        <v>1737</v>
      </c>
      <c r="AE19" s="77" t="s">
        <v>1738</v>
      </c>
      <c r="AF19" s="77" t="s">
        <v>1501</v>
      </c>
    </row>
    <row r="20" spans="1:32" ht="12">
      <c r="A20" s="16"/>
      <c r="B20" s="16"/>
      <c r="C20" s="16"/>
      <c r="D20" s="16"/>
      <c r="E20" s="16"/>
      <c r="F20" s="16"/>
      <c r="G20" s="16"/>
      <c r="H20" s="16"/>
      <c r="I20" s="16"/>
      <c r="J20" s="16"/>
      <c r="K20" s="1044"/>
      <c r="L20" s="1044"/>
      <c r="M20" s="1044"/>
      <c r="N20" s="988">
        <v>15</v>
      </c>
      <c r="O20" s="77" t="s">
        <v>1845</v>
      </c>
      <c r="P20" s="77" t="s">
        <v>1846</v>
      </c>
      <c r="Q20" s="77" t="s">
        <v>1501</v>
      </c>
      <c r="R20" s="16"/>
      <c r="S20" s="16"/>
      <c r="T20" s="16"/>
      <c r="U20" s="16"/>
      <c r="V20" s="16"/>
      <c r="W20" s="16"/>
      <c r="X20" s="77">
        <v>15</v>
      </c>
      <c r="Y20" s="692" t="s">
        <v>1845</v>
      </c>
      <c r="Z20" s="77" t="s">
        <v>1846</v>
      </c>
      <c r="AA20" s="77" t="s">
        <v>1501</v>
      </c>
      <c r="AB20" s="16"/>
      <c r="AC20" s="77">
        <v>15</v>
      </c>
      <c r="AD20" s="77" t="s">
        <v>1740</v>
      </c>
      <c r="AE20" s="77" t="s">
        <v>1741</v>
      </c>
      <c r="AF20" s="77" t="s">
        <v>1501</v>
      </c>
    </row>
    <row r="21" spans="1:32" ht="12">
      <c r="A21" s="16"/>
      <c r="B21" s="16"/>
      <c r="C21" s="16"/>
      <c r="D21" s="16"/>
      <c r="E21" s="16"/>
      <c r="F21" s="16"/>
      <c r="G21" s="16"/>
      <c r="H21" s="16"/>
      <c r="I21" s="16"/>
      <c r="J21" s="16"/>
      <c r="K21" s="1044"/>
      <c r="L21" s="1044"/>
      <c r="M21" s="1044"/>
      <c r="N21" s="988">
        <v>16</v>
      </c>
      <c r="O21" s="77" t="s">
        <v>2212</v>
      </c>
      <c r="P21" s="77" t="s">
        <v>2213</v>
      </c>
      <c r="Q21" s="77" t="s">
        <v>1501</v>
      </c>
      <c r="R21" s="16"/>
      <c r="S21" s="16"/>
      <c r="T21" s="16"/>
      <c r="U21" s="16"/>
      <c r="V21" s="16"/>
      <c r="W21" s="16"/>
      <c r="X21" s="77">
        <v>16</v>
      </c>
      <c r="Y21" s="692" t="s">
        <v>2212</v>
      </c>
      <c r="Z21" s="77" t="s">
        <v>2213</v>
      </c>
      <c r="AA21" s="77" t="s">
        <v>1501</v>
      </c>
      <c r="AB21" s="16"/>
      <c r="AC21" s="77">
        <v>16</v>
      </c>
      <c r="AD21" s="77" t="s">
        <v>1743</v>
      </c>
      <c r="AE21" s="77" t="s">
        <v>1744</v>
      </c>
      <c r="AF21" s="77" t="s">
        <v>1501</v>
      </c>
    </row>
    <row r="22" spans="1:32" ht="12">
      <c r="A22" s="16"/>
      <c r="B22" s="16"/>
      <c r="C22" s="16"/>
      <c r="D22" s="16"/>
      <c r="E22" s="16"/>
      <c r="F22" s="16"/>
      <c r="G22" s="16"/>
      <c r="H22" s="16"/>
      <c r="I22" s="16"/>
      <c r="J22" s="16"/>
      <c r="K22" s="1044"/>
      <c r="L22" s="1044"/>
      <c r="M22" s="1044"/>
      <c r="N22" s="988">
        <v>17</v>
      </c>
      <c r="O22" s="77" t="s">
        <v>2235</v>
      </c>
      <c r="P22" s="77" t="s">
        <v>2236</v>
      </c>
      <c r="Q22" s="77" t="s">
        <v>1501</v>
      </c>
      <c r="R22" s="16"/>
      <c r="S22" s="16"/>
      <c r="T22" s="16"/>
      <c r="U22" s="16"/>
      <c r="V22" s="16"/>
      <c r="W22" s="16"/>
      <c r="X22" s="77">
        <v>17</v>
      </c>
      <c r="Y22" s="692" t="s">
        <v>2235</v>
      </c>
      <c r="Z22" s="77" t="s">
        <v>2236</v>
      </c>
      <c r="AA22" s="77" t="s">
        <v>1501</v>
      </c>
      <c r="AB22" s="16"/>
      <c r="AC22" s="77">
        <v>17</v>
      </c>
      <c r="AD22" s="77" t="s">
        <v>1699</v>
      </c>
      <c r="AE22" s="77" t="s">
        <v>1700</v>
      </c>
      <c r="AF22" s="77" t="s">
        <v>1501</v>
      </c>
    </row>
    <row r="23" spans="1:32" ht="12">
      <c r="A23" s="16"/>
      <c r="B23" s="16"/>
      <c r="C23" s="16"/>
      <c r="D23" s="16"/>
      <c r="E23" s="16"/>
      <c r="F23" s="16"/>
      <c r="G23" s="16"/>
      <c r="H23" s="16"/>
      <c r="I23" s="16"/>
      <c r="J23" s="16"/>
      <c r="K23" s="1044"/>
      <c r="L23" s="1044"/>
      <c r="M23" s="1044"/>
      <c r="N23" s="988">
        <v>18</v>
      </c>
      <c r="O23" s="77" t="s">
        <v>2258</v>
      </c>
      <c r="P23" s="77" t="s">
        <v>2259</v>
      </c>
      <c r="Q23" s="77" t="s">
        <v>1501</v>
      </c>
      <c r="R23" s="16"/>
      <c r="S23" s="16"/>
      <c r="T23" s="16"/>
      <c r="U23" s="16"/>
      <c r="V23" s="16"/>
      <c r="W23" s="16"/>
      <c r="X23" s="77">
        <v>18</v>
      </c>
      <c r="Y23" s="692" t="s">
        <v>2258</v>
      </c>
      <c r="Z23" s="77" t="s">
        <v>2259</v>
      </c>
      <c r="AA23" s="77" t="s">
        <v>1501</v>
      </c>
      <c r="AB23" s="16"/>
      <c r="AC23" s="77">
        <v>18</v>
      </c>
      <c r="AD23" s="77" t="s">
        <v>1746</v>
      </c>
      <c r="AE23" s="77" t="s">
        <v>1747</v>
      </c>
      <c r="AF23" s="77" t="s">
        <v>1501</v>
      </c>
    </row>
    <row r="24" spans="1:32" ht="12">
      <c r="A24" s="16"/>
      <c r="B24" s="16"/>
      <c r="C24" s="16"/>
      <c r="D24" s="16"/>
      <c r="E24" s="16"/>
      <c r="F24" s="16"/>
      <c r="G24" s="16"/>
      <c r="H24" s="16"/>
      <c r="I24" s="16"/>
      <c r="J24" s="16"/>
      <c r="K24" s="1044"/>
      <c r="L24" s="1044"/>
      <c r="M24" s="1044"/>
      <c r="N24" s="988">
        <v>19</v>
      </c>
      <c r="O24" s="77" t="s">
        <v>1593</v>
      </c>
      <c r="P24" s="77" t="s">
        <v>1594</v>
      </c>
      <c r="Q24" s="77" t="s">
        <v>1501</v>
      </c>
      <c r="R24" s="16"/>
      <c r="S24" s="16"/>
      <c r="T24" s="16"/>
      <c r="U24" s="16"/>
      <c r="V24" s="16"/>
      <c r="W24" s="16"/>
      <c r="X24" s="77">
        <v>19</v>
      </c>
      <c r="Y24" s="692" t="s">
        <v>1593</v>
      </c>
      <c r="Z24" s="77" t="s">
        <v>1594</v>
      </c>
      <c r="AA24" s="77" t="s">
        <v>1501</v>
      </c>
      <c r="AB24" s="16"/>
      <c r="AC24" s="77">
        <v>19</v>
      </c>
      <c r="AD24" s="77" t="s">
        <v>1749</v>
      </c>
      <c r="AE24" s="77" t="s">
        <v>1750</v>
      </c>
      <c r="AF24" s="77" t="s">
        <v>1501</v>
      </c>
    </row>
    <row r="25" spans="1:32" ht="12">
      <c r="A25" s="16"/>
      <c r="B25" s="16"/>
      <c r="C25" s="16"/>
      <c r="D25" s="16"/>
      <c r="E25" s="16"/>
      <c r="F25" s="16"/>
      <c r="G25" s="16"/>
      <c r="H25" s="16"/>
      <c r="I25" s="16"/>
      <c r="J25" s="16"/>
      <c r="K25" s="1044"/>
      <c r="L25" s="1044"/>
      <c r="M25" s="1044"/>
      <c r="N25" s="988">
        <v>20</v>
      </c>
      <c r="O25" s="77" t="s">
        <v>1676</v>
      </c>
      <c r="P25" s="77" t="s">
        <v>1677</v>
      </c>
      <c r="Q25" s="77" t="s">
        <v>1501</v>
      </c>
      <c r="R25" s="16"/>
      <c r="S25" s="16"/>
      <c r="T25" s="16"/>
      <c r="U25" s="16"/>
      <c r="V25" s="16"/>
      <c r="W25" s="16"/>
      <c r="X25" s="77">
        <v>20</v>
      </c>
      <c r="Y25" s="692" t="s">
        <v>1676</v>
      </c>
      <c r="Z25" s="77" t="s">
        <v>1677</v>
      </c>
      <c r="AA25" s="77" t="s">
        <v>1501</v>
      </c>
      <c r="AB25" s="16"/>
      <c r="AC25" s="77">
        <v>20</v>
      </c>
      <c r="AD25" s="77" t="s">
        <v>1752</v>
      </c>
      <c r="AE25" s="77" t="s">
        <v>1753</v>
      </c>
      <c r="AF25" s="77" t="s">
        <v>1501</v>
      </c>
    </row>
    <row r="26" spans="1:32" ht="12">
      <c r="A26" s="16"/>
      <c r="B26" s="16"/>
      <c r="C26" s="16"/>
      <c r="D26" s="16"/>
      <c r="E26" s="16"/>
      <c r="F26" s="16"/>
      <c r="G26" s="16"/>
      <c r="H26" s="16"/>
      <c r="I26" s="16"/>
      <c r="J26" s="16"/>
      <c r="K26" s="1044"/>
      <c r="L26" s="1044"/>
      <c r="M26" s="1044"/>
      <c r="N26" s="988">
        <v>21</v>
      </c>
      <c r="O26" s="77" t="s">
        <v>2319</v>
      </c>
      <c r="P26" s="77" t="s">
        <v>2320</v>
      </c>
      <c r="Q26" s="77" t="s">
        <v>1501</v>
      </c>
      <c r="R26" s="16"/>
      <c r="S26" s="16"/>
      <c r="T26" s="16"/>
      <c r="U26" s="16"/>
      <c r="V26" s="16"/>
      <c r="W26" s="16"/>
      <c r="X26" s="77">
        <v>21</v>
      </c>
      <c r="Y26" s="692" t="s">
        <v>2319</v>
      </c>
      <c r="Z26" s="77" t="s">
        <v>2320</v>
      </c>
      <c r="AA26" s="77" t="s">
        <v>1501</v>
      </c>
      <c r="AB26" s="16"/>
      <c r="AC26" s="77">
        <v>21</v>
      </c>
      <c r="AD26" s="77" t="s">
        <v>1755</v>
      </c>
      <c r="AE26" s="77" t="s">
        <v>1756</v>
      </c>
      <c r="AF26" s="77" t="s">
        <v>1501</v>
      </c>
    </row>
    <row r="27" spans="1:32" ht="12">
      <c r="A27" s="16"/>
      <c r="B27" s="16"/>
      <c r="C27" s="16"/>
      <c r="D27" s="16"/>
      <c r="E27" s="16"/>
      <c r="F27" s="16"/>
      <c r="G27" s="16"/>
      <c r="H27" s="16"/>
      <c r="I27" s="16"/>
      <c r="J27" s="16"/>
      <c r="K27" s="1044"/>
      <c r="L27" s="1044"/>
      <c r="M27" s="1044"/>
      <c r="N27" s="988">
        <v>22</v>
      </c>
      <c r="O27" s="77" t="s">
        <v>1605</v>
      </c>
      <c r="P27" s="77" t="s">
        <v>1606</v>
      </c>
      <c r="Q27" s="77" t="s">
        <v>1501</v>
      </c>
      <c r="R27" s="16"/>
      <c r="S27" s="16"/>
      <c r="T27" s="16"/>
      <c r="U27" s="16"/>
      <c r="V27" s="16"/>
      <c r="W27" s="16"/>
      <c r="X27" s="77">
        <v>22</v>
      </c>
      <c r="Y27" s="692" t="s">
        <v>1605</v>
      </c>
      <c r="Z27" s="77" t="s">
        <v>1606</v>
      </c>
      <c r="AA27" s="77" t="s">
        <v>1501</v>
      </c>
      <c r="AB27" s="16"/>
      <c r="AC27" s="77">
        <v>22</v>
      </c>
      <c r="AD27" s="77" t="s">
        <v>1758</v>
      </c>
      <c r="AE27" s="77" t="s">
        <v>1759</v>
      </c>
      <c r="AF27" s="77" t="s">
        <v>1501</v>
      </c>
    </row>
    <row r="28" spans="1:32" ht="12">
      <c r="A28" s="16"/>
      <c r="B28" s="16"/>
      <c r="C28" s="16"/>
      <c r="D28" s="16"/>
      <c r="E28" s="16"/>
      <c r="F28" s="16"/>
      <c r="G28" s="16"/>
      <c r="H28" s="16"/>
      <c r="I28" s="16"/>
      <c r="J28" s="16"/>
      <c r="K28" s="1044"/>
      <c r="L28" s="1044"/>
      <c r="M28" s="1044"/>
      <c r="N28" s="988">
        <v>23</v>
      </c>
      <c r="O28" s="77" t="s">
        <v>2361</v>
      </c>
      <c r="P28" s="77" t="s">
        <v>2362</v>
      </c>
      <c r="Q28" s="77" t="s">
        <v>1501</v>
      </c>
      <c r="R28" s="16"/>
      <c r="S28" s="16"/>
      <c r="T28" s="16"/>
      <c r="U28" s="16"/>
      <c r="V28" s="16"/>
      <c r="W28" s="16"/>
      <c r="X28" s="77">
        <v>23</v>
      </c>
      <c r="Y28" s="692" t="s">
        <v>2361</v>
      </c>
      <c r="Z28" s="77" t="s">
        <v>2362</v>
      </c>
      <c r="AA28" s="77" t="s">
        <v>1501</v>
      </c>
      <c r="AB28" s="16"/>
      <c r="AC28" s="77">
        <v>23</v>
      </c>
      <c r="AD28" s="77" t="s">
        <v>1761</v>
      </c>
      <c r="AE28" s="77" t="s">
        <v>1762</v>
      </c>
      <c r="AF28" s="77" t="s">
        <v>1501</v>
      </c>
    </row>
    <row r="29" spans="1:32" ht="12">
      <c r="A29" s="16"/>
      <c r="B29" s="16"/>
      <c r="C29" s="16"/>
      <c r="D29" s="16"/>
      <c r="E29" s="16"/>
      <c r="F29" s="16"/>
      <c r="G29" s="16"/>
      <c r="H29" s="16"/>
      <c r="I29" s="16"/>
      <c r="J29" s="16"/>
      <c r="K29" s="1044"/>
      <c r="L29" s="1044"/>
      <c r="M29" s="1044"/>
      <c r="N29" s="988">
        <v>24</v>
      </c>
      <c r="O29" s="77" t="s">
        <v>2384</v>
      </c>
      <c r="P29" s="77" t="s">
        <v>2385</v>
      </c>
      <c r="Q29" s="77" t="s">
        <v>1501</v>
      </c>
      <c r="R29" s="16"/>
      <c r="S29" s="16"/>
      <c r="T29" s="16"/>
      <c r="U29" s="16"/>
      <c r="V29" s="16"/>
      <c r="W29" s="16"/>
      <c r="X29" s="77">
        <v>24</v>
      </c>
      <c r="Y29" s="692" t="s">
        <v>2384</v>
      </c>
      <c r="Z29" s="77" t="s">
        <v>2385</v>
      </c>
      <c r="AA29" s="77" t="s">
        <v>1501</v>
      </c>
      <c r="AB29" s="16"/>
      <c r="AC29" s="77">
        <v>24</v>
      </c>
      <c r="AD29" s="77" t="s">
        <v>1764</v>
      </c>
      <c r="AE29" s="77" t="s">
        <v>1765</v>
      </c>
      <c r="AF29" s="77" t="s">
        <v>1501</v>
      </c>
    </row>
    <row r="30" spans="1:32" ht="12">
      <c r="A30" s="16"/>
      <c r="B30" s="16"/>
      <c r="C30" s="16"/>
      <c r="D30" s="16"/>
      <c r="E30" s="16"/>
      <c r="F30" s="16"/>
      <c r="G30" s="16"/>
      <c r="H30" s="16"/>
      <c r="I30" s="16"/>
      <c r="J30" s="16"/>
      <c r="K30" s="1044"/>
      <c r="L30" s="1044"/>
      <c r="M30" s="1044"/>
      <c r="N30" s="988">
        <v>25</v>
      </c>
      <c r="O30" s="77" t="s">
        <v>2407</v>
      </c>
      <c r="P30" s="77" t="s">
        <v>2408</v>
      </c>
      <c r="Q30" s="77" t="s">
        <v>1501</v>
      </c>
      <c r="R30" s="16"/>
      <c r="S30" s="16"/>
      <c r="T30" s="16"/>
      <c r="U30" s="16"/>
      <c r="V30" s="16"/>
      <c r="W30" s="16"/>
      <c r="X30" s="77">
        <v>25</v>
      </c>
      <c r="Y30" s="692" t="s">
        <v>2407</v>
      </c>
      <c r="Z30" s="77" t="s">
        <v>2408</v>
      </c>
      <c r="AA30" s="77" t="s">
        <v>1501</v>
      </c>
      <c r="AB30" s="16"/>
      <c r="AC30" s="77">
        <v>25</v>
      </c>
      <c r="AD30" s="77" t="s">
        <v>1767</v>
      </c>
      <c r="AE30" s="77" t="s">
        <v>1768</v>
      </c>
      <c r="AF30" s="77" t="s">
        <v>1501</v>
      </c>
    </row>
    <row r="31" spans="1:32" ht="12">
      <c r="A31" s="16"/>
      <c r="B31" s="16"/>
      <c r="C31" s="16"/>
      <c r="D31" s="16"/>
      <c r="E31" s="16"/>
      <c r="F31" s="16"/>
      <c r="G31" s="16"/>
      <c r="H31" s="16"/>
      <c r="I31" s="16"/>
      <c r="J31" s="16"/>
      <c r="K31" s="1044"/>
      <c r="L31" s="1044"/>
      <c r="M31" s="1044"/>
      <c r="N31" s="988">
        <v>26</v>
      </c>
      <c r="O31" s="77" t="s">
        <v>1596</v>
      </c>
      <c r="P31" s="77" t="s">
        <v>1597</v>
      </c>
      <c r="Q31" s="77" t="s">
        <v>1501</v>
      </c>
      <c r="R31" s="16"/>
      <c r="S31" s="16"/>
      <c r="T31" s="16"/>
      <c r="U31" s="16"/>
      <c r="V31" s="16"/>
      <c r="W31" s="16"/>
      <c r="X31" s="77">
        <v>26</v>
      </c>
      <c r="Y31" s="692" t="s">
        <v>1596</v>
      </c>
      <c r="Z31" s="77" t="s">
        <v>1597</v>
      </c>
      <c r="AA31" s="77" t="s">
        <v>1501</v>
      </c>
      <c r="AB31" s="16"/>
      <c r="AC31" s="77">
        <v>26</v>
      </c>
      <c r="AD31" s="77" t="s">
        <v>1770</v>
      </c>
      <c r="AE31" s="77" t="s">
        <v>1771</v>
      </c>
      <c r="AF31" s="77" t="s">
        <v>1501</v>
      </c>
    </row>
    <row r="32" spans="1:32" ht="12">
      <c r="A32" s="16"/>
      <c r="B32" s="16"/>
      <c r="C32" s="16"/>
      <c r="D32" s="16"/>
      <c r="E32" s="16"/>
      <c r="F32" s="16"/>
      <c r="G32" s="16"/>
      <c r="H32" s="16"/>
      <c r="I32" s="16"/>
      <c r="J32" s="16"/>
      <c r="K32" s="1044"/>
      <c r="L32" s="1044"/>
      <c r="M32" s="1044"/>
      <c r="N32" s="988">
        <v>27</v>
      </c>
      <c r="O32" s="77" t="s">
        <v>1602</v>
      </c>
      <c r="P32" s="77" t="s">
        <v>1603</v>
      </c>
      <c r="Q32" s="77" t="s">
        <v>1501</v>
      </c>
      <c r="R32" s="16"/>
      <c r="S32" s="16"/>
      <c r="T32" s="16"/>
      <c r="U32" s="16"/>
      <c r="V32" s="16"/>
      <c r="W32" s="16"/>
      <c r="X32" s="77">
        <v>27</v>
      </c>
      <c r="Y32" s="692" t="s">
        <v>1602</v>
      </c>
      <c r="Z32" s="77" t="s">
        <v>1603</v>
      </c>
      <c r="AA32" s="77" t="s">
        <v>1501</v>
      </c>
      <c r="AB32" s="16"/>
      <c r="AC32" s="77">
        <v>27</v>
      </c>
      <c r="AD32" s="77" t="s">
        <v>1773</v>
      </c>
      <c r="AE32" s="77" t="s">
        <v>1774</v>
      </c>
      <c r="AF32" s="77" t="s">
        <v>1501</v>
      </c>
    </row>
    <row r="33" spans="1:32" ht="12">
      <c r="A33" s="16"/>
      <c r="B33" s="16"/>
      <c r="C33" s="16"/>
      <c r="D33" s="16"/>
      <c r="E33" s="16"/>
      <c r="F33" s="16"/>
      <c r="G33" s="16"/>
      <c r="H33" s="16"/>
      <c r="I33" s="16"/>
      <c r="J33" s="16"/>
      <c r="K33" s="1044"/>
      <c r="L33" s="1044"/>
      <c r="M33" s="1044"/>
      <c r="N33" s="988">
        <v>28</v>
      </c>
      <c r="O33" s="77" t="s">
        <v>2468</v>
      </c>
      <c r="P33" s="77" t="s">
        <v>2469</v>
      </c>
      <c r="Q33" s="77" t="s">
        <v>1501</v>
      </c>
      <c r="R33" s="16"/>
      <c r="S33" s="16"/>
      <c r="T33" s="16"/>
      <c r="U33" s="16"/>
      <c r="V33" s="16"/>
      <c r="W33" s="16"/>
      <c r="X33" s="77">
        <v>28</v>
      </c>
      <c r="Y33" s="692" t="s">
        <v>2468</v>
      </c>
      <c r="Z33" s="77" t="s">
        <v>2469</v>
      </c>
      <c r="AA33" s="77" t="s">
        <v>1501</v>
      </c>
      <c r="AB33" s="16"/>
      <c r="AC33" s="77">
        <v>28</v>
      </c>
      <c r="AD33" s="77" t="s">
        <v>1776</v>
      </c>
      <c r="AE33" s="77" t="s">
        <v>1777</v>
      </c>
      <c r="AF33" s="77" t="s">
        <v>1501</v>
      </c>
    </row>
    <row r="34" spans="1:32" ht="12">
      <c r="A34" s="16"/>
      <c r="B34" s="16"/>
      <c r="C34" s="16"/>
      <c r="D34" s="16"/>
      <c r="E34" s="16"/>
      <c r="F34" s="16"/>
      <c r="G34" s="16"/>
      <c r="H34" s="16"/>
      <c r="I34" s="16"/>
      <c r="J34" s="16"/>
      <c r="K34" s="1044"/>
      <c r="L34" s="1044"/>
      <c r="M34" s="1044"/>
      <c r="N34" s="988">
        <v>29</v>
      </c>
      <c r="O34" s="77" t="s">
        <v>1682</v>
      </c>
      <c r="P34" s="77" t="s">
        <v>1683</v>
      </c>
      <c r="Q34" s="77" t="s">
        <v>1501</v>
      </c>
      <c r="R34" s="16"/>
      <c r="S34" s="16"/>
      <c r="T34" s="16"/>
      <c r="U34" s="16"/>
      <c r="V34" s="16"/>
      <c r="W34" s="16"/>
      <c r="X34" s="77">
        <v>29</v>
      </c>
      <c r="Y34" s="692" t="s">
        <v>1682</v>
      </c>
      <c r="Z34" s="77" t="s">
        <v>1683</v>
      </c>
      <c r="AA34" s="77" t="s">
        <v>1501</v>
      </c>
      <c r="AB34" s="16"/>
      <c r="AC34" s="77">
        <v>29</v>
      </c>
      <c r="AD34" s="77" t="s">
        <v>1779</v>
      </c>
      <c r="AE34" s="77" t="s">
        <v>1780</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1782</v>
      </c>
      <c r="AE35" s="77" t="s">
        <v>1783</v>
      </c>
      <c r="AF35" s="77" t="s">
        <v>1501</v>
      </c>
    </row>
    <row r="36" spans="1:32" ht="12">
      <c r="A36" s="16"/>
      <c r="B36" s="16"/>
      <c r="C36" s="16"/>
      <c r="D36" s="16"/>
      <c r="E36" s="16"/>
      <c r="F36" s="16"/>
      <c r="G36" s="16"/>
      <c r="H36" s="16"/>
      <c r="I36" s="16"/>
      <c r="J36" s="16"/>
      <c r="K36" s="1044"/>
      <c r="L36" s="1044"/>
      <c r="M36" s="1044"/>
      <c r="N36" s="988">
        <v>31</v>
      </c>
      <c r="O36" s="77" t="s">
        <v>1556</v>
      </c>
      <c r="P36" s="77" t="s">
        <v>1557</v>
      </c>
      <c r="Q36" s="77" t="s">
        <v>1508</v>
      </c>
      <c r="R36" s="16"/>
      <c r="S36" s="16"/>
      <c r="T36" s="16"/>
      <c r="U36" s="16"/>
      <c r="V36" s="16"/>
      <c r="W36" s="16"/>
      <c r="X36" s="77">
        <v>31</v>
      </c>
      <c r="Y36" s="692">
        <v>0</v>
      </c>
      <c r="Z36" s="77">
        <v>0</v>
      </c>
      <c r="AA36" s="77">
        <v>0</v>
      </c>
      <c r="AB36" s="16"/>
      <c r="AC36" s="77">
        <v>31</v>
      </c>
      <c r="AD36" s="77" t="s">
        <v>1785</v>
      </c>
      <c r="AE36" s="77" t="s">
        <v>1786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1788</v>
      </c>
      <c r="AE37" s="77" t="s">
        <v>1789</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1791</v>
      </c>
      <c r="AE38" s="77" t="s">
        <v>1792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1794</v>
      </c>
      <c r="AE39" s="77" t="s">
        <v>1795</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1797</v>
      </c>
      <c r="AE40" s="77" t="s">
        <v>1798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1800</v>
      </c>
      <c r="AE41" s="77" t="s">
        <v>1801</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1803</v>
      </c>
      <c r="AE42" s="77" t="s">
        <v>1804</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1806</v>
      </c>
      <c r="AE43" s="77" t="s">
        <v>1807</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1809</v>
      </c>
      <c r="AE44" s="77" t="s">
        <v>1810</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1812</v>
      </c>
      <c r="AE45" s="77" t="s">
        <v>1813</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1815</v>
      </c>
      <c r="AE46" s="77" t="s">
        <v>1816</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1818</v>
      </c>
      <c r="AE47" s="77" t="s">
        <v>1819</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1821</v>
      </c>
      <c r="AE48" s="77" t="s">
        <v>1822</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1824</v>
      </c>
      <c r="AE49" s="77" t="s">
        <v>1825</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1827</v>
      </c>
      <c r="AE50" s="77" t="s">
        <v>1828</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1830</v>
      </c>
      <c r="AE51" s="77" t="s">
        <v>1831</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1833</v>
      </c>
      <c r="AE52" s="77" t="s">
        <v>1834</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1836</v>
      </c>
      <c r="AE53" s="77" t="s">
        <v>1837</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1839</v>
      </c>
      <c r="AE54" s="77" t="s">
        <v>1840</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1842</v>
      </c>
      <c r="AE55" s="77" t="s">
        <v>1843</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1845</v>
      </c>
      <c r="AE56" s="77" t="s">
        <v>1846</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01</v>
      </c>
      <c r="I4" s="70" t="str">
        <f>HLOOKUP(I3,比較地域マスタ!$E$5:$L$6,2,0)</f>
        <v>北海道</v>
      </c>
      <c r="J4" s="70" t="str">
        <f>HLOOKUP(J3,比較地域マスタ!$E$5:$L$6,2,0)</f>
        <v>滝上町</v>
      </c>
      <c r="K4" s="70" t="str">
        <f>HLOOKUP(K3,比較地域マスタ!$E$5:$L$6,2,0)</f>
        <v>01560</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滝上町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12.403777535932651</v>
      </c>
      <c r="BB5" s="29"/>
      <c r="BC5" s="17"/>
      <c r="BD5" s="1005">
        <f>SUM(BC6:BC8)</f>
        <v>9.1809667199648572</v>
      </c>
      <c r="BE5" s="29"/>
      <c r="BF5" s="17"/>
      <c r="BG5" s="1005">
        <f>AK35</f>
        <v>8.4064764090672099</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2.8976820590434249</v>
      </c>
      <c r="BA6" s="17"/>
      <c r="BB6" s="29"/>
      <c r="BC6" s="1005">
        <f>O32</f>
        <v>2.2616286695351868</v>
      </c>
      <c r="BD6" s="17"/>
      <c r="BE6" s="29"/>
      <c r="BF6" s="1005">
        <f>AK36</f>
        <v>2.1479431735407046</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0.94742657927428242</v>
      </c>
      <c r="BA7" s="17"/>
      <c r="BB7" s="29"/>
      <c r="BC7" s="1005">
        <f>O33</f>
        <v>0.55385180047430305</v>
      </c>
      <c r="BD7" s="17"/>
      <c r="BE7" s="29"/>
      <c r="BF7" s="1005">
        <f t="shared" ref="BF7:BF8" si="0">AK37</f>
        <v>0.29493952498275833</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8.5586688976149432</v>
      </c>
      <c r="BA8" s="17"/>
      <c r="BB8" s="29"/>
      <c r="BC8" s="1005">
        <f>O34</f>
        <v>6.3654862499553673</v>
      </c>
      <c r="BD8" s="17"/>
      <c r="BE8" s="29"/>
      <c r="BF8" s="1005">
        <f t="shared" si="0"/>
        <v>5.9635937105437478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33.702153543872498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4.1564777263685171</v>
      </c>
      <c r="BA9" s="1005">
        <f>AZ9</f>
        <v>4.1564777263685171</v>
      </c>
      <c r="BB9" s="29"/>
      <c r="BC9" s="1005">
        <f>O35</f>
        <v>5.5925594027156844</v>
      </c>
      <c r="BD9" s="1005">
        <f>BC9</f>
        <v>5.5925594027156844</v>
      </c>
      <c r="BE9" s="29"/>
      <c r="BF9" s="1005">
        <f>AK39</f>
        <v>3.5951581257087413</v>
      </c>
      <c r="BG9" s="1005">
        <f>AK39</f>
        <v>3.5951581257087413</v>
      </c>
      <c r="BH9" s="29"/>
    </row>
    <row r="10" spans="1:62" ht="17.100000000000001" customHeight="1" thickBot="1">
      <c r="B10" s="323"/>
      <c r="C10" s="324"/>
      <c r="D10" s="326"/>
      <c r="E10" s="326"/>
      <c r="F10" s="326"/>
      <c r="G10" s="325"/>
      <c r="H10" s="325"/>
      <c r="I10" s="326"/>
      <c r="J10" s="327"/>
      <c r="K10" s="334"/>
      <c r="L10" s="246" t="s">
        <v>114</v>
      </c>
      <c r="M10" s="246"/>
      <c r="N10" s="563"/>
      <c r="O10" s="906">
        <f>SUM(O11:O13)</f>
        <v>12.403777535932651</v>
      </c>
      <c r="P10" s="453">
        <f t="shared" ref="P10:P22" si="1">O10/$O$9</f>
        <v>0.36804109623991144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8.181348858493914</v>
      </c>
      <c r="BA10" s="1005">
        <f>AZ10</f>
        <v>8.181348858493914</v>
      </c>
      <c r="BB10" s="29"/>
      <c r="BC10" s="1005">
        <f>O36</f>
        <v>8.1127236998169803</v>
      </c>
      <c r="BD10" s="1005">
        <f>BC10</f>
        <v>8.1127236998169803</v>
      </c>
      <c r="BE10" s="29"/>
      <c r="BF10" s="1005">
        <f>AK40</f>
        <v>5.7829271363278894</v>
      </c>
      <c r="BG10" s="1005">
        <f>AK40</f>
        <v>5.7829271363278894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2.8976820590434249</v>
      </c>
      <c r="P11" s="454">
        <f t="shared" si="1"/>
        <v>8.597913647480436E-2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8.5120129130774203</v>
      </c>
      <c r="BB11" s="29"/>
      <c r="BC11" s="1005"/>
      <c r="BD11" s="1005">
        <f>SUM(BC12:BC14)</f>
        <v>6.9381744183508083</v>
      </c>
      <c r="BE11" s="29"/>
      <c r="BF11" s="17"/>
      <c r="BG11" s="1005">
        <f>AK41</f>
        <v>5.7873079905381033</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0.94742657927428242</v>
      </c>
      <c r="P12" s="454">
        <f t="shared" si="1"/>
        <v>2.8111751910481021E-2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8.3112329209442759</v>
      </c>
      <c r="BA12" s="17"/>
      <c r="BB12" s="29"/>
      <c r="BC12" s="1005">
        <f>O38</f>
        <v>6.7142320008055947</v>
      </c>
      <c r="BD12" s="17"/>
      <c r="BE12" s="29"/>
      <c r="BF12" s="1005">
        <f>AK42</f>
        <v>5.648198552693863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8.5586688976149432</v>
      </c>
      <c r="P13" s="454">
        <f t="shared" si="1"/>
        <v>0.25395020785462608</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0.20077999213314501</v>
      </c>
      <c r="BA13" s="17"/>
      <c r="BB13" s="29"/>
      <c r="BC13" s="1005">
        <f>O41</f>
        <v>0.22394241754521399</v>
      </c>
      <c r="BD13" s="17"/>
      <c r="BE13" s="29"/>
      <c r="BF13" s="1005">
        <f>AK45</f>
        <v>0.13910943784424012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4.1564777263685171</v>
      </c>
      <c r="P14" s="453">
        <f t="shared" si="1"/>
        <v>0.12332973680621724</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8.181348858493914</v>
      </c>
      <c r="P15" s="453">
        <f t="shared" si="1"/>
        <v>0.24275448296927579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0.44853651</v>
      </c>
      <c r="BA15" s="1005">
        <f>AZ15</f>
        <v>0.44853651</v>
      </c>
      <c r="BB15" s="29"/>
      <c r="BC15" s="1005">
        <f>O43</f>
        <v>0.3528286281855208</v>
      </c>
      <c r="BD15" s="1005">
        <f>BC15</f>
        <v>0.3528286281855208</v>
      </c>
      <c r="BE15" s="29"/>
      <c r="BF15" s="1005">
        <f>AK47</f>
        <v>0.37058906947597509</v>
      </c>
      <c r="BG15" s="1005">
        <f>AK47</f>
        <v>0.37058906947597509</v>
      </c>
      <c r="BH15" s="29"/>
    </row>
    <row r="16" spans="1:62" ht="17.100000000000001" customHeight="1" thickBot="1">
      <c r="B16" s="323"/>
      <c r="C16" s="324"/>
      <c r="D16" s="326"/>
      <c r="E16" s="326"/>
      <c r="F16" s="326"/>
      <c r="G16" s="325"/>
      <c r="H16" s="325"/>
      <c r="I16" s="326"/>
      <c r="J16" s="327"/>
      <c r="K16" s="335"/>
      <c r="L16" s="246" t="s">
        <v>128</v>
      </c>
      <c r="M16" s="344"/>
      <c r="N16" s="345"/>
      <c r="O16" s="906">
        <f>SUM(O18:O21)</f>
        <v>8.5120129130774203</v>
      </c>
      <c r="P16" s="453">
        <f t="shared" si="1"/>
        <v>0.2525658457402945</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8.3112329209442759</v>
      </c>
      <c r="P17" s="454">
        <f t="shared" si="1"/>
        <v>0.24660836317551491</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3.584289223392108</v>
      </c>
      <c r="P18" s="454">
        <f t="shared" si="1"/>
        <v>0.10635193441648122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4.7269436975521684</v>
      </c>
      <c r="P19" s="454">
        <f t="shared" si="1"/>
        <v>0.14025642875903371</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0.20077999213314501</v>
      </c>
      <c r="P20" s="454">
        <f t="shared" si="1"/>
        <v>5.9574825647795877E-3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0.44853651</v>
      </c>
      <c r="P22" s="612">
        <f t="shared" si="1"/>
        <v>1.3308838244301156E-2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10.657350766105909</v>
      </c>
      <c r="AZ22" s="1005">
        <f t="shared" si="3"/>
        <v>10.302739202901662</v>
      </c>
      <c r="BA22" s="1005">
        <f t="shared" si="3"/>
        <v>10.84826842641068</v>
      </c>
      <c r="BB22" s="1005">
        <f t="shared" si="3"/>
        <v>10.203222791349347</v>
      </c>
      <c r="BC22" s="1005">
        <f t="shared" si="3"/>
        <v>9.1809667199648572</v>
      </c>
      <c r="BD22" s="1005">
        <f t="shared" si="3"/>
        <v>8.1395067878421088</v>
      </c>
      <c r="BE22" s="1005">
        <f t="shared" si="3"/>
        <v>8.7057306295937522</v>
      </c>
      <c r="BF22" s="1005">
        <f t="shared" si="3"/>
        <v>9.0483907988233199</v>
      </c>
      <c r="BG22" s="1005">
        <f t="shared" si="3"/>
        <v>8.366740949375334</v>
      </c>
      <c r="BH22" s="1005">
        <f t="shared" si="3"/>
        <v>7.6702160069627663</v>
      </c>
      <c r="BI22" s="1005">
        <f t="shared" si="3"/>
        <v>8.011173368304064</v>
      </c>
      <c r="BJ22" s="1005">
        <f t="shared" si="3"/>
        <v>8.8889974324734933</v>
      </c>
      <c r="BK22" s="1005">
        <f t="shared" si="3"/>
        <v>9.5801936339801266</v>
      </c>
      <c r="BL22" s="1005">
        <f t="shared" si="3"/>
        <v>8.4064764090672099</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4.2815920728734316</v>
      </c>
      <c r="AZ23" s="1005">
        <f t="shared" ref="AZ23:BL23" si="4">Y39</f>
        <v>3.832622049625992</v>
      </c>
      <c r="BA23" s="1005">
        <f t="shared" si="4"/>
        <v>4.8416791691527994</v>
      </c>
      <c r="BB23" s="1005">
        <f t="shared" si="4"/>
        <v>6.0133501444417634</v>
      </c>
      <c r="BC23" s="1005">
        <f t="shared" si="4"/>
        <v>5.5925594027156844</v>
      </c>
      <c r="BD23" s="1005">
        <f t="shared" si="4"/>
        <v>5.2567574036026032</v>
      </c>
      <c r="BE23" s="1005">
        <f t="shared" si="4"/>
        <v>5.0862956985499386</v>
      </c>
      <c r="BF23" s="1005">
        <f t="shared" si="4"/>
        <v>4.3609086849484289</v>
      </c>
      <c r="BG23" s="1005">
        <f t="shared" si="4"/>
        <v>4.3726394006037452</v>
      </c>
      <c r="BH23" s="1005">
        <f t="shared" si="4"/>
        <v>4.3942055921101701</v>
      </c>
      <c r="BI23" s="1005">
        <f t="shared" si="4"/>
        <v>3.9420014229504101</v>
      </c>
      <c r="BJ23" s="1005">
        <f t="shared" si="4"/>
        <v>3.4719917666318723</v>
      </c>
      <c r="BK23" s="1005">
        <f t="shared" si="4"/>
        <v>3.5262121044680117</v>
      </c>
      <c r="BL23" s="1005">
        <f t="shared" si="4"/>
        <v>3.5951581257087413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6.8433279419025981</v>
      </c>
      <c r="AZ24" s="1005">
        <f t="shared" ref="AZ24:BL24" si="5">Y40</f>
        <v>6.6114866763749642</v>
      </c>
      <c r="BA24" s="1005">
        <f t="shared" si="5"/>
        <v>7.8673867770431984</v>
      </c>
      <c r="BB24" s="1005">
        <f t="shared" si="5"/>
        <v>8.4929167547293591</v>
      </c>
      <c r="BC24" s="1005">
        <f t="shared" si="5"/>
        <v>8.1127236998169803</v>
      </c>
      <c r="BD24" s="1005">
        <f t="shared" si="5"/>
        <v>8.5221499603131701</v>
      </c>
      <c r="BE24" s="1005">
        <f t="shared" si="5"/>
        <v>7.7339676648742133</v>
      </c>
      <c r="BF24" s="1005">
        <f t="shared" si="5"/>
        <v>7.7904858171464255</v>
      </c>
      <c r="BG24" s="1005">
        <f t="shared" si="5"/>
        <v>7.5193658278250819</v>
      </c>
      <c r="BH24" s="1005">
        <f t="shared" si="5"/>
        <v>6.7888059160041427</v>
      </c>
      <c r="BI24" s="1005">
        <f t="shared" si="5"/>
        <v>6.7998962846774411</v>
      </c>
      <c r="BJ24" s="1005">
        <f t="shared" si="5"/>
        <v>6.1391348782744819</v>
      </c>
      <c r="BK24" s="1005">
        <f t="shared" si="5"/>
        <v>5.9246670831026558</v>
      </c>
      <c r="BL24" s="1005">
        <f t="shared" si="5"/>
        <v>5.7829271363278894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7.7047965888254071</v>
      </c>
      <c r="AZ25" s="1005">
        <f t="shared" ref="AZ25:BL25" si="6">Y41</f>
        <v>7.734476821141957</v>
      </c>
      <c r="BA25" s="1005">
        <f t="shared" si="6"/>
        <v>6.8256283971594716</v>
      </c>
      <c r="BB25" s="1005">
        <f t="shared" si="6"/>
        <v>6.8466188354104647</v>
      </c>
      <c r="BC25" s="1005">
        <f t="shared" si="6"/>
        <v>6.9381744183508083</v>
      </c>
      <c r="BD25" s="1005">
        <f t="shared" si="6"/>
        <v>6.786298342331551</v>
      </c>
      <c r="BE25" s="1005">
        <f t="shared" si="6"/>
        <v>6.7373982609222507</v>
      </c>
      <c r="BF25" s="1005">
        <f t="shared" si="6"/>
        <v>6.9410063395339616</v>
      </c>
      <c r="BG25" s="1005">
        <f t="shared" si="6"/>
        <v>6.9076768518233873</v>
      </c>
      <c r="BH25" s="1005">
        <f t="shared" si="6"/>
        <v>6.8346235217982443</v>
      </c>
      <c r="BI25" s="1005">
        <f t="shared" si="6"/>
        <v>6.3183570299920984</v>
      </c>
      <c r="BJ25" s="1005">
        <f t="shared" si="6"/>
        <v>5.7317034308056245</v>
      </c>
      <c r="BK25" s="1005">
        <f t="shared" si="6"/>
        <v>5.7100042967566518</v>
      </c>
      <c r="BL25" s="1005">
        <f t="shared" si="6"/>
        <v>5.7873079905381033</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0.29203779000000002</v>
      </c>
      <c r="AZ26" s="1005">
        <f t="shared" si="7"/>
        <v>0.2468581</v>
      </c>
      <c r="BA26" s="1005">
        <f t="shared" si="7"/>
        <v>0.21471997000000001</v>
      </c>
      <c r="BB26" s="1005">
        <f t="shared" si="7"/>
        <v>0.22822729999999999</v>
      </c>
      <c r="BC26" s="1005">
        <f t="shared" si="7"/>
        <v>0.3528286281855208</v>
      </c>
      <c r="BD26" s="1005">
        <f t="shared" si="7"/>
        <v>0.30232980592343822</v>
      </c>
      <c r="BE26" s="1005">
        <f t="shared" si="7"/>
        <v>0.24116769516673461</v>
      </c>
      <c r="BF26" s="1005">
        <f t="shared" si="7"/>
        <v>0.25911414500645868</v>
      </c>
      <c r="BG26" s="1005">
        <f t="shared" si="7"/>
        <v>0.2369606826733599</v>
      </c>
      <c r="BH26" s="1005">
        <f t="shared" si="7"/>
        <v>0.31858782086631798</v>
      </c>
      <c r="BI26" s="1005">
        <f t="shared" si="7"/>
        <v>0.28929185560165488</v>
      </c>
      <c r="BJ26" s="1005">
        <f t="shared" si="7"/>
        <v>0.26958714056447552</v>
      </c>
      <c r="BK26" s="1005">
        <f t="shared" si="7"/>
        <v>0.30954047281861391</v>
      </c>
      <c r="BL26" s="1005">
        <f t="shared" si="7"/>
        <v>0.37058906947597509</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29.779105159707342</v>
      </c>
      <c r="AZ27" s="1005">
        <f t="shared" si="8"/>
        <v>28.728182850044576</v>
      </c>
      <c r="BA27" s="1005">
        <f t="shared" si="8"/>
        <v>30.597682739766153</v>
      </c>
      <c r="BB27" s="1005">
        <f t="shared" si="8"/>
        <v>31.784335825930935</v>
      </c>
      <c r="BC27" s="1005">
        <f t="shared" si="8"/>
        <v>30.17725286903385</v>
      </c>
      <c r="BD27" s="1005">
        <f t="shared" si="8"/>
        <v>29.00704230001287</v>
      </c>
      <c r="BE27" s="1005">
        <f t="shared" si="8"/>
        <v>28.504559949106891</v>
      </c>
      <c r="BF27" s="1005">
        <f t="shared" si="8"/>
        <v>28.399905785458593</v>
      </c>
      <c r="BG27" s="1005">
        <f t="shared" si="8"/>
        <v>27.403383712300911</v>
      </c>
      <c r="BH27" s="1005">
        <f t="shared" si="8"/>
        <v>26.006438857741642</v>
      </c>
      <c r="BI27" s="1005">
        <f t="shared" si="8"/>
        <v>25.360719961525668</v>
      </c>
      <c r="BJ27" s="1005">
        <f t="shared" si="8"/>
        <v>24.501414648749947</v>
      </c>
      <c r="BK27" s="1005">
        <f t="shared" si="8"/>
        <v>25.050617591126059</v>
      </c>
      <c r="BL27" s="1005">
        <f t="shared" si="8"/>
        <v>23.94245873111792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30.17725286903385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9.1809667199648572</v>
      </c>
      <c r="P31" s="453">
        <f t="shared" ref="P31:P43" si="9">O31/$O$30</f>
        <v>0.30423467503186263</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2.2616286695351868</v>
      </c>
      <c r="P32" s="454">
        <f t="shared" si="9"/>
        <v>7.4944816194847844E-2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0.55385180047430305</v>
      </c>
      <c r="P33" s="454">
        <f t="shared" si="9"/>
        <v>1.8353287586446734E-2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6.3654862499553673</v>
      </c>
      <c r="P34" s="454">
        <f t="shared" si="9"/>
        <v>0.21093657125056803</v>
      </c>
      <c r="Q34" s="328"/>
      <c r="R34" s="13"/>
      <c r="S34" s="323"/>
      <c r="T34" s="563" t="s">
        <v>112</v>
      </c>
      <c r="U34" s="332"/>
      <c r="V34" s="332"/>
      <c r="W34" s="332"/>
      <c r="X34" s="893">
        <f>X35+X39+X40+X41+X47</f>
        <v>29.779105159707342</v>
      </c>
      <c r="Y34" s="894">
        <f t="shared" ref="Y34:AK34" si="10">Y35+Y39+Y40+Y41+Y47</f>
        <v>28.728182850044576</v>
      </c>
      <c r="Z34" s="894">
        <f t="shared" si="10"/>
        <v>30.597682739766153</v>
      </c>
      <c r="AA34" s="894">
        <f t="shared" si="10"/>
        <v>31.784335825930935</v>
      </c>
      <c r="AB34" s="894">
        <f t="shared" si="10"/>
        <v>30.17725286903385</v>
      </c>
      <c r="AC34" s="894">
        <f t="shared" si="10"/>
        <v>29.00704230001287</v>
      </c>
      <c r="AD34" s="894">
        <f t="shared" si="10"/>
        <v>28.504559949106891</v>
      </c>
      <c r="AE34" s="894">
        <f t="shared" si="10"/>
        <v>28.399905785458593</v>
      </c>
      <c r="AF34" s="894">
        <f t="shared" si="10"/>
        <v>27.403383712300911</v>
      </c>
      <c r="AG34" s="894">
        <f t="shared" si="10"/>
        <v>26.006438857741642</v>
      </c>
      <c r="AH34" s="894">
        <f t="shared" si="10"/>
        <v>25.360719961525668</v>
      </c>
      <c r="AI34" s="894">
        <f t="shared" si="10"/>
        <v>24.501414648749947</v>
      </c>
      <c r="AJ34" s="894">
        <f t="shared" si="10"/>
        <v>25.050617591126059</v>
      </c>
      <c r="AK34" s="895">
        <f t="shared" si="10"/>
        <v>23.94245873111792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5.5925594027156844</v>
      </c>
      <c r="P35" s="453">
        <f t="shared" si="9"/>
        <v>0.18532367498747526</v>
      </c>
      <c r="Q35" s="328"/>
      <c r="R35" s="13"/>
      <c r="S35" s="323"/>
      <c r="T35" s="334"/>
      <c r="U35" s="246" t="s">
        <v>114</v>
      </c>
      <c r="V35" s="344"/>
      <c r="W35" s="344"/>
      <c r="X35" s="896">
        <f>SUM(X36:X38)</f>
        <v>10.657350766105909</v>
      </c>
      <c r="Y35" s="897">
        <f t="shared" ref="Y35:AK35" si="11">SUM(Y36:Y38)</f>
        <v>10.302739202901662</v>
      </c>
      <c r="Z35" s="897">
        <f t="shared" si="11"/>
        <v>10.84826842641068</v>
      </c>
      <c r="AA35" s="897">
        <f t="shared" si="11"/>
        <v>10.203222791349347</v>
      </c>
      <c r="AB35" s="897">
        <f t="shared" si="11"/>
        <v>9.1809667199648572</v>
      </c>
      <c r="AC35" s="897">
        <f t="shared" si="11"/>
        <v>8.1395067878421088</v>
      </c>
      <c r="AD35" s="897">
        <f t="shared" si="11"/>
        <v>8.7057306295937522</v>
      </c>
      <c r="AE35" s="897">
        <f t="shared" si="11"/>
        <v>9.0483907988233199</v>
      </c>
      <c r="AF35" s="897">
        <f t="shared" si="11"/>
        <v>8.366740949375334</v>
      </c>
      <c r="AG35" s="897">
        <f t="shared" si="11"/>
        <v>7.6702160069627663</v>
      </c>
      <c r="AH35" s="897">
        <f t="shared" si="11"/>
        <v>8.011173368304064</v>
      </c>
      <c r="AI35" s="897">
        <f t="shared" si="11"/>
        <v>8.8889974324734933</v>
      </c>
      <c r="AJ35" s="897">
        <f t="shared" si="11"/>
        <v>9.5801936339801266</v>
      </c>
      <c r="AK35" s="898">
        <f t="shared" si="11"/>
        <v>8.4064764090672099</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8.1127236998169803</v>
      </c>
      <c r="P36" s="453">
        <f t="shared" si="9"/>
        <v>0.26883572653300686</v>
      </c>
      <c r="Q36" s="328"/>
      <c r="R36" s="13"/>
      <c r="S36" s="356" t="s">
        <v>184</v>
      </c>
      <c r="T36" s="335"/>
      <c r="U36" s="346"/>
      <c r="V36" s="336" t="s">
        <v>184</v>
      </c>
      <c r="W36" s="357"/>
      <c r="X36" s="899">
        <f>VLOOKUP(年度マスタ!$K$4&amp;"_"&amp;X$33,データシート1!$A:$BT,MATCH("aa_"&amp;$S36,データシート1!$A$1:$BT$1,0),0)</f>
        <v>1.8401161886549819</v>
      </c>
      <c r="Y36" s="900">
        <f>VLOOKUP(年度マスタ!$K$4&amp;"_"&amp;Y$33,データシート1!$A:$BT,MATCH("aa_"&amp;$S36,データシート1!$A$1:$BT$1,0),0)</f>
        <v>2.2215714964046831</v>
      </c>
      <c r="Z36" s="900">
        <f>VLOOKUP(年度マスタ!$K$4&amp;"_"&amp;Z$33,データシート1!$A:$BT,MATCH("aa_"&amp;$S36,データシート1!$A$1:$BT$1,0),0)</f>
        <v>3.109222674373715</v>
      </c>
      <c r="AA36" s="900">
        <f>VLOOKUP(年度マスタ!$K$4&amp;"_"&amp;AA$33,データシート1!$A:$BT,MATCH("aa_"&amp;$S36,データシート1!$A$1:$BT$1,0),0)</f>
        <v>2.3248209333516958</v>
      </c>
      <c r="AB36" s="900">
        <f>VLOOKUP(年度マスタ!$K$4&amp;"_"&amp;AB$33,データシート1!$A:$BT,MATCH("aa_"&amp;$S36,データシート1!$A$1:$BT$1,0),0)</f>
        <v>2.2616286695351868</v>
      </c>
      <c r="AC36" s="900">
        <f>VLOOKUP(年度マスタ!$K$4&amp;"_"&amp;AC$33,データシート1!$A:$BT,MATCH("aa_"&amp;$S36,データシート1!$A$1:$BT$1,0),0)</f>
        <v>2.290398155304139</v>
      </c>
      <c r="AD36" s="900">
        <f>VLOOKUP(年度マスタ!$K$4&amp;"_"&amp;AD$33,データシート1!$A:$BT,MATCH("aa_"&amp;$S36,データシート1!$A$1:$BT$1,0),0)</f>
        <v>2.590019736123113</v>
      </c>
      <c r="AE36" s="900">
        <f>VLOOKUP(年度マスタ!$K$4&amp;"_"&amp;AE$33,データシート1!$A:$BT,MATCH("aa_"&amp;$S36,データシート1!$A$1:$BT$1,0),0)</f>
        <v>2.5273978893242521</v>
      </c>
      <c r="AF36" s="900">
        <f>VLOOKUP(年度マスタ!$K$4&amp;"_"&amp;AF$33,データシート1!$A:$BT,MATCH("aa_"&amp;$S36,データシート1!$A$1:$BT$1,0),0)</f>
        <v>2.4329266848269082</v>
      </c>
      <c r="AG36" s="900">
        <f>VLOOKUP(年度マスタ!$K$4&amp;"_"&amp;AG$33,データシート1!$A:$BT,MATCH("aa_"&amp;$S36,データシート1!$A$1:$BT$1,0),0)</f>
        <v>2.2212924945970882</v>
      </c>
      <c r="AH36" s="900">
        <f>VLOOKUP(年度マスタ!$K$4&amp;"_"&amp;AH$33,データシート1!$A:$BT,MATCH("aa_"&amp;$S36,データシート1!$A$1:$BT$1,0),0)</f>
        <v>2.5667108237462903</v>
      </c>
      <c r="AI36" s="900">
        <f>VLOOKUP(年度マスタ!$K$4&amp;"_"&amp;AI$33,データシート1!$A:$BT,MATCH("aa_"&amp;$S36,データシート1!$A$1:$BT$1,0),0)</f>
        <v>1.28073581506929</v>
      </c>
      <c r="AJ36" s="900">
        <f>VLOOKUP(年度マスタ!$K$4&amp;"_"&amp;AJ$33,データシート1!$A:$BT,MATCH("aa_"&amp;$S36,データシート1!$A$1:$BT$1,0),0)</f>
        <v>2.6207532783759948</v>
      </c>
      <c r="AK36" s="901">
        <f>VLOOKUP(年度マスタ!$K$4&amp;"_"&amp;AK$33,データシート1!$A:$BT,MATCH("aa_"&amp;$S36,データシート1!$A$1:$BT$1,0),0)</f>
        <v>2.1479431735407046</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6.9381744183508083</v>
      </c>
      <c r="P37" s="453">
        <f t="shared" si="9"/>
        <v>0.22991404977987115</v>
      </c>
      <c r="Q37" s="328"/>
      <c r="R37" s="13"/>
      <c r="S37" s="356" t="s">
        <v>187</v>
      </c>
      <c r="T37" s="335"/>
      <c r="U37" s="346"/>
      <c r="V37" s="336" t="s">
        <v>194</v>
      </c>
      <c r="W37" s="357"/>
      <c r="X37" s="899">
        <f>VLOOKUP(年度マスタ!$K$4&amp;"_"&amp;X$33,データシート1!$A:$BT,MATCH("aa_"&amp;$S37,データシート1!$A$1:$BT$1,0),0)</f>
        <v>0.40706312678099971</v>
      </c>
      <c r="Y37" s="900">
        <f>VLOOKUP(年度マスタ!$K$4&amp;"_"&amp;Y$33,データシート1!$A:$BT,MATCH("aa_"&amp;$S37,データシート1!$A$1:$BT$1,0),0)</f>
        <v>0.42452866873085721</v>
      </c>
      <c r="Z37" s="900">
        <f>VLOOKUP(年度マスタ!$K$4&amp;"_"&amp;Z$33,データシート1!$A:$BT,MATCH("aa_"&amp;$S37,データシート1!$A$1:$BT$1,0),0)</f>
        <v>0.59484363001426277</v>
      </c>
      <c r="AA37" s="900">
        <f>VLOOKUP(年度マスタ!$K$4&amp;"_"&amp;AA$33,データシート1!$A:$BT,MATCH("aa_"&amp;$S37,データシート1!$A$1:$BT$1,0),0)</f>
        <v>0.67011435539821318</v>
      </c>
      <c r="AB37" s="900">
        <f>VLOOKUP(年度マスタ!$K$4&amp;"_"&amp;AB$33,データシート1!$A:$BT,MATCH("aa_"&amp;$S37,データシート1!$A$1:$BT$1,0),0)</f>
        <v>0.55385180047430305</v>
      </c>
      <c r="AC37" s="900">
        <f>VLOOKUP(年度マスタ!$K$4&amp;"_"&amp;AC$33,データシート1!$A:$BT,MATCH("aa_"&amp;$S37,データシート1!$A$1:$BT$1,0),0)</f>
        <v>0.43844732449076318</v>
      </c>
      <c r="AD37" s="900">
        <f>VLOOKUP(年度マスタ!$K$4&amp;"_"&amp;AD$33,データシート1!$A:$BT,MATCH("aa_"&amp;$S37,データシート1!$A$1:$BT$1,0),0)</f>
        <v>0.42042540636487558</v>
      </c>
      <c r="AE37" s="900">
        <f>VLOOKUP(年度マスタ!$K$4&amp;"_"&amp;AE$33,データシート1!$A:$BT,MATCH("aa_"&amp;$S37,データシート1!$A$1:$BT$1,0),0)</f>
        <v>0.39657806088449721</v>
      </c>
      <c r="AF37" s="900">
        <f>VLOOKUP(年度マスタ!$K$4&amp;"_"&amp;AF$33,データシート1!$A:$BT,MATCH("aa_"&amp;$S37,データシート1!$A$1:$BT$1,0),0)</f>
        <v>0.40524339937771992</v>
      </c>
      <c r="AG37" s="900">
        <f>VLOOKUP(年度マスタ!$K$4&amp;"_"&amp;AG$33,データシート1!$A:$BT,MATCH("aa_"&amp;$S37,データシート1!$A$1:$BT$1,0),0)</f>
        <v>0.37717184297843465</v>
      </c>
      <c r="AH37" s="900">
        <f>VLOOKUP(年度マスタ!$K$4&amp;"_"&amp;AH$33,データシート1!$A:$BT,MATCH("aa_"&amp;$S37,データシート1!$A$1:$BT$1,0),0)</f>
        <v>0.3499876971539414</v>
      </c>
      <c r="AI37" s="900">
        <f>VLOOKUP(年度マスタ!$K$4&amp;"_"&amp;AI$33,データシート1!$A:$BT,MATCH("aa_"&amp;$S37,データシート1!$A$1:$BT$1,0),0)</f>
        <v>0.32008991832268224</v>
      </c>
      <c r="AJ37" s="900">
        <f>VLOOKUP(年度マスタ!$K$4&amp;"_"&amp;AJ$33,データシート1!$A:$BT,MATCH("aa_"&amp;$S37,データシート1!$A$1:$BT$1,0),0)</f>
        <v>0.30833544284322678</v>
      </c>
      <c r="AK37" s="901">
        <f>VLOOKUP(年度マスタ!$K$4&amp;"_"&amp;AK$33,データシート1!$A:$BT,MATCH("aa_"&amp;$S37,データシート1!$A$1:$BT$1,0),0)</f>
        <v>0.29493952498275833</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6.7142320008055947</v>
      </c>
      <c r="P38" s="454">
        <f t="shared" si="9"/>
        <v>0.22249314839706139</v>
      </c>
      <c r="Q38" s="328"/>
      <c r="R38" s="13"/>
      <c r="S38" s="356" t="s">
        <v>188</v>
      </c>
      <c r="T38" s="335"/>
      <c r="U38" s="348"/>
      <c r="V38" s="358" t="s">
        <v>197</v>
      </c>
      <c r="W38" s="358"/>
      <c r="X38" s="899">
        <f>VLOOKUP(年度マスタ!$K$4&amp;"_"&amp;X$33,データシート1!$A:$BT,MATCH("aa_"&amp;$S38,データシート1!$A$1:$BT$1,0),0)</f>
        <v>8.4101714506699263</v>
      </c>
      <c r="Y38" s="900">
        <f>VLOOKUP(年度マスタ!$K$4&amp;"_"&amp;Y$33,データシート1!$A:$BT,MATCH("aa_"&amp;$S38,データシート1!$A$1:$BT$1,0),0)</f>
        <v>7.656639037766122</v>
      </c>
      <c r="Z38" s="900">
        <f>VLOOKUP(年度マスタ!$K$4&amp;"_"&amp;Z$33,データシート1!$A:$BT,MATCH("aa_"&amp;$S38,データシート1!$A$1:$BT$1,0),0)</f>
        <v>7.144202122022703</v>
      </c>
      <c r="AA38" s="900">
        <f>VLOOKUP(年度マスタ!$K$4&amp;"_"&amp;AA$33,データシート1!$A:$BT,MATCH("aa_"&amp;$S38,データシート1!$A$1:$BT$1,0),0)</f>
        <v>7.2082875025994388</v>
      </c>
      <c r="AB38" s="900">
        <f>VLOOKUP(年度マスタ!$K$4&amp;"_"&amp;AB$33,データシート1!$A:$BT,MATCH("aa_"&amp;$S38,データシート1!$A$1:$BT$1,0),0)</f>
        <v>6.3654862499553673</v>
      </c>
      <c r="AC38" s="900">
        <f>VLOOKUP(年度マスタ!$K$4&amp;"_"&amp;AC$33,データシート1!$A:$BT,MATCH("aa_"&amp;$S38,データシート1!$A$1:$BT$1,0),0)</f>
        <v>5.4106613080472066</v>
      </c>
      <c r="AD38" s="900">
        <f>VLOOKUP(年度マスタ!$K$4&amp;"_"&amp;AD$33,データシート1!$A:$BT,MATCH("aa_"&amp;$S38,データシート1!$A$1:$BT$1,0),0)</f>
        <v>5.695285487105763</v>
      </c>
      <c r="AE38" s="900">
        <f>VLOOKUP(年度マスタ!$K$4&amp;"_"&amp;AE$33,データシート1!$A:$BT,MATCH("aa_"&amp;$S38,データシート1!$A$1:$BT$1,0),0)</f>
        <v>6.1244148486145713</v>
      </c>
      <c r="AF38" s="900">
        <f>VLOOKUP(年度マスタ!$K$4&amp;"_"&amp;AF$33,データシート1!$A:$BT,MATCH("aa_"&amp;$S38,データシート1!$A$1:$BT$1,0),0)</f>
        <v>5.528570865170706</v>
      </c>
      <c r="AG38" s="900">
        <f>VLOOKUP(年度マスタ!$K$4&amp;"_"&amp;AG$33,データシート1!$A:$BT,MATCH("aa_"&amp;$S38,データシート1!$A$1:$BT$1,0),0)</f>
        <v>5.0717516693872433</v>
      </c>
      <c r="AH38" s="900">
        <f>VLOOKUP(年度マスタ!$K$4&amp;"_"&amp;AH$33,データシート1!$A:$BT,MATCH("aa_"&amp;$S38,データシート1!$A$1:$BT$1,0),0)</f>
        <v>5.0944748474038324</v>
      </c>
      <c r="AI38" s="900">
        <f>VLOOKUP(年度マスタ!$K$4&amp;"_"&amp;AI$33,データシート1!$A:$BT,MATCH("aa_"&amp;$S38,データシート1!$A$1:$BT$1,0),0)</f>
        <v>7.2881716990815208</v>
      </c>
      <c r="AJ38" s="900">
        <f>VLOOKUP(年度マスタ!$K$4&amp;"_"&amp;AJ$33,データシート1!$A:$BT,MATCH("aa_"&amp;$S38,データシート1!$A$1:$BT$1,0),0)</f>
        <v>6.6511049127609052</v>
      </c>
      <c r="AK38" s="901">
        <f>VLOOKUP(年度マスタ!$K$4&amp;"_"&amp;AK$33,データシート1!$A:$BT,MATCH("aa_"&amp;$S38,データシート1!$A$1:$BT$1,0),0)</f>
        <v>5.9635937105437478</v>
      </c>
      <c r="AL38" s="330"/>
      <c r="AW38" s="17" t="str">
        <f>年度マスタ!H4</f>
        <v>01</v>
      </c>
      <c r="AX38" s="17" t="s">
        <v>198</v>
      </c>
      <c r="AY38" s="17">
        <f>VLOOKUP($AW38&amp;"_"&amp;$AY$34,データシート1!$A:$BT,MATCH($AY$31&amp;"_"&amp;AY$36,データシート1!$A$1:$BT$1,0),0)</f>
        <v>11290.283591913147</v>
      </c>
      <c r="AZ38" s="17">
        <f>VLOOKUP($AW38&amp;"_"&amp;$AY$34,データシート1!$A:$BT,MATCH($AY$31&amp;"_"&amp;AZ$36,データシート1!$A$1:$BT$1,0),0)</f>
        <v>495.78797895919894</v>
      </c>
      <c r="BA38" s="17">
        <f>VLOOKUP($AW38&amp;"_"&amp;$AY$34,データシート1!$A:$BT,MATCH($AY$31&amp;"_"&amp;BA$36,データシート1!$A$1:$BT$1,0),0)</f>
        <v>1926.6780987110706</v>
      </c>
      <c r="BB38" s="17">
        <f>VLOOKUP($AW38&amp;"_"&amp;$AY$34,データシート1!$A:$BT,MATCH($AY$31&amp;"_"&amp;BB$36,データシート1!$A$1:$BT$1,0),0)</f>
        <v>9185.4950014356455</v>
      </c>
      <c r="BC38" s="17">
        <f>VLOOKUP($AW38&amp;"_"&amp;$AY$34,データシート1!$A:$BT,MATCH($AY$31&amp;"_"&amp;BC$36,データシート1!$A$1:$BT$1,0),0)</f>
        <v>12129.358782938451</v>
      </c>
      <c r="BD38" s="17">
        <f>VLOOKUP($AW38&amp;"_"&amp;$AY$34,データシート1!$A:$BT,MATCH($AY$31&amp;"_"&amp;BD$36,データシート1!$A$1:$BT$1,0),0)</f>
        <v>4115.1057387305082</v>
      </c>
      <c r="BE38" s="17">
        <f>VLOOKUP($AW38&amp;"_"&amp;$AY$34,データシート1!$A:$BT,MATCH($AY$31&amp;"_"&amp;BE$36,データシート1!$A$1:$BT$1,0),0)</f>
        <v>3482.1366476673725</v>
      </c>
      <c r="BF38" s="17">
        <f>VLOOKUP($AW38&amp;"_"&amp;$AY$34,データシート1!$A:$BT,MATCH($AY$31&amp;"_"&amp;BF$36,データシート1!$A$1:$BT$1,0),0)</f>
        <v>302.58586881011513</v>
      </c>
      <c r="BG38" s="17">
        <f>VLOOKUP($AW38&amp;"_"&amp;$AY$34,データシート1!$A:$BT,MATCH($AY$31&amp;"_"&amp;BG$36,データシート1!$A$1:$BT$1,0),0)</f>
        <v>962.88797699418831</v>
      </c>
      <c r="BH38" s="17">
        <f>VLOOKUP($AW38&amp;"_"&amp;$AY$34,データシート1!$A:$BT,MATCH($AY$31&amp;"_"&amp;BH$36,データシート1!$A$1:$BT$1,0),0)</f>
        <v>456.78000790976273</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2.9027693299315618</v>
      </c>
      <c r="P39" s="454">
        <f t="shared" si="9"/>
        <v>9.6190642088240436E-2</v>
      </c>
      <c r="Q39" s="328"/>
      <c r="R39" s="13"/>
      <c r="S39" s="356" t="s">
        <v>189</v>
      </c>
      <c r="T39" s="335"/>
      <c r="U39" s="343" t="s">
        <v>199</v>
      </c>
      <c r="V39" s="344"/>
      <c r="W39" s="344"/>
      <c r="X39" s="896">
        <f>VLOOKUP(年度マスタ!$K$4&amp;"_"&amp;X$33,データシート1!$A:$BT,MATCH("aa_"&amp;$S39,データシート1!$A$1:$BT$1,0),0)</f>
        <v>4.2815920728734316</v>
      </c>
      <c r="Y39" s="897">
        <f>VLOOKUP(年度マスタ!$K$4&amp;"_"&amp;Y$33,データシート1!$A:$BT,MATCH("aa_"&amp;$S39,データシート1!$A$1:$BT$1,0),0)</f>
        <v>3.832622049625992</v>
      </c>
      <c r="Z39" s="897">
        <f>VLOOKUP(年度マスタ!$K$4&amp;"_"&amp;Z$33,データシート1!$A:$BT,MATCH("aa_"&amp;$S39,データシート1!$A$1:$BT$1,0),0)</f>
        <v>4.8416791691527994</v>
      </c>
      <c r="AA39" s="897">
        <f>VLOOKUP(年度マスタ!$K$4&amp;"_"&amp;AA$33,データシート1!$A:$BT,MATCH("aa_"&amp;$S39,データシート1!$A$1:$BT$1,0),0)</f>
        <v>6.0133501444417634</v>
      </c>
      <c r="AB39" s="897">
        <f>VLOOKUP(年度マスタ!$K$4&amp;"_"&amp;AB$33,データシート1!$A:$BT,MATCH("aa_"&amp;$S39,データシート1!$A$1:$BT$1,0),0)</f>
        <v>5.5925594027156844</v>
      </c>
      <c r="AC39" s="897">
        <f>VLOOKUP(年度マスタ!$K$4&amp;"_"&amp;AC$33,データシート1!$A:$BT,MATCH("aa_"&amp;$S39,データシート1!$A$1:$BT$1,0),0)</f>
        <v>5.2567574036026032</v>
      </c>
      <c r="AD39" s="897">
        <f>VLOOKUP(年度マスタ!$K$4&amp;"_"&amp;AD$33,データシート1!$A:$BT,MATCH("aa_"&amp;$S39,データシート1!$A$1:$BT$1,0),0)</f>
        <v>5.0862956985499386</v>
      </c>
      <c r="AE39" s="897">
        <f>VLOOKUP(年度マスタ!$K$4&amp;"_"&amp;AE$33,データシート1!$A:$BT,MATCH("aa_"&amp;$S39,データシート1!$A$1:$BT$1,0),0)</f>
        <v>4.3609086849484289</v>
      </c>
      <c r="AF39" s="897">
        <f>VLOOKUP(年度マスタ!$K$4&amp;"_"&amp;AF$33,データシート1!$A:$BT,MATCH("aa_"&amp;$S39,データシート1!$A$1:$BT$1,0),0)</f>
        <v>4.3726394006037452</v>
      </c>
      <c r="AG39" s="897">
        <f>VLOOKUP(年度マスタ!$K$4&amp;"_"&amp;AG$33,データシート1!$A:$BT,MATCH("aa_"&amp;$S39,データシート1!$A$1:$BT$1,0),0)</f>
        <v>4.3942055921101701</v>
      </c>
      <c r="AH39" s="897">
        <f>VLOOKUP(年度マスタ!$K$4&amp;"_"&amp;AH$33,データシート1!$A:$BT,MATCH("aa_"&amp;$S39,データシート1!$A$1:$BT$1,0),0)</f>
        <v>3.9420014229504101</v>
      </c>
      <c r="AI39" s="897">
        <f>VLOOKUP(年度マスタ!$K$4&amp;"_"&amp;AI$33,データシート1!$A:$BT,MATCH("aa_"&amp;$S39,データシート1!$A$1:$BT$1,0),0)</f>
        <v>3.4719917666318723</v>
      </c>
      <c r="AJ39" s="897">
        <f>VLOOKUP(年度マスタ!$K$4&amp;"_"&amp;AJ$33,データシート1!$A:$BT,MATCH("aa_"&amp;$S39,データシート1!$A$1:$BT$1,0),0)</f>
        <v>3.5262121044680117</v>
      </c>
      <c r="AK39" s="898">
        <f>VLOOKUP(年度マスタ!$K$4&amp;"_"&amp;AK$33,データシート1!$A:$BT,MATCH("aa_"&amp;$S39,データシート1!$A$1:$BT$1,0),0)</f>
        <v>3.5951581257087413</v>
      </c>
      <c r="AL39" s="330"/>
      <c r="AW39" s="17" t="str">
        <f>年度マスタ!K4</f>
        <v>01560</v>
      </c>
      <c r="AX39" s="17" t="s">
        <v>200</v>
      </c>
      <c r="AY39" s="17">
        <f>VLOOKUP($AW39&amp;"_"&amp;$AY$34,データシート1!$A:$BT,MATCH($AY$31&amp;"_"&amp;AY$36,データシート1!$A$1:$BT$1,0),0)</f>
        <v>2.1479431735407046</v>
      </c>
      <c r="AZ39" s="17">
        <f>VLOOKUP($AW39&amp;"_"&amp;$AY$34,データシート1!$A:$BT,MATCH($AY$31&amp;"_"&amp;AZ$36,データシート1!$A$1:$BT$1,0),0)</f>
        <v>0.29493952498275833</v>
      </c>
      <c r="BA39" s="17">
        <f>VLOOKUP($AW39&amp;"_"&amp;$AY$34,データシート1!$A:$BT,MATCH($AY$31&amp;"_"&amp;BA$36,データシート1!$A$1:$BT$1,0),0)</f>
        <v>5.9635937105437478</v>
      </c>
      <c r="BB39" s="17">
        <f>VLOOKUP($AW39&amp;"_"&amp;$AY$34,データシート1!$A:$BT,MATCH($AY$31&amp;"_"&amp;BB$36,データシート1!$A$1:$BT$1,0),0)</f>
        <v>3.5951581257087413</v>
      </c>
      <c r="BC39" s="17">
        <f>VLOOKUP($AW39&amp;"_"&amp;$AY$34,データシート1!$A:$BT,MATCH($AY$31&amp;"_"&amp;BC$36,データシート1!$A$1:$BT$1,0),0)</f>
        <v>5.7829271363278894</v>
      </c>
      <c r="BD39" s="17">
        <f>VLOOKUP($AW39&amp;"_"&amp;$AY$34,データシート1!$A:$BT,MATCH($AY$31&amp;"_"&amp;BD$36,データシート1!$A$1:$BT$1,0),0)</f>
        <v>2.2201464072990293</v>
      </c>
      <c r="BE39" s="17">
        <f>VLOOKUP($AW39&amp;"_"&amp;$AY$34,データシート1!$A:$BT,MATCH($AY$31&amp;"_"&amp;BE$36,データシート1!$A$1:$BT$1,0),0)</f>
        <v>3.428052145394834</v>
      </c>
      <c r="BF39" s="17">
        <f>VLOOKUP($AW39&amp;"_"&amp;$AY$34,データシート1!$A:$BT,MATCH($AY$31&amp;"_"&amp;BF$36,データシート1!$A$1:$BT$1,0),0)</f>
        <v>0.13910943784424012</v>
      </c>
      <c r="BG39" s="17">
        <f>VLOOKUP($AW39&amp;"_"&amp;$AY$34,データシート1!$A:$BT,MATCH($AY$31&amp;"_"&amp;BG$36,データシート1!$A$1:$BT$1,0),0)</f>
        <v>0</v>
      </c>
      <c r="BH39" s="17">
        <f>VLOOKUP($AW39&amp;"_"&amp;$AY$34,データシート1!$A:$BT,MATCH($AY$31&amp;"_"&amp;BH$36,データシート1!$A$1:$BT$1,0),0)</f>
        <v>0.37058906947597509</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3.8114626708740333</v>
      </c>
      <c r="P40" s="454">
        <f t="shared" si="9"/>
        <v>0.12630250630882095</v>
      </c>
      <c r="Q40" s="328"/>
      <c r="R40" s="13"/>
      <c r="S40" s="356" t="s">
        <v>165</v>
      </c>
      <c r="T40" s="335"/>
      <c r="U40" s="343" t="s">
        <v>165</v>
      </c>
      <c r="V40" s="344"/>
      <c r="W40" s="344"/>
      <c r="X40" s="896">
        <f>VLOOKUP(年度マスタ!$K$4&amp;"_"&amp;X$33,データシート1!$A:$BT,MATCH("aa_"&amp;$S40,データシート1!$A$1:$BT$1,0),0)</f>
        <v>6.8433279419025981</v>
      </c>
      <c r="Y40" s="897">
        <f>VLOOKUP(年度マスタ!$K$4&amp;"_"&amp;Y$33,データシート1!$A:$BT,MATCH("aa_"&amp;$S40,データシート1!$A$1:$BT$1,0),0)</f>
        <v>6.6114866763749642</v>
      </c>
      <c r="Z40" s="897">
        <f>VLOOKUP(年度マスタ!$K$4&amp;"_"&amp;Z$33,データシート1!$A:$BT,MATCH("aa_"&amp;$S40,データシート1!$A$1:$BT$1,0),0)</f>
        <v>7.8673867770431984</v>
      </c>
      <c r="AA40" s="897">
        <f>VLOOKUP(年度マスタ!$K$4&amp;"_"&amp;AA$33,データシート1!$A:$BT,MATCH("aa_"&amp;$S40,データシート1!$A$1:$BT$1,0),0)</f>
        <v>8.4929167547293591</v>
      </c>
      <c r="AB40" s="897">
        <f>VLOOKUP(年度マスタ!$K$4&amp;"_"&amp;AB$33,データシート1!$A:$BT,MATCH("aa_"&amp;$S40,データシート1!$A$1:$BT$1,0),0)</f>
        <v>8.1127236998169803</v>
      </c>
      <c r="AC40" s="897">
        <f>VLOOKUP(年度マスタ!$K$4&amp;"_"&amp;AC$33,データシート1!$A:$BT,MATCH("aa_"&amp;$S40,データシート1!$A$1:$BT$1,0),0)</f>
        <v>8.5221499603131701</v>
      </c>
      <c r="AD40" s="897">
        <f>VLOOKUP(年度マスタ!$K$4&amp;"_"&amp;AD$33,データシート1!$A:$BT,MATCH("aa_"&amp;$S40,データシート1!$A$1:$BT$1,0),0)</f>
        <v>7.7339676648742133</v>
      </c>
      <c r="AE40" s="897">
        <f>VLOOKUP(年度マスタ!$K$4&amp;"_"&amp;AE$33,データシート1!$A:$BT,MATCH("aa_"&amp;$S40,データシート1!$A$1:$BT$1,0),0)</f>
        <v>7.7904858171464255</v>
      </c>
      <c r="AF40" s="897">
        <f>VLOOKUP(年度マスタ!$K$4&amp;"_"&amp;AF$33,データシート1!$A:$BT,MATCH("aa_"&amp;$S40,データシート1!$A$1:$BT$1,0),0)</f>
        <v>7.5193658278250819</v>
      </c>
      <c r="AG40" s="897">
        <f>VLOOKUP(年度マスタ!$K$4&amp;"_"&amp;AG$33,データシート1!$A:$BT,MATCH("aa_"&amp;$S40,データシート1!$A$1:$BT$1,0),0)</f>
        <v>6.7888059160041427</v>
      </c>
      <c r="AH40" s="897">
        <f>VLOOKUP(年度マスタ!$K$4&amp;"_"&amp;AH$33,データシート1!$A:$BT,MATCH("aa_"&amp;$S40,データシート1!$A$1:$BT$1,0),0)</f>
        <v>6.7998962846774411</v>
      </c>
      <c r="AI40" s="897">
        <f>VLOOKUP(年度マスタ!$K$4&amp;"_"&amp;AI$33,データシート1!$A:$BT,MATCH("aa_"&amp;$S40,データシート1!$A$1:$BT$1,0),0)</f>
        <v>6.1391348782744819</v>
      </c>
      <c r="AJ40" s="897">
        <f>VLOOKUP(年度マスタ!$K$4&amp;"_"&amp;AJ$33,データシート1!$A:$BT,MATCH("aa_"&amp;$S40,データシート1!$A$1:$BT$1,0),0)</f>
        <v>5.9246670831026558</v>
      </c>
      <c r="AK40" s="898">
        <f>VLOOKUP(年度マスタ!$K$4&amp;"_"&amp;AK$33,データシート1!$A:$BT,MATCH("aa_"&amp;$S40,データシート1!$A$1:$BT$1,0),0)</f>
        <v>5.7829271363278894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0.22394241754521399</v>
      </c>
      <c r="P41" s="454">
        <f t="shared" si="9"/>
        <v>7.4209013828097897E-3</v>
      </c>
      <c r="Q41" s="328"/>
      <c r="R41" s="13"/>
      <c r="S41" s="356" t="s">
        <v>201</v>
      </c>
      <c r="T41" s="335"/>
      <c r="U41" s="246" t="s">
        <v>128</v>
      </c>
      <c r="V41" s="344"/>
      <c r="W41" s="344"/>
      <c r="X41" s="896">
        <f>X42+X45+X46</f>
        <v>7.7047965888254071</v>
      </c>
      <c r="Y41" s="897">
        <f t="shared" ref="Y41:AH41" si="12">Y42+Y45+Y46</f>
        <v>7.734476821141957</v>
      </c>
      <c r="Z41" s="897">
        <f t="shared" si="12"/>
        <v>6.8256283971594716</v>
      </c>
      <c r="AA41" s="897">
        <f t="shared" si="12"/>
        <v>6.8466188354104647</v>
      </c>
      <c r="AB41" s="897">
        <f t="shared" si="12"/>
        <v>6.9381744183508083</v>
      </c>
      <c r="AC41" s="897">
        <f t="shared" si="12"/>
        <v>6.786298342331551</v>
      </c>
      <c r="AD41" s="897">
        <f t="shared" si="12"/>
        <v>6.7373982609222507</v>
      </c>
      <c r="AE41" s="897">
        <f t="shared" si="12"/>
        <v>6.9410063395339616</v>
      </c>
      <c r="AF41" s="897">
        <f t="shared" si="12"/>
        <v>6.9076768518233873</v>
      </c>
      <c r="AG41" s="897">
        <f t="shared" si="12"/>
        <v>6.8346235217982443</v>
      </c>
      <c r="AH41" s="897">
        <f t="shared" si="12"/>
        <v>6.3183570299920984</v>
      </c>
      <c r="AI41" s="897">
        <f>AI42+AI45+AI46</f>
        <v>5.7317034308056245</v>
      </c>
      <c r="AJ41" s="897">
        <f>AJ42+AJ45+AJ46</f>
        <v>5.7100042967566518</v>
      </c>
      <c r="AK41" s="898">
        <f>AK42+AK45+AK46</f>
        <v>5.7873079905381033</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7.5209850179270648</v>
      </c>
      <c r="Y42" s="900">
        <f t="shared" ref="Y42:AK42" si="13">SUM(Y43:Y44)</f>
        <v>7.5478837118033706</v>
      </c>
      <c r="Z42" s="900">
        <f t="shared" si="13"/>
        <v>6.6134831997870522</v>
      </c>
      <c r="AA42" s="900">
        <f t="shared" si="13"/>
        <v>6.6209308475255568</v>
      </c>
      <c r="AB42" s="900">
        <f t="shared" si="13"/>
        <v>6.7142320008055947</v>
      </c>
      <c r="AC42" s="900">
        <f t="shared" si="13"/>
        <v>6.5750013672754584</v>
      </c>
      <c r="AD42" s="900">
        <f t="shared" si="13"/>
        <v>6.5351293462279099</v>
      </c>
      <c r="AE42" s="900">
        <f t="shared" si="13"/>
        <v>6.7481102714720445</v>
      </c>
      <c r="AF42" s="900">
        <f t="shared" si="13"/>
        <v>6.7255817386382111</v>
      </c>
      <c r="AG42" s="900">
        <f t="shared" si="13"/>
        <v>6.6696432125095866</v>
      </c>
      <c r="AH42" s="900">
        <f t="shared" si="13"/>
        <v>6.1613662314722282</v>
      </c>
      <c r="AI42" s="900">
        <f t="shared" si="13"/>
        <v>5.5855397974997025</v>
      </c>
      <c r="AJ42" s="900">
        <f t="shared" si="13"/>
        <v>5.5691745937140364</v>
      </c>
      <c r="AK42" s="901">
        <f t="shared" si="13"/>
        <v>5.648198552693863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0.3528286281855208</v>
      </c>
      <c r="P43" s="612">
        <f t="shared" si="9"/>
        <v>1.1691873667784158E-2</v>
      </c>
      <c r="Q43" s="328"/>
      <c r="R43" s="13"/>
      <c r="S43" s="356" t="s">
        <v>190</v>
      </c>
      <c r="T43" s="359"/>
      <c r="U43" s="346"/>
      <c r="V43" s="360"/>
      <c r="W43" s="347" t="s">
        <v>190</v>
      </c>
      <c r="X43" s="899">
        <f>VLOOKUP(年度マスタ!$K$4&amp;"_"&amp;X$33,データシート1!$A:$BT,MATCH("aa_"&amp;$S43,データシート1!$A$1:$BT$1,0),0)</f>
        <v>3.2481121025211479</v>
      </c>
      <c r="Y43" s="900">
        <f>VLOOKUP(年度マスタ!$K$4&amp;"_"&amp;Y$33,データシート1!$A:$BT,MATCH("aa_"&amp;$S43,データシート1!$A$1:$BT$1,0),0)</f>
        <v>3.2114296510330269</v>
      </c>
      <c r="Z43" s="900">
        <f>VLOOKUP(年度マスタ!$K$4&amp;"_"&amp;Z$33,データシート1!$A:$BT,MATCH("aa_"&amp;$S43,データシート1!$A$1:$BT$1,0),0)</f>
        <v>3.0159544241206042</v>
      </c>
      <c r="AA43" s="900">
        <f>VLOOKUP(年度マスタ!$K$4&amp;"_"&amp;AA$33,データシート1!$A:$BT,MATCH("aa_"&amp;$S43,データシート1!$A$1:$BT$1,0),0)</f>
        <v>2.9979573044317247</v>
      </c>
      <c r="AB43" s="900">
        <f>VLOOKUP(年度マスタ!$K$4&amp;"_"&amp;AB$33,データシート1!$A:$BT,MATCH("aa_"&amp;$S43,データシート1!$A$1:$BT$1,0),0)</f>
        <v>2.9027693299315618</v>
      </c>
      <c r="AC43" s="900">
        <f>VLOOKUP(年度マスタ!$K$4&amp;"_"&amp;AC$33,データシート1!$A:$BT,MATCH("aa_"&amp;$S43,データシート1!$A$1:$BT$1,0),0)</f>
        <v>2.738705966500695</v>
      </c>
      <c r="AD43" s="900">
        <f>VLOOKUP(年度マスタ!$K$4&amp;"_"&amp;AD$33,データシート1!$A:$BT,MATCH("aa_"&amp;$S43,データシート1!$A$1:$BT$1,0),0)</f>
        <v>2.7108789365140575</v>
      </c>
      <c r="AE43" s="900">
        <f>VLOOKUP(年度マスタ!$K$4&amp;"_"&amp;AE$33,データシート1!$A:$BT,MATCH("aa_"&amp;$S43,データシート1!$A$1:$BT$1,0),0)</f>
        <v>2.6813600126632231</v>
      </c>
      <c r="AF43" s="900">
        <f>VLOOKUP(年度マスタ!$K$4&amp;"_"&amp;AF$33,データシート1!$A:$BT,MATCH("aa_"&amp;$S43,データシート1!$A$1:$BT$1,0),0)</f>
        <v>2.6459693412101428</v>
      </c>
      <c r="AG43" s="900">
        <f>VLOOKUP(年度マスタ!$K$4&amp;"_"&amp;AG$33,データシート1!$A:$BT,MATCH("aa_"&amp;$S43,データシート1!$A$1:$BT$1,0),0)</f>
        <v>2.5732816231888309</v>
      </c>
      <c r="AH43" s="900">
        <f>VLOOKUP(年度マスタ!$K$4&amp;"_"&amp;AH$33,データシート1!$A:$BT,MATCH("aa_"&amp;$S43,データシート1!$A$1:$BT$1,0),0)</f>
        <v>2.5157051301478228</v>
      </c>
      <c r="AI43" s="900">
        <f>VLOOKUP(年度マスタ!$K$4&amp;"_"&amp;AI$33,データシート1!$A:$BT,MATCH("aa_"&amp;$S43,データシート1!$A$1:$BT$1,0),0)</f>
        <v>2.1873201271749294</v>
      </c>
      <c r="AJ43" s="900">
        <f>VLOOKUP(年度マスタ!$K$4&amp;"_"&amp;AJ$33,データシート1!$A:$BT,MATCH("aa_"&amp;$S43,データシート1!$A$1:$BT$1,0),0)</f>
        <v>2.1120968269028446</v>
      </c>
      <c r="AK43" s="901">
        <f>VLOOKUP(年度マスタ!$K$4&amp;"_"&amp;AK$33,データシート1!$A:$BT,MATCH("aa_"&amp;$S43,データシート1!$A$1:$BT$1,0),0)</f>
        <v>2.2201464072990293</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4.2728729154059168</v>
      </c>
      <c r="Y44" s="900">
        <f>VLOOKUP(年度マスタ!$K$4&amp;"_"&amp;Y$33,データシート1!$A:$BT,MATCH("aa_"&amp;$S44,データシート1!$A$1:$BT$1,0),0)</f>
        <v>4.3364540607703441</v>
      </c>
      <c r="Z44" s="900">
        <f>VLOOKUP(年度マスタ!$K$4&amp;"_"&amp;Z$33,データシート1!$A:$BT,MATCH("aa_"&amp;$S44,データシート1!$A$1:$BT$1,0),0)</f>
        <v>3.597528775666448</v>
      </c>
      <c r="AA44" s="900">
        <f>VLOOKUP(年度マスタ!$K$4&amp;"_"&amp;AA$33,データシート1!$A:$BT,MATCH("aa_"&amp;$S44,データシート1!$A$1:$BT$1,0),0)</f>
        <v>3.6229735430938321</v>
      </c>
      <c r="AB44" s="900">
        <f>VLOOKUP(年度マスタ!$K$4&amp;"_"&amp;AB$33,データシート1!$A:$BT,MATCH("aa_"&amp;$S44,データシート1!$A$1:$BT$1,0),0)</f>
        <v>3.8114626708740333</v>
      </c>
      <c r="AC44" s="900">
        <f>VLOOKUP(年度マスタ!$K$4&amp;"_"&amp;AC$33,データシート1!$A:$BT,MATCH("aa_"&amp;$S44,データシート1!$A$1:$BT$1,0),0)</f>
        <v>3.8362954007747634</v>
      </c>
      <c r="AD44" s="900">
        <f>VLOOKUP(年度マスタ!$K$4&amp;"_"&amp;AD$33,データシート1!$A:$BT,MATCH("aa_"&amp;$S44,データシート1!$A$1:$BT$1,0),0)</f>
        <v>3.8242504097138519</v>
      </c>
      <c r="AE44" s="900">
        <f>VLOOKUP(年度マスタ!$K$4&amp;"_"&amp;AE$33,データシート1!$A:$BT,MATCH("aa_"&amp;$S44,データシート1!$A$1:$BT$1,0),0)</f>
        <v>4.0667502588088213</v>
      </c>
      <c r="AF44" s="900">
        <f>VLOOKUP(年度マスタ!$K$4&amp;"_"&amp;AF$33,データシート1!$A:$BT,MATCH("aa_"&amp;$S44,データシート1!$A$1:$BT$1,0),0)</f>
        <v>4.0796123974280682</v>
      </c>
      <c r="AG44" s="900">
        <f>VLOOKUP(年度マスタ!$K$4&amp;"_"&amp;AG$33,データシート1!$A:$BT,MATCH("aa_"&amp;$S44,データシート1!$A$1:$BT$1,0),0)</f>
        <v>4.0963615893207557</v>
      </c>
      <c r="AH44" s="900">
        <f>VLOOKUP(年度マスタ!$K$4&amp;"_"&amp;AH$33,データシート1!$A:$BT,MATCH("aa_"&amp;$S44,データシート1!$A$1:$BT$1,0),0)</f>
        <v>3.6456611013244054</v>
      </c>
      <c r="AI44" s="900">
        <f>VLOOKUP(年度マスタ!$K$4&amp;"_"&amp;AI$33,データシート1!$A:$BT,MATCH("aa_"&amp;$S44,データシート1!$A$1:$BT$1,0),0)</f>
        <v>3.3982196703247731</v>
      </c>
      <c r="AJ44" s="900">
        <f>VLOOKUP(年度マスタ!$K$4&amp;"_"&amp;AJ$33,データシート1!$A:$BT,MATCH("aa_"&amp;$S44,データシート1!$A$1:$BT$1,0),0)</f>
        <v>3.4570777668111923</v>
      </c>
      <c r="AK44" s="901">
        <f>VLOOKUP(年度マスタ!$K$4&amp;"_"&amp;AK$33,データシート1!$A:$BT,MATCH("aa_"&amp;$S44,データシート1!$A$1:$BT$1,0),0)</f>
        <v>3.428052145394834</v>
      </c>
      <c r="AL44" s="330"/>
      <c r="AW44" s="17" t="str">
        <f>AW47</f>
        <v>北海道</v>
      </c>
      <c r="AX44" s="1010">
        <f t="shared" si="14"/>
        <v>0.30921412593340852</v>
      </c>
      <c r="AY44" s="1010">
        <f t="shared" si="14"/>
        <v>0.20712729952583622</v>
      </c>
      <c r="AZ44" s="1010">
        <f t="shared" si="14"/>
        <v>0.27350962896363906</v>
      </c>
      <c r="BA44" s="1010">
        <f t="shared" si="14"/>
        <v>0.19984883551217655</v>
      </c>
      <c r="BB44" s="1010">
        <f t="shared" si="14"/>
        <v>1.0300110064939555E-2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0.18381157089834199</v>
      </c>
      <c r="Y45" s="900">
        <f>VLOOKUP(年度マスタ!$K$4&amp;"_"&amp;Y$33,データシート1!$A:$BT,MATCH("aa_"&amp;$S45,データシート1!$A$1:$BT$1,0),0)</f>
        <v>0.186593109338586</v>
      </c>
      <c r="Z45" s="900">
        <f>VLOOKUP(年度マスタ!$K$4&amp;"_"&amp;Z$33,データシート1!$A:$BT,MATCH("aa_"&amp;$S45,データシート1!$A$1:$BT$1,0),0)</f>
        <v>0.21214519737241899</v>
      </c>
      <c r="AA45" s="900">
        <f>VLOOKUP(年度マスタ!$K$4&amp;"_"&amp;AA$33,データシート1!$A:$BT,MATCH("aa_"&amp;$S45,データシート1!$A$1:$BT$1,0),0)</f>
        <v>0.22568798788490799</v>
      </c>
      <c r="AB45" s="900">
        <f>VLOOKUP(年度マスタ!$K$4&amp;"_"&amp;AB$33,データシート1!$A:$BT,MATCH("aa_"&amp;$S45,データシート1!$A$1:$BT$1,0),0)</f>
        <v>0.22394241754521399</v>
      </c>
      <c r="AC45" s="900">
        <f>VLOOKUP(年度マスタ!$K$4&amp;"_"&amp;AC$33,データシート1!$A:$BT,MATCH("aa_"&amp;$S45,データシート1!$A$1:$BT$1,0),0)</f>
        <v>0.21129697505609299</v>
      </c>
      <c r="AD45" s="900">
        <f>VLOOKUP(年度マスタ!$K$4&amp;"_"&amp;AD$33,データシート1!$A:$BT,MATCH("aa_"&amp;$S45,データシート1!$A$1:$BT$1,0),0)</f>
        <v>0.202268914694341</v>
      </c>
      <c r="AE45" s="900">
        <f>VLOOKUP(年度マスタ!$K$4&amp;"_"&amp;AE$33,データシート1!$A:$BT,MATCH("aa_"&amp;$S45,データシート1!$A$1:$BT$1,0),0)</f>
        <v>0.19289606806191689</v>
      </c>
      <c r="AF45" s="900">
        <f>VLOOKUP(年度マスタ!$K$4&amp;"_"&amp;AF$33,データシート1!$A:$BT,MATCH("aa_"&amp;$S45,データシート1!$A$1:$BT$1,0),0)</f>
        <v>0.18209511318517599</v>
      </c>
      <c r="AG45" s="900">
        <f>VLOOKUP(年度マスタ!$K$4&amp;"_"&amp;AG$33,データシート1!$A:$BT,MATCH("aa_"&amp;$S45,データシート1!$A$1:$BT$1,0),0)</f>
        <v>0.16498030928865801</v>
      </c>
      <c r="AH45" s="900">
        <f>VLOOKUP(年度マスタ!$K$4&amp;"_"&amp;AH$33,データシート1!$A:$BT,MATCH("aa_"&amp;$S45,データシート1!$A$1:$BT$1,0),0)</f>
        <v>0.15699079851987</v>
      </c>
      <c r="AI45" s="900">
        <f>VLOOKUP(年度マスタ!$K$4&amp;"_"&amp;AI$33,データシート1!$A:$BT,MATCH("aa_"&amp;$S45,データシート1!$A$1:$BT$1,0),0)</f>
        <v>0.146163633305922</v>
      </c>
      <c r="AJ45" s="900">
        <f>VLOOKUP(年度マスタ!$K$4&amp;"_"&amp;AJ$33,データシート1!$A:$BT,MATCH("aa_"&amp;$S45,データシート1!$A$1:$BT$1,0),0)</f>
        <v>0.140829703042615</v>
      </c>
      <c r="AK45" s="901">
        <f>VLOOKUP(年度マスタ!$K$4&amp;"_"&amp;AK$33,データシート1!$A:$BT,MATCH("aa_"&amp;$S45,データシート1!$A$1:$BT$1,0),0)</f>
        <v>0.13910943784424012</v>
      </c>
      <c r="AL45" s="330"/>
      <c r="AW45" s="17" t="str">
        <f>AW48</f>
        <v>滝上町</v>
      </c>
      <c r="AX45" s="1010">
        <f t="shared" ref="AX45:BB45" si="15">AX48/$BC48</f>
        <v>0.35111165914390174</v>
      </c>
      <c r="AY45" s="1010">
        <f t="shared" si="15"/>
        <v>0.15015826762337187</v>
      </c>
      <c r="AZ45" s="1010">
        <f t="shared" si="15"/>
        <v>0.24153438881412131</v>
      </c>
      <c r="BA45" s="1010">
        <f t="shared" si="15"/>
        <v>0.24171736309672998</v>
      </c>
      <c r="BB45" s="1010">
        <f t="shared" si="15"/>
        <v>1.5478321321875014E-2</v>
      </c>
      <c r="BC45" s="1010">
        <f t="shared" ref="BC45" si="16">SUM(AX45:BB45)</f>
        <v>0.99999999999999978</v>
      </c>
      <c r="BD45" s="29"/>
      <c r="BE45" s="29"/>
      <c r="BF45" s="29"/>
      <c r="BG45" s="29"/>
      <c r="BH45" s="29"/>
    </row>
    <row r="46" spans="2:64" s="21" customFormat="1" ht="17.100000000000001" customHeight="1" thickBot="1">
      <c r="B46" s="313"/>
      <c r="C46" s="1087" t="s">
        <v>1646</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0.29203779000000002</v>
      </c>
      <c r="Y47" s="903">
        <f>VLOOKUP(年度マスタ!$K$4&amp;"_"&amp;Y$33,データシート1!$A:$BT,MATCH("aa_"&amp;$S47,データシート1!$A$1:$BT$1,0),0)</f>
        <v>0.2468581</v>
      </c>
      <c r="Z47" s="903">
        <f>VLOOKUP(年度マスタ!$K$4&amp;"_"&amp;Z$33,データシート1!$A:$BT,MATCH("aa_"&amp;$S47,データシート1!$A$1:$BT$1,0),0)</f>
        <v>0.21471997000000001</v>
      </c>
      <c r="AA47" s="903">
        <f>VLOOKUP(年度マスタ!$K$4&amp;"_"&amp;AA$33,データシート1!$A:$BT,MATCH("aa_"&amp;$S47,データシート1!$A$1:$BT$1,0),0)</f>
        <v>0.22822729999999999</v>
      </c>
      <c r="AB47" s="903">
        <f>VLOOKUP(年度マスタ!$K$4&amp;"_"&amp;AB$33,データシート1!$A:$BT,MATCH("aa_"&amp;$S47,データシート1!$A$1:$BT$1,0),0)</f>
        <v>0.3528286281855208</v>
      </c>
      <c r="AC47" s="903">
        <f>VLOOKUP(年度マスタ!$K$4&amp;"_"&amp;AC$33,データシート1!$A:$BT,MATCH("aa_"&amp;$S47,データシート1!$A$1:$BT$1,0),0)</f>
        <v>0.30232980592343822</v>
      </c>
      <c r="AD47" s="903">
        <f>VLOOKUP(年度マスタ!$K$4&amp;"_"&amp;AD$33,データシート1!$A:$BT,MATCH("aa_"&amp;$S47,データシート1!$A$1:$BT$1,0),0)</f>
        <v>0.24116769516673461</v>
      </c>
      <c r="AE47" s="903">
        <f>VLOOKUP(年度マスタ!$K$4&amp;"_"&amp;AE$33,データシート1!$A:$BT,MATCH("aa_"&amp;$S47,データシート1!$A$1:$BT$1,0),0)</f>
        <v>0.25911414500645868</v>
      </c>
      <c r="AF47" s="903">
        <f>VLOOKUP(年度マスタ!$K$4&amp;"_"&amp;AF$33,データシート1!$A:$BT,MATCH("aa_"&amp;$S47,データシート1!$A$1:$BT$1,0),0)</f>
        <v>0.2369606826733599</v>
      </c>
      <c r="AG47" s="903">
        <f>VLOOKUP(年度マスタ!$K$4&amp;"_"&amp;AG$33,データシート1!$A:$BT,MATCH("aa_"&amp;$S47,データシート1!$A$1:$BT$1,0),0)</f>
        <v>0.31858782086631798</v>
      </c>
      <c r="AH47" s="903">
        <f>VLOOKUP(年度マスタ!$K$4&amp;"_"&amp;AH$33,データシート1!$A:$BT,MATCH("aa_"&amp;$S47,データシート1!$A$1:$BT$1,0),0)</f>
        <v>0.28929185560165488</v>
      </c>
      <c r="AI47" s="903">
        <f>VLOOKUP(年度マスタ!$K$4&amp;"_"&amp;AI$33,データシート1!$A:$BT,MATCH("aa_"&amp;$S47,データシート1!$A$1:$BT$1,0),0)</f>
        <v>0.26958714056447552</v>
      </c>
      <c r="AJ47" s="903">
        <f>VLOOKUP(年度マスタ!$K$4&amp;"_"&amp;AJ$33,データシート1!$A:$BT,MATCH("aa_"&amp;$S47,データシート1!$A$1:$BT$1,0),0)</f>
        <v>0.30954047281861391</v>
      </c>
      <c r="AK47" s="904">
        <f>VLOOKUP(年度マスタ!$K$4&amp;"_"&amp;AK$33,データシート1!$A:$BT,MATCH("aa_"&amp;$S47,データシート1!$A$1:$BT$1,0),0)</f>
        <v>0.37058906947597509</v>
      </c>
      <c r="AL47" s="330"/>
      <c r="AW47" s="17" t="str">
        <f>年度マスタ!I4</f>
        <v>北海道</v>
      </c>
      <c r="AX47" s="1011">
        <f>SUM(AY38:BA38)</f>
        <v>13712.749669583416</v>
      </c>
      <c r="AY47" s="1011">
        <f t="shared" si="17"/>
        <v>9185.4950014356455</v>
      </c>
      <c r="AZ47" s="1011">
        <f t="shared" si="17"/>
        <v>12129.358782938451</v>
      </c>
      <c r="BA47" s="1011">
        <f>SUM(BD38:BG38)</f>
        <v>8862.7162322021832</v>
      </c>
      <c r="BB47" s="1011">
        <f>BH38</f>
        <v>456.78000790976273</v>
      </c>
      <c r="BC47" s="1011">
        <f>SUM(AX47:BB47)</f>
        <v>44347.09969406946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滝上町</v>
      </c>
      <c r="AX48" s="1011">
        <f>SUM(AY39:BA39)</f>
        <v>8.4064764090672099</v>
      </c>
      <c r="AY48" s="1011">
        <f>BB39</f>
        <v>3.5951581257087413</v>
      </c>
      <c r="AZ48" s="1011">
        <f>BC39</f>
        <v>5.7829271363278894</v>
      </c>
      <c r="BA48" s="1011">
        <f>SUM(BD39:BG39)</f>
        <v>5.7873079905381033</v>
      </c>
      <c r="BB48" s="1011">
        <f>BH39</f>
        <v>0.37058906947597509</v>
      </c>
      <c r="BC48" s="1011">
        <f>SUM(AX48:BB48)</f>
        <v>23.94245873111792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23.94245873111792</v>
      </c>
      <c r="P51" s="452">
        <f>P52+P56+P57+P58+P64</f>
        <v>0.99999999999999978</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8.4064764090672099</v>
      </c>
      <c r="P52" s="453">
        <f t="shared" ref="P52:P64" si="18">O52/$O$51</f>
        <v>0.35111165914390174</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2.1479431735407046</v>
      </c>
      <c r="P53" s="454">
        <f t="shared" si="18"/>
        <v>8.9712723227921079E-2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0.29493952498275833</v>
      </c>
      <c r="P54" s="454">
        <f t="shared" si="18"/>
        <v>1.2318681564622541E-2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5.9635937105437478</v>
      </c>
      <c r="P55" s="454">
        <f t="shared" si="18"/>
        <v>0.24908025435135817</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3.5951581257087413</v>
      </c>
      <c r="P56" s="453">
        <f t="shared" si="18"/>
        <v>0.15015826762337187</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5.7829271363278894</v>
      </c>
      <c r="P57" s="453">
        <f t="shared" si="18"/>
        <v>0.24153438881412131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5.7873079905381033</v>
      </c>
      <c r="P58" s="453">
        <f t="shared" si="18"/>
        <v>0.24171736309672998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5.648198552693863</v>
      </c>
      <c r="P59" s="454">
        <f t="shared" si="18"/>
        <v>0.23590720636193147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2.2201464072990293</v>
      </c>
      <c r="P60" s="454">
        <f t="shared" si="18"/>
        <v>9.2728421597465832E-2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3.428052145394834</v>
      </c>
      <c r="P61" s="454">
        <f t="shared" si="18"/>
        <v>0.14317878476446566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0.13910943784424012</v>
      </c>
      <c r="P62" s="454">
        <f t="shared" si="18"/>
        <v>5.810156734798508E-3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0.37058906947597509</v>
      </c>
      <c r="P64" s="612">
        <f t="shared" si="18"/>
        <v>1.5478321321875014E-2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1667</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滝上町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6.4119000000000002</v>
      </c>
      <c r="AI7" s="78">
        <f>VLOOKUP(年度マスタ!$K$4&amp;"_"&amp;$AG7,データシート1!$A:$BT,MATCH("ab_"&amp;AI$2,データシート1!$A$1:$BT$1,0),0)</f>
        <v>189</v>
      </c>
      <c r="AJ7" s="78">
        <f>VLOOKUP(年度マスタ!$K$4&amp;"_"&amp;$AG7,データシート1!$A:$BT,MATCH("ab_"&amp;AJ$2,データシート1!$A$1:$BT$1,0),0)</f>
        <v>136</v>
      </c>
      <c r="AK7" s="78">
        <f>VLOOKUP(年度マスタ!$K$4&amp;"_"&amp;$AG7,データシート1!$A:$BT,MATCH("ab_"&amp;AK$2,データシート1!$A$1:$BT$1,0),0)</f>
        <v>940</v>
      </c>
      <c r="AL7" s="78">
        <f>VLOOKUP(年度マスタ!$K$4&amp;"_"&amp;$AG7,データシート1!$A:$BT,MATCH("ab_"&amp;AL$2,データシート1!$A$1:$BT$1,0),0)</f>
        <v>1607</v>
      </c>
      <c r="AM7" s="78">
        <f>VLOOKUP(年度マスタ!$K$4&amp;"_"&amp;$AG7,データシート1!$A:$BT,MATCH("ab_"&amp;AM$2,データシート1!$A$1:$BT$1,0),0)</f>
        <v>1642</v>
      </c>
      <c r="AN7" s="78">
        <f>VLOOKUP(年度マスタ!$K$4&amp;"_"&amp;$AG7,データシート1!$A:$BT,MATCH("ab_"&amp;AN$2,データシート1!$A$1:$BT$1,0),0)</f>
        <v>860</v>
      </c>
      <c r="AO7" s="78">
        <f>VLOOKUP(年度マスタ!$K$4&amp;"_"&amp;$AG7,データシート1!$A:$BT,MATCH("ab_"&amp;AO$2,データシート1!$A$1:$BT$1,0),0)</f>
        <v>3153</v>
      </c>
      <c r="AP7" s="78">
        <f>VLOOKUP(年度マスタ!$K$4&amp;"_"&amp;$AG7,データシート1!$A:$BT,MATCH("ab_"&amp;AP$2,データシート1!$A$1:$BT$1,0),0)</f>
        <v>0</v>
      </c>
      <c r="AQ7" s="954">
        <f>VLOOKUP(年度マスタ!$K$4&amp;"_"&amp;$AG7,データシート1!$A:$BT,MATCH("ab_"&amp;AQ$2,データシート1!$A$1:$BT$1,0),0)</f>
        <v>0.29203779000000002</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8.6654999999999998</v>
      </c>
      <c r="AI8" s="78">
        <f>VLOOKUP(年度マスタ!$K$4&amp;"_"&amp;$AG8,データシート1!$A:$BT,MATCH("ab_"&amp;AI$2,データシート1!$A$1:$BT$1,0),0)</f>
        <v>189</v>
      </c>
      <c r="AJ8" s="78">
        <f>VLOOKUP(年度マスタ!$K$4&amp;"_"&amp;$AG8,データシート1!$A:$BT,MATCH("ab_"&amp;AJ$2,データシート1!$A$1:$BT$1,0),0)</f>
        <v>136</v>
      </c>
      <c r="AK8" s="78">
        <f>VLOOKUP(年度マスタ!$K$4&amp;"_"&amp;$AG8,データシート1!$A:$BT,MATCH("ab_"&amp;AK$2,データシート1!$A$1:$BT$1,0),0)</f>
        <v>940</v>
      </c>
      <c r="AL8" s="78">
        <f>VLOOKUP(年度マスタ!$K$4&amp;"_"&amp;$AG8,データシート1!$A:$BT,MATCH("ab_"&amp;AL$2,データシート1!$A$1:$BT$1,0),0)</f>
        <v>1579</v>
      </c>
      <c r="AM8" s="78">
        <f>VLOOKUP(年度マスタ!$K$4&amp;"_"&amp;$AG8,データシート1!$A:$BT,MATCH("ab_"&amp;AM$2,データシート1!$A$1:$BT$1,0),0)</f>
        <v>1631</v>
      </c>
      <c r="AN8" s="78">
        <f>VLOOKUP(年度マスタ!$K$4&amp;"_"&amp;$AG8,データシート1!$A:$BT,MATCH("ab_"&amp;AN$2,データシート1!$A$1:$BT$1,0),0)</f>
        <v>851</v>
      </c>
      <c r="AO8" s="78">
        <f>VLOOKUP(年度マスタ!$K$4&amp;"_"&amp;$AG8,データシート1!$A:$BT,MATCH("ab_"&amp;AO$2,データシート1!$A$1:$BT$1,0),0)</f>
        <v>3067</v>
      </c>
      <c r="AP8" s="78">
        <f>VLOOKUP(年度マスタ!$K$4&amp;"_"&amp;$AG8,データシート1!$A:$BT,MATCH("ab_"&amp;AP$2,データシート1!$A$1:$BT$1,0),0)</f>
        <v>0</v>
      </c>
      <c r="AQ8" s="954">
        <f>VLOOKUP(年度マスタ!$K$4&amp;"_"&amp;$AG8,データシート1!$A:$BT,MATCH("ab_"&amp;AQ$2,データシート1!$A$1:$BT$1,0),0)</f>
        <v>0.2468581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11.422000000000001</v>
      </c>
      <c r="AI9" s="78">
        <f>VLOOKUP(年度マスタ!$K$4&amp;"_"&amp;$AG9,データシート1!$A:$BT,MATCH("ab_"&amp;AI$2,データシート1!$A$1:$BT$1,0),0)</f>
        <v>189</v>
      </c>
      <c r="AJ9" s="78">
        <f>VLOOKUP(年度マスタ!$K$4&amp;"_"&amp;$AG9,データシート1!$A:$BT,MATCH("ab_"&amp;AJ$2,データシート1!$A$1:$BT$1,0),0)</f>
        <v>136</v>
      </c>
      <c r="AK9" s="78">
        <f>VLOOKUP(年度マスタ!$K$4&amp;"_"&amp;$AG9,データシート1!$A:$BT,MATCH("ab_"&amp;AK$2,データシート1!$A$1:$BT$1,0),0)</f>
        <v>940</v>
      </c>
      <c r="AL9" s="78">
        <f>VLOOKUP(年度マスタ!$K$4&amp;"_"&amp;$AG9,データシート1!$A:$BT,MATCH("ab_"&amp;AL$2,データシート1!$A$1:$BT$1,0),0)</f>
        <v>1561</v>
      </c>
      <c r="AM9" s="78">
        <f>VLOOKUP(年度マスタ!$K$4&amp;"_"&amp;$AG9,データシート1!$A:$BT,MATCH("ab_"&amp;AM$2,データシート1!$A$1:$BT$1,0),0)</f>
        <v>1565</v>
      </c>
      <c r="AN9" s="78">
        <f>VLOOKUP(年度マスタ!$K$4&amp;"_"&amp;$AG9,データシート1!$A:$BT,MATCH("ab_"&amp;AN$2,データシート1!$A$1:$BT$1,0),0)</f>
        <v>727</v>
      </c>
      <c r="AO9" s="78">
        <f>VLOOKUP(年度マスタ!$K$4&amp;"_"&amp;$AG9,データシート1!$A:$BT,MATCH("ab_"&amp;AO$2,データシート1!$A$1:$BT$1,0),0)</f>
        <v>3023</v>
      </c>
      <c r="AP9" s="78">
        <f>VLOOKUP(年度マスタ!$K$4&amp;"_"&amp;$AG9,データシート1!$A:$BT,MATCH("ab_"&amp;AP$2,データシート1!$A$1:$BT$1,0),0)</f>
        <v>0</v>
      </c>
      <c r="AQ9" s="954">
        <f>VLOOKUP(年度マスタ!$K$4&amp;"_"&amp;$AG9,データシート1!$A:$BT,MATCH("ab_"&amp;AQ$2,データシート1!$A$1:$BT$1,0),0)</f>
        <v>0.21471997000000001</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8.1829000000000001</v>
      </c>
      <c r="AI10" s="78">
        <f>VLOOKUP(年度マスタ!$K$4&amp;"_"&amp;$AG10,データシート1!$A:$BT,MATCH("ab_"&amp;AI$2,データシート1!$A$1:$BT$1,0),0)</f>
        <v>189</v>
      </c>
      <c r="AJ10" s="78">
        <f>VLOOKUP(年度マスタ!$K$4&amp;"_"&amp;$AG10,データシート1!$A:$BT,MATCH("ab_"&amp;AJ$2,データシート1!$A$1:$BT$1,0),0)</f>
        <v>136</v>
      </c>
      <c r="AK10" s="78">
        <f>VLOOKUP(年度マスタ!$K$4&amp;"_"&amp;$AG10,データシート1!$A:$BT,MATCH("ab_"&amp;AK$2,データシート1!$A$1:$BT$1,0),0)</f>
        <v>940</v>
      </c>
      <c r="AL10" s="78">
        <f>VLOOKUP(年度マスタ!$K$4&amp;"_"&amp;$AG10,データシート1!$A:$BT,MATCH("ab_"&amp;AL$2,データシート1!$A$1:$BT$1,0),0)</f>
        <v>1534</v>
      </c>
      <c r="AM10" s="78">
        <f>VLOOKUP(年度マスタ!$K$4&amp;"_"&amp;$AG10,データシート1!$A:$BT,MATCH("ab_"&amp;AM$2,データシート1!$A$1:$BT$1,0),0)</f>
        <v>1568</v>
      </c>
      <c r="AN10" s="78">
        <f>VLOOKUP(年度マスタ!$K$4&amp;"_"&amp;$AG10,データシート1!$A:$BT,MATCH("ab_"&amp;AN$2,データシート1!$A$1:$BT$1,0),0)</f>
        <v>728</v>
      </c>
      <c r="AO10" s="78">
        <f>VLOOKUP(年度マスタ!$K$4&amp;"_"&amp;$AG10,データシート1!$A:$BT,MATCH("ab_"&amp;AO$2,データシート1!$A$1:$BT$1,0),0)</f>
        <v>2960</v>
      </c>
      <c r="AP10" s="78">
        <f>VLOOKUP(年度マスタ!$K$4&amp;"_"&amp;$AG10,データシート1!$A:$BT,MATCH("ab_"&amp;AP$2,データシート1!$A$1:$BT$1,0),0)</f>
        <v>0</v>
      </c>
      <c r="AQ10" s="954">
        <f>VLOOKUP(年度マスタ!$K$4&amp;"_"&amp;$AG10,データシート1!$A:$BT,MATCH("ab_"&amp;AQ$2,データシート1!$A$1:$BT$1,0),0)</f>
        <v>0.22822729999999999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8.1053999999999995</v>
      </c>
      <c r="AI11" s="78">
        <f>VLOOKUP(年度マスタ!$K$4&amp;"_"&amp;$AG11,データシート1!$A:$BT,MATCH("ab_"&amp;AI$2,データシート1!$A$1:$BT$1,0),0)</f>
        <v>189</v>
      </c>
      <c r="AJ11" s="78">
        <f>VLOOKUP(年度マスタ!$K$4&amp;"_"&amp;$AG11,データシート1!$A:$BT,MATCH("ab_"&amp;AJ$2,データシート1!$A$1:$BT$1,0),0)</f>
        <v>136</v>
      </c>
      <c r="AK11" s="78">
        <f>VLOOKUP(年度マスタ!$K$4&amp;"_"&amp;$AG11,データシート1!$A:$BT,MATCH("ab_"&amp;AK$2,データシート1!$A$1:$BT$1,0),0)</f>
        <v>940</v>
      </c>
      <c r="AL11" s="78">
        <f>VLOOKUP(年度マスタ!$K$4&amp;"_"&amp;$AG11,データシート1!$A:$BT,MATCH("ab_"&amp;AL$2,データシート1!$A$1:$BT$1,0),0)</f>
        <v>1512</v>
      </c>
      <c r="AM11" s="78">
        <f>VLOOKUP(年度マスタ!$K$4&amp;"_"&amp;$AG11,データシート1!$A:$BT,MATCH("ab_"&amp;AM$2,データシート1!$A$1:$BT$1,0),0)</f>
        <v>1586</v>
      </c>
      <c r="AN11" s="78">
        <f>VLOOKUP(年度マスタ!$K$4&amp;"_"&amp;$AG11,データシート1!$A:$BT,MATCH("ab_"&amp;AN$2,データシート1!$A$1:$BT$1,0),0)</f>
        <v>763</v>
      </c>
      <c r="AO11" s="78">
        <f>VLOOKUP(年度マスタ!$K$4&amp;"_"&amp;$AG11,データシート1!$A:$BT,MATCH("ab_"&amp;AO$2,データシート1!$A$1:$BT$1,0),0)</f>
        <v>2895</v>
      </c>
      <c r="AP11" s="78">
        <f>VLOOKUP(年度マスタ!$K$4&amp;"_"&amp;$AG11,データシート1!$A:$BT,MATCH("ab_"&amp;AP$2,データシート1!$A$1:$BT$1,0),0)</f>
        <v>0</v>
      </c>
      <c r="AQ11" s="954">
        <f>VLOOKUP(年度マスタ!$K$4&amp;"_"&amp;$AG11,データシート1!$A:$BT,MATCH("ab_"&amp;AQ$2,データシート1!$A$1:$BT$1,0),0)</f>
        <v>0.3528286281855208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9.1165000000000003</v>
      </c>
      <c r="AI12" s="78">
        <f>VLOOKUP(年度マスタ!$K$4&amp;"_"&amp;$AG12,データシート1!$A:$BT,MATCH("ab_"&amp;AI$2,データシート1!$A$1:$BT$1,0),0)</f>
        <v>130</v>
      </c>
      <c r="AJ12" s="78">
        <f>VLOOKUP(年度マスタ!$K$4&amp;"_"&amp;$AG12,データシート1!$A:$BT,MATCH("ab_"&amp;AJ$2,データシート1!$A$1:$BT$1,0),0)</f>
        <v>118</v>
      </c>
      <c r="AK12" s="78">
        <f>VLOOKUP(年度マスタ!$K$4&amp;"_"&amp;$AG12,データシート1!$A:$BT,MATCH("ab_"&amp;AK$2,データシート1!$A$1:$BT$1,0),0)</f>
        <v>840</v>
      </c>
      <c r="AL12" s="78">
        <f>VLOOKUP(年度マスタ!$K$4&amp;"_"&amp;$AG12,データシート1!$A:$BT,MATCH("ab_"&amp;AL$2,データシート1!$A$1:$BT$1,0),0)</f>
        <v>1500</v>
      </c>
      <c r="AM12" s="78">
        <f>VLOOKUP(年度マスタ!$K$4&amp;"_"&amp;$AG12,データシート1!$A:$BT,MATCH("ab_"&amp;AM$2,データシート1!$A$1:$BT$1,0),0)</f>
        <v>1576</v>
      </c>
      <c r="AN12" s="78">
        <f>VLOOKUP(年度マスタ!$K$4&amp;"_"&amp;$AG12,データシート1!$A:$BT,MATCH("ab_"&amp;AN$2,データシート1!$A$1:$BT$1,0),0)</f>
        <v>764</v>
      </c>
      <c r="AO12" s="78">
        <f>VLOOKUP(年度マスタ!$K$4&amp;"_"&amp;$AG12,データシート1!$A:$BT,MATCH("ab_"&amp;AO$2,データシート1!$A$1:$BT$1,0),0)</f>
        <v>2847</v>
      </c>
      <c r="AP12" s="78">
        <f>VLOOKUP(年度マスタ!$K$4&amp;"_"&amp;$AG12,データシート1!$A:$BT,MATCH("ab_"&amp;AP$2,データシート1!$A$1:$BT$1,0),0)</f>
        <v>0</v>
      </c>
      <c r="AQ12" s="954">
        <f>VLOOKUP(年度マスタ!$K$4&amp;"_"&amp;$AG12,データシート1!$A:$BT,MATCH("ab_"&amp;AQ$2,データシート1!$A$1:$BT$1,0),0)</f>
        <v>0.30232980592343822</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10.336</v>
      </c>
      <c r="AI13" s="78">
        <f>VLOOKUP(年度マスタ!$K$4&amp;"_"&amp;$AG13,データシート1!$A:$BT,MATCH("ab_"&amp;AI$2,データシート1!$A$1:$BT$1,0),0)</f>
        <v>130</v>
      </c>
      <c r="AJ13" s="78">
        <f>VLOOKUP(年度マスタ!$K$4&amp;"_"&amp;$AG13,データシート1!$A:$BT,MATCH("ab_"&amp;AJ$2,データシート1!$A$1:$BT$1,0),0)</f>
        <v>118</v>
      </c>
      <c r="AK13" s="78">
        <f>VLOOKUP(年度マスタ!$K$4&amp;"_"&amp;$AG13,データシート1!$A:$BT,MATCH("ab_"&amp;AK$2,データシート1!$A$1:$BT$1,0),0)</f>
        <v>840</v>
      </c>
      <c r="AL13" s="78">
        <f>VLOOKUP(年度マスタ!$K$4&amp;"_"&amp;$AG13,データシート1!$A:$BT,MATCH("ab_"&amp;AL$2,データシート1!$A$1:$BT$1,0),0)</f>
        <v>1479</v>
      </c>
      <c r="AM13" s="78">
        <f>VLOOKUP(年度マスタ!$K$4&amp;"_"&amp;$AG13,データシート1!$A:$BT,MATCH("ab_"&amp;AM$2,データシート1!$A$1:$BT$1,0),0)</f>
        <v>1575</v>
      </c>
      <c r="AN13" s="78">
        <f>VLOOKUP(年度マスタ!$K$4&amp;"_"&amp;$AG13,データシート1!$A:$BT,MATCH("ab_"&amp;AN$2,データシート1!$A$1:$BT$1,0),0)</f>
        <v>761</v>
      </c>
      <c r="AO13" s="78">
        <f>VLOOKUP(年度マスタ!$K$4&amp;"_"&amp;$AG13,データシート1!$A:$BT,MATCH("ab_"&amp;AO$2,データシート1!$A$1:$BT$1,0),0)</f>
        <v>2784</v>
      </c>
      <c r="AP13" s="78">
        <f>VLOOKUP(年度マスタ!$K$4&amp;"_"&amp;$AG13,データシート1!$A:$BT,MATCH("ab_"&amp;AP$2,データシート1!$A$1:$BT$1,0),0)</f>
        <v>0</v>
      </c>
      <c r="AQ13" s="954">
        <f>VLOOKUP(年度マスタ!$K$4&amp;"_"&amp;$AG13,データシート1!$A:$BT,MATCH("ab_"&amp;AQ$2,データシート1!$A$1:$BT$1,0),0)</f>
        <v>0.24116769516673461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9.6006</v>
      </c>
      <c r="AI14" s="78">
        <f>VLOOKUP(年度マスタ!$K$4&amp;"_"&amp;$AG14,データシート1!$A:$BT,MATCH("ab_"&amp;AI$2,データシート1!$A$1:$BT$1,0),0)</f>
        <v>130</v>
      </c>
      <c r="AJ14" s="78">
        <f>VLOOKUP(年度マスタ!$K$4&amp;"_"&amp;$AG14,データシート1!$A:$BT,MATCH("ab_"&amp;AJ$2,データシート1!$A$1:$BT$1,0),0)</f>
        <v>118</v>
      </c>
      <c r="AK14" s="78">
        <f>VLOOKUP(年度マスタ!$K$4&amp;"_"&amp;$AG14,データシート1!$A:$BT,MATCH("ab_"&amp;AK$2,データシート1!$A$1:$BT$1,0),0)</f>
        <v>840</v>
      </c>
      <c r="AL14" s="78">
        <f>VLOOKUP(年度マスタ!$K$4&amp;"_"&amp;$AG14,データシート1!$A:$BT,MATCH("ab_"&amp;AL$2,データシート1!$A$1:$BT$1,0),0)</f>
        <v>1465</v>
      </c>
      <c r="AM14" s="78">
        <f>VLOOKUP(年度マスタ!$K$4&amp;"_"&amp;$AG14,データシート1!$A:$BT,MATCH("ab_"&amp;AM$2,データシート1!$A$1:$BT$1,0),0)</f>
        <v>1577</v>
      </c>
      <c r="AN14" s="78">
        <f>VLOOKUP(年度マスタ!$K$4&amp;"_"&amp;$AG14,データシート1!$A:$BT,MATCH("ab_"&amp;AN$2,データシート1!$A$1:$BT$1,0),0)</f>
        <v>837</v>
      </c>
      <c r="AO14" s="78">
        <f>VLOOKUP(年度マスタ!$K$4&amp;"_"&amp;$AG14,データシート1!$A:$BT,MATCH("ab_"&amp;AO$2,データシート1!$A$1:$BT$1,0),0)</f>
        <v>2731</v>
      </c>
      <c r="AP14" s="78">
        <f>VLOOKUP(年度マスタ!$K$4&amp;"_"&amp;$AG14,データシート1!$A:$BT,MATCH("ab_"&amp;AP$2,データシート1!$A$1:$BT$1,0),0)</f>
        <v>0</v>
      </c>
      <c r="AQ14" s="954">
        <f>VLOOKUP(年度マスタ!$K$4&amp;"_"&amp;$AG14,データシート1!$A:$BT,MATCH("ab_"&amp;AQ$2,データシート1!$A$1:$BT$1,0),0)</f>
        <v>0.25911414500645868</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9.0937000000000001</v>
      </c>
      <c r="AI15" s="78">
        <f>VLOOKUP(年度マスタ!$K$4&amp;"_"&amp;$AG15,データシート1!$A:$BT,MATCH("ab_"&amp;AI$2,データシート1!$A$1:$BT$1,0),0)</f>
        <v>130</v>
      </c>
      <c r="AJ15" s="78">
        <f>VLOOKUP(年度マスタ!$K$4&amp;"_"&amp;$AG15,データシート1!$A:$BT,MATCH("ab_"&amp;AJ$2,データシート1!$A$1:$BT$1,0),0)</f>
        <v>118</v>
      </c>
      <c r="AK15" s="78">
        <f>VLOOKUP(年度マスタ!$K$4&amp;"_"&amp;$AG15,データシート1!$A:$BT,MATCH("ab_"&amp;AK$2,データシート1!$A$1:$BT$1,0),0)</f>
        <v>840</v>
      </c>
      <c r="AL15" s="78">
        <f>VLOOKUP(年度マスタ!$K$4&amp;"_"&amp;$AG15,データシート1!$A:$BT,MATCH("ab_"&amp;AL$2,データシート1!$A$1:$BT$1,0),0)</f>
        <v>1445</v>
      </c>
      <c r="AM15" s="78">
        <f>VLOOKUP(年度マスタ!$K$4&amp;"_"&amp;$AG15,データシート1!$A:$BT,MATCH("ab_"&amp;AM$2,データシート1!$A$1:$BT$1,0),0)</f>
        <v>1582</v>
      </c>
      <c r="AN15" s="78">
        <f>VLOOKUP(年度マスタ!$K$4&amp;"_"&amp;$AG15,データシート1!$A:$BT,MATCH("ab_"&amp;AN$2,データシート1!$A$1:$BT$1,0),0)</f>
        <v>845</v>
      </c>
      <c r="AO15" s="78">
        <f>VLOOKUP(年度マスタ!$K$4&amp;"_"&amp;$AG15,データシート1!$A:$BT,MATCH("ab_"&amp;AO$2,データシート1!$A$1:$BT$1,0),0)</f>
        <v>2666</v>
      </c>
      <c r="AP15" s="78">
        <f>VLOOKUP(年度マスタ!$K$4&amp;"_"&amp;$AG15,データシート1!$A:$BT,MATCH("ab_"&amp;AP$2,データシート1!$A$1:$BT$1,0),0)</f>
        <v>0</v>
      </c>
      <c r="AQ15" s="954">
        <f>VLOOKUP(年度マスタ!$K$4&amp;"_"&amp;$AG15,データシート1!$A:$BT,MATCH("ab_"&amp;AQ$2,データシート1!$A$1:$BT$1,0),0)</f>
        <v>0.2369606826733599</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8.6753</v>
      </c>
      <c r="AI16" s="78">
        <f>VLOOKUP(年度マスタ!$K$4&amp;"_"&amp;$AG16,データシート1!$A:$BT,MATCH("ab_"&amp;AI$2,データシート1!$A$1:$BT$1,0),0)</f>
        <v>130</v>
      </c>
      <c r="AJ16" s="78">
        <f>VLOOKUP(年度マスタ!$K$4&amp;"_"&amp;$AG16,データシート1!$A:$BT,MATCH("ab_"&amp;AJ$2,データシート1!$A$1:$BT$1,0),0)</f>
        <v>118</v>
      </c>
      <c r="AK16" s="78">
        <f>VLOOKUP(年度マスタ!$K$4&amp;"_"&amp;$AG16,データシート1!$A:$BT,MATCH("ab_"&amp;AK$2,データシート1!$A$1:$BT$1,0),0)</f>
        <v>840</v>
      </c>
      <c r="AL16" s="78">
        <f>VLOOKUP(年度マスタ!$K$4&amp;"_"&amp;$AG16,データシート1!$A:$BT,MATCH("ab_"&amp;AL$2,データシート1!$A$1:$BT$1,0),0)</f>
        <v>1417</v>
      </c>
      <c r="AM16" s="78">
        <f>VLOOKUP(年度マスタ!$K$4&amp;"_"&amp;$AG16,データシート1!$A:$BT,MATCH("ab_"&amp;AM$2,データシート1!$A$1:$BT$1,0),0)</f>
        <v>1568</v>
      </c>
      <c r="AN16" s="78">
        <f>VLOOKUP(年度マスタ!$K$4&amp;"_"&amp;$AG16,データシート1!$A:$BT,MATCH("ab_"&amp;AN$2,データシート1!$A$1:$BT$1,0),0)</f>
        <v>857</v>
      </c>
      <c r="AO16" s="78">
        <f>VLOOKUP(年度マスタ!$K$4&amp;"_"&amp;$AG16,データシート1!$A:$BT,MATCH("ab_"&amp;AO$2,データシート1!$A$1:$BT$1,0),0)</f>
        <v>2603</v>
      </c>
      <c r="AP16" s="78">
        <f>VLOOKUP(年度マスタ!$K$4&amp;"_"&amp;$AG16,データシート1!$A:$BT,MATCH("ab_"&amp;AP$2,データシート1!$A$1:$BT$1,0),0)</f>
        <v>0</v>
      </c>
      <c r="AQ16" s="954">
        <f>VLOOKUP(年度マスタ!$K$4&amp;"_"&amp;$AG16,データシート1!$A:$BT,MATCH("ab_"&amp;AQ$2,データシート1!$A$1:$BT$1,0),0)</f>
        <v>0.31858782086631798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10.5451</v>
      </c>
      <c r="AI17" s="151">
        <f>VLOOKUP(年度マスタ!$K$4&amp;"_"&amp;$AG17,データシート1!$A:$BT,MATCH("ab_"&amp;AI$2,データシート1!$A$1:$BT$1,0),0)</f>
        <v>130</v>
      </c>
      <c r="AJ17" s="151">
        <f>VLOOKUP(年度マスタ!$K$4&amp;"_"&amp;$AG17,データシート1!$A:$BT,MATCH("ab_"&amp;AJ$2,データシート1!$A$1:$BT$1,0),0)</f>
        <v>118</v>
      </c>
      <c r="AK17" s="151">
        <f>VLOOKUP(年度マスタ!$K$4&amp;"_"&amp;$AG17,データシート1!$A:$BT,MATCH("ab_"&amp;AK$2,データシート1!$A$1:$BT$1,0),0)</f>
        <v>840</v>
      </c>
      <c r="AL17" s="151">
        <f>VLOOKUP(年度マスタ!$K$4&amp;"_"&amp;$AG17,データシート1!$A:$BT,MATCH("ab_"&amp;AL$2,データシート1!$A$1:$BT$1,0),0)</f>
        <v>1402</v>
      </c>
      <c r="AM17" s="151">
        <f>VLOOKUP(年度マスタ!$K$4&amp;"_"&amp;$AG17,データシート1!$A:$BT,MATCH("ab_"&amp;AM$2,データシート1!$A$1:$BT$1,0),0)</f>
        <v>1575</v>
      </c>
      <c r="AN17" s="151">
        <f>VLOOKUP(年度マスタ!$K$4&amp;"_"&amp;$AG17,データシート1!$A:$BT,MATCH("ab_"&amp;AN$2,データシート1!$A$1:$BT$1,0),0)</f>
        <v>757</v>
      </c>
      <c r="AO17" s="151">
        <f>VLOOKUP(年度マスタ!$K$4&amp;"_"&amp;$AG17,データシート1!$A:$BT,MATCH("ab_"&amp;AO$2,データシート1!$A$1:$BT$1,0),0)</f>
        <v>2544</v>
      </c>
      <c r="AP17" s="151">
        <f>VLOOKUP(年度マスタ!$K$4&amp;"_"&amp;$AG17,データシート1!$A:$BT,MATCH("ab_"&amp;AP$2,データシート1!$A$1:$BT$1,0),0)</f>
        <v>0</v>
      </c>
      <c r="AQ17" s="955">
        <f>VLOOKUP(年度マスタ!$K$4&amp;"_"&amp;$AG17,データシート1!$A:$BT,MATCH("ab_"&amp;AQ$2,データシート1!$A$1:$BT$1,0),0)</f>
        <v>0.28929185560165488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5.9646999999999997</v>
      </c>
      <c r="AI18" s="78">
        <f>VLOOKUP(年度マスタ!$K$4&amp;"_"&amp;$AG18,データシート1!$A:$BT,MATCH("ab_"&amp;AI$2,データシート1!$A$1:$BT$1,0),0)</f>
        <v>110</v>
      </c>
      <c r="AJ18" s="78">
        <f>VLOOKUP(年度マスタ!$K$4&amp;"_"&amp;$AG18,データシート1!$A:$BT,MATCH("ab_"&amp;AJ$2,データシート1!$A$1:$BT$1,0),0)</f>
        <v>150</v>
      </c>
      <c r="AK18" s="78">
        <f>VLOOKUP(年度マスタ!$K$4&amp;"_"&amp;$AG18,データシート1!$A:$BT,MATCH("ab_"&amp;AK$2,データシート1!$A$1:$BT$1,0),0)</f>
        <v>778</v>
      </c>
      <c r="AL18" s="78">
        <f>VLOOKUP(年度マスタ!$K$4&amp;"_"&amp;$AG18,データシート1!$A:$BT,MATCH("ab_"&amp;AL$2,データシート1!$A$1:$BT$1,0),0)</f>
        <v>1381</v>
      </c>
      <c r="AM18" s="78">
        <f>VLOOKUP(年度マスタ!$K$4&amp;"_"&amp;$AG18,データシート1!$A:$BT,MATCH("ab_"&amp;AM$2,データシート1!$A$1:$BT$1,0),0)</f>
        <v>1563</v>
      </c>
      <c r="AN18" s="78">
        <f>VLOOKUP(年度マスタ!$K$4&amp;"_"&amp;$AG18,データシート1!$A:$BT,MATCH("ab_"&amp;AN$2,データシート1!$A$1:$BT$1,0),0)</f>
        <v>750</v>
      </c>
      <c r="AO18" s="78">
        <f>VLOOKUP(年度マスタ!$K$4&amp;"_"&amp;$AG18,データシート1!$A:$BT,MATCH("ab_"&amp;AO$2,データシート1!$A$1:$BT$1,0),0)</f>
        <v>2479</v>
      </c>
      <c r="AP18" s="78">
        <f>VLOOKUP(年度マスタ!$K$4&amp;"_"&amp;$AG18,データシート1!$A:$BT,MATCH("ab_"&amp;AP$2,データシート1!$A$1:$BT$1,0),0)</f>
        <v>0</v>
      </c>
      <c r="AQ18" s="954">
        <f>VLOOKUP(年度マスタ!$K$4&amp;"_"&amp;$AG18,データシート1!$A:$BT,MATCH("ab_"&amp;AQ$2,データシート1!$A$1:$BT$1,0),0)</f>
        <v>0.26958714056447552</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12.5342</v>
      </c>
      <c r="AI19" s="78">
        <f>VLOOKUP(年度マスタ!$K$4&amp;"_"&amp;$AG19,データシート1!$A:$BT,MATCH("ab_"&amp;AI$2,データシート1!$A$1:$BT$1,0),0)</f>
        <v>110</v>
      </c>
      <c r="AJ19" s="78">
        <f>VLOOKUP(年度マスタ!$K$4&amp;"_"&amp;$AG19,データシート1!$A:$BT,MATCH("ab_"&amp;AJ$2,データシート1!$A$1:$BT$1,0),0)</f>
        <v>150</v>
      </c>
      <c r="AK19" s="78">
        <f>VLOOKUP(年度マスタ!$K$4&amp;"_"&amp;$AG19,データシート1!$A:$BT,MATCH("ab_"&amp;AK$2,データシート1!$A$1:$BT$1,0),0)</f>
        <v>778</v>
      </c>
      <c r="AL19" s="78">
        <f>VLOOKUP(年度マスタ!$K$4&amp;"_"&amp;$AG19,データシート1!$A:$BT,MATCH("ab_"&amp;AL$2,データシート1!$A$1:$BT$1,0),0)</f>
        <v>1349</v>
      </c>
      <c r="AM19" s="78">
        <f>VLOOKUP(年度マスタ!$K$4&amp;"_"&amp;$AG19,データシート1!$A:$BT,MATCH("ab_"&amp;AM$2,データシート1!$A$1:$BT$1,0),0)</f>
        <v>1554</v>
      </c>
      <c r="AN19" s="78">
        <f>VLOOKUP(年度マスタ!$K$4&amp;"_"&amp;$AG19,データシート1!$A:$BT,MATCH("ab_"&amp;AN$2,データシート1!$A$1:$BT$1,0),0)</f>
        <v>744</v>
      </c>
      <c r="AO19" s="78">
        <f>VLOOKUP(年度マスタ!$K$4&amp;"_"&amp;$AG19,データシート1!$A:$BT,MATCH("ab_"&amp;AO$2,データシート1!$A$1:$BT$1,0),0)</f>
        <v>2412</v>
      </c>
      <c r="AP19" s="78">
        <f>VLOOKUP(年度マスタ!$K$4&amp;"_"&amp;$AG19,データシート1!$A:$BT,MATCH("ab_"&amp;AP$2,データシート1!$A$1:$BT$1,0),0)</f>
        <v>0</v>
      </c>
      <c r="AQ19" s="954">
        <f>VLOOKUP(年度マスタ!$K$4&amp;"_"&amp;$AG19,データシート1!$A:$BT,MATCH("ab_"&amp;AQ$2,データシート1!$A$1:$BT$1,0),0)</f>
        <v>0.30954047281861391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12.6348</v>
      </c>
      <c r="AI20" s="78">
        <f>VLOOKUP(年度マスタ!$K$4&amp;"_"&amp;$AG20,データシート1!$A:$BT,MATCH("ab_"&amp;AI$2,データシート1!$A$1:$BT$1,0),0)</f>
        <v>110</v>
      </c>
      <c r="AJ20" s="78">
        <f>VLOOKUP(年度マスタ!$K$4&amp;"_"&amp;$AG20,データシート1!$A:$BT,MATCH("ab_"&amp;AJ$2,データシート1!$A$1:$BT$1,0),0)</f>
        <v>150</v>
      </c>
      <c r="AK20" s="78">
        <f>VLOOKUP(年度マスタ!$K$4&amp;"_"&amp;$AG20,データシート1!$A:$BT,MATCH("ab_"&amp;AK$2,データシート1!$A$1:$BT$1,0),0)</f>
        <v>778</v>
      </c>
      <c r="AL20" s="78">
        <f>VLOOKUP(年度マスタ!$K$4&amp;"_"&amp;$AG20,データシート1!$A:$BT,MATCH("ab_"&amp;AL$2,データシート1!$A$1:$BT$1,0),0)</f>
        <v>1337</v>
      </c>
      <c r="AM20" s="78">
        <f>VLOOKUP(年度マスタ!$K$4&amp;"_"&amp;$AG20,データシート1!$A:$BT,MATCH("ab_"&amp;AM$2,データシート1!$A$1:$BT$1,0),0)</f>
        <v>1552</v>
      </c>
      <c r="AN20" s="78">
        <f>VLOOKUP(年度マスタ!$K$4&amp;"_"&amp;$AG20,データシート1!$A:$BT,MATCH("ab_"&amp;AN$2,データシート1!$A$1:$BT$1,0),0)</f>
        <v>749</v>
      </c>
      <c r="AO20" s="78">
        <f>VLOOKUP(年度マスタ!$K$4&amp;"_"&amp;$AG20,データシート1!$A:$BT,MATCH("ab_"&amp;AO$2,データシート1!$A$1:$BT$1,0),0)</f>
        <v>2363</v>
      </c>
      <c r="AP20" s="78">
        <f>VLOOKUP(年度マスタ!$K$4&amp;"_"&amp;$AG20,データシート1!$A:$BT,MATCH("ab_"&amp;AP$2,データシート1!$A$1:$BT$1,0),0)</f>
        <v>0</v>
      </c>
      <c r="AQ20" s="954">
        <f>VLOOKUP(年度マスタ!$K$4&amp;"_"&amp;$AG20,データシート1!$A:$BT,MATCH("ab_"&amp;AQ$2,データシート1!$A$1:$BT$1,0),0)</f>
        <v>0.37058906947597509</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1668</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滝上町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01560</v>
      </c>
      <c r="BF13" s="70" t="str">
        <f>年度マスタ!K4</f>
        <v>01560</v>
      </c>
      <c r="BG13" s="70" t="str">
        <f>年度マスタ!K4</f>
        <v>01560</v>
      </c>
      <c r="BH13" s="278" t="s">
        <v>195</v>
      </c>
      <c r="BI13" s="278" t="s">
        <v>195</v>
      </c>
      <c r="BJ13" s="278" t="s">
        <v>195</v>
      </c>
      <c r="BK13" s="278" t="str">
        <f>年度マスタ!K4</f>
        <v>01560</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滝上町</v>
      </c>
      <c r="BF14" s="70" t="str">
        <f>AP2</f>
        <v>滝上町</v>
      </c>
      <c r="BG14" s="70" t="str">
        <f>AP2</f>
        <v>滝上町</v>
      </c>
      <c r="BH14" s="70" t="s">
        <v>205</v>
      </c>
      <c r="BI14" s="70" t="s">
        <v>205</v>
      </c>
      <c r="BJ14" s="70" t="s">
        <v>205</v>
      </c>
      <c r="BK14" s="70" t="str">
        <f>AP2</f>
        <v>滝上町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1670</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15.68994759556348</v>
      </c>
      <c r="AG24" s="877">
        <f t="shared" ref="AG24:AP24" si="11">AG25+AG29</f>
        <v>16.21657293579111</v>
      </c>
      <c r="AH24" s="877">
        <f t="shared" si="11"/>
        <v>14.773526122680542</v>
      </c>
      <c r="AI24" s="877">
        <f t="shared" si="11"/>
        <v>13.396264191444711</v>
      </c>
      <c r="AJ24" s="877">
        <f t="shared" si="11"/>
        <v>13.792026328143692</v>
      </c>
      <c r="AK24" s="877">
        <f t="shared" si="11"/>
        <v>13.409299483771749</v>
      </c>
      <c r="AL24" s="877">
        <f t="shared" si="11"/>
        <v>12.739380349979079</v>
      </c>
      <c r="AM24" s="877">
        <f t="shared" si="11"/>
        <v>12.064421599072936</v>
      </c>
      <c r="AN24" s="877">
        <f t="shared" si="11"/>
        <v>11.953174791254474</v>
      </c>
      <c r="AO24" s="877">
        <f t="shared" si="11"/>
        <v>12.360989199105365</v>
      </c>
      <c r="AP24" s="878">
        <f t="shared" si="11"/>
        <v>13.106405738448139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10.84826842641068</v>
      </c>
      <c r="AG25" s="879">
        <f>①CO2排出量の現状把握!AA35</f>
        <v>10.203222791349347</v>
      </c>
      <c r="AH25" s="879">
        <f>①CO2排出量の現状把握!AB35</f>
        <v>9.1809667199648572</v>
      </c>
      <c r="AI25" s="879">
        <f>①CO2排出量の現状把握!AC35</f>
        <v>8.1395067878421088</v>
      </c>
      <c r="AJ25" s="879">
        <f>①CO2排出量の現状把握!AD35</f>
        <v>8.7057306295937522</v>
      </c>
      <c r="AK25" s="879">
        <f>①CO2排出量の現状把握!AE35</f>
        <v>9.0483907988233199</v>
      </c>
      <c r="AL25" s="879">
        <f>①CO2排出量の現状把握!AF35</f>
        <v>8.366740949375334</v>
      </c>
      <c r="AM25" s="879">
        <f>①CO2排出量の現状把握!AG35</f>
        <v>7.6702160069627663</v>
      </c>
      <c r="AN25" s="879">
        <f>①CO2排出量の現状把握!AH35</f>
        <v>8.011173368304064</v>
      </c>
      <c r="AO25" s="879">
        <f>①CO2排出量の現状把握!AI35</f>
        <v>8.8889974324734933</v>
      </c>
      <c r="AP25" s="880">
        <f>①CO2排出量の現状把握!AJ35</f>
        <v>9.5801936339801266</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3.109222674373715</v>
      </c>
      <c r="AG26" s="881">
        <f>①CO2排出量の現状把握!AA36</f>
        <v>2.3248209333516958</v>
      </c>
      <c r="AH26" s="881">
        <f>①CO2排出量の現状把握!AB36</f>
        <v>2.2616286695351868</v>
      </c>
      <c r="AI26" s="881">
        <f>①CO2排出量の現状把握!AC36</f>
        <v>2.290398155304139</v>
      </c>
      <c r="AJ26" s="881">
        <f>①CO2排出量の現状把握!AD36</f>
        <v>2.590019736123113</v>
      </c>
      <c r="AK26" s="881">
        <f>①CO2排出量の現状把握!AE36</f>
        <v>2.5273978893242521</v>
      </c>
      <c r="AL26" s="881">
        <f>①CO2排出量の現状把握!AF36</f>
        <v>2.4329266848269082</v>
      </c>
      <c r="AM26" s="881">
        <f>①CO2排出量の現状把握!AG36</f>
        <v>2.2212924945970882</v>
      </c>
      <c r="AN26" s="881">
        <f>①CO2排出量の現状把握!AH36</f>
        <v>2.5667108237462903</v>
      </c>
      <c r="AO26" s="881">
        <f>①CO2排出量の現状把握!AI36</f>
        <v>1.28073581506929</v>
      </c>
      <c r="AP26" s="882">
        <f>①CO2排出量の現状把握!AJ36</f>
        <v>2.6207532783759948</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0.59484363001426277</v>
      </c>
      <c r="AG27" s="881">
        <f>①CO2排出量の現状把握!AA37</f>
        <v>0.67011435539821318</v>
      </c>
      <c r="AH27" s="881">
        <f>①CO2排出量の現状把握!AB37</f>
        <v>0.55385180047430305</v>
      </c>
      <c r="AI27" s="881">
        <f>①CO2排出量の現状把握!AC37</f>
        <v>0.43844732449076318</v>
      </c>
      <c r="AJ27" s="881">
        <f>①CO2排出量の現状把握!AD37</f>
        <v>0.42042540636487558</v>
      </c>
      <c r="AK27" s="881">
        <f>①CO2排出量の現状把握!AE37</f>
        <v>0.39657806088449721</v>
      </c>
      <c r="AL27" s="881">
        <f>①CO2排出量の現状把握!AF37</f>
        <v>0.40524339937771992</v>
      </c>
      <c r="AM27" s="881">
        <f>①CO2排出量の現状把握!AG37</f>
        <v>0.37717184297843465</v>
      </c>
      <c r="AN27" s="881">
        <f>①CO2排出量の現状把握!AH37</f>
        <v>0.3499876971539414</v>
      </c>
      <c r="AO27" s="881">
        <f>①CO2排出量の現状把握!AI37</f>
        <v>0.32008991832268224</v>
      </c>
      <c r="AP27" s="882">
        <f>①CO2排出量の現状把握!AJ37</f>
        <v>0.30833544284322678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7.144202122022703</v>
      </c>
      <c r="AG28" s="881">
        <f>①CO2排出量の現状把握!AA38</f>
        <v>7.2082875025994388</v>
      </c>
      <c r="AH28" s="881">
        <f>①CO2排出量の現状把握!AB38</f>
        <v>6.3654862499553673</v>
      </c>
      <c r="AI28" s="881">
        <f>①CO2排出量の現状把握!AC38</f>
        <v>5.4106613080472066</v>
      </c>
      <c r="AJ28" s="881">
        <f>①CO2排出量の現状把握!AD38</f>
        <v>5.695285487105763</v>
      </c>
      <c r="AK28" s="881">
        <f>①CO2排出量の現状把握!AE38</f>
        <v>6.1244148486145713</v>
      </c>
      <c r="AL28" s="881">
        <f>①CO2排出量の現状把握!AF38</f>
        <v>5.528570865170706</v>
      </c>
      <c r="AM28" s="881">
        <f>①CO2排出量の現状把握!AG38</f>
        <v>5.0717516693872433</v>
      </c>
      <c r="AN28" s="881">
        <f>①CO2排出量の現状把握!AH38</f>
        <v>5.0944748474038324</v>
      </c>
      <c r="AO28" s="881">
        <f>①CO2排出量の現状把握!AI38</f>
        <v>7.2881716990815208</v>
      </c>
      <c r="AP28" s="882">
        <f>①CO2排出量の現状把握!AJ38</f>
        <v>6.6511049127609052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4.8416791691527994</v>
      </c>
      <c r="AG29" s="883">
        <f>①CO2排出量の現状把握!AA39</f>
        <v>6.0133501444417634</v>
      </c>
      <c r="AH29" s="883">
        <f>①CO2排出量の現状把握!AB39</f>
        <v>5.5925594027156844</v>
      </c>
      <c r="AI29" s="883">
        <f>①CO2排出量の現状把握!AC39</f>
        <v>5.2567574036026032</v>
      </c>
      <c r="AJ29" s="883">
        <f>①CO2排出量の現状把握!AD39</f>
        <v>5.0862956985499386</v>
      </c>
      <c r="AK29" s="883">
        <f>①CO2排出量の現状把握!AE39</f>
        <v>4.3609086849484289</v>
      </c>
      <c r="AL29" s="883">
        <f>①CO2排出量の現状把握!AF39</f>
        <v>4.3726394006037452</v>
      </c>
      <c r="AM29" s="883">
        <f>①CO2排出量の現状把握!AG39</f>
        <v>4.3942055921101701</v>
      </c>
      <c r="AN29" s="883">
        <f>①CO2排出量の現状把握!AH39</f>
        <v>3.9420014229504101</v>
      </c>
      <c r="AO29" s="883">
        <f>①CO2排出量の現状把握!AI39</f>
        <v>3.4719917666318723</v>
      </c>
      <c r="AP29" s="884">
        <f>①CO2排出量の現状把握!AJ39</f>
        <v>3.5262121044680117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滝上町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1648</v>
      </c>
      <c r="AE4" s="1118" t="s">
        <v>1649</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1647</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32</v>
      </c>
      <c r="K6" s="619">
        <f>VLOOKUP(年度マスタ!$K$4&amp;"_"&amp;K$5,データシート1!$A:$BT,MATCH("cb_"&amp;$G6,データシート1!$A$1:$BT$1,0),0)</f>
        <v>34.700000000000003</v>
      </c>
      <c r="L6" s="619">
        <f>VLOOKUP(年度マスタ!$K$4&amp;"_"&amp;L$5,データシート1!$A:$BT,MATCH("cb_"&amp;$G6,データシート1!$A$1:$BT$1,0),0)</f>
        <v>34.700000000000003</v>
      </c>
      <c r="M6" s="619">
        <f>VLOOKUP(年度マスタ!$K$4&amp;"_"&amp;M$5,データシート1!$A:$BT,MATCH("cb_"&amp;$G6,データシート1!$A$1:$BT$1,0),0)</f>
        <v>35</v>
      </c>
      <c r="N6" s="619">
        <f>VLOOKUP(年度マスタ!$K$4&amp;"_"&amp;N$5,データシート1!$A:$BT,MATCH("cb_"&amp;$G6,データシート1!$A$1:$BT$1,0),0)</f>
        <v>34.700000000000003</v>
      </c>
      <c r="O6" s="619">
        <f>VLOOKUP(年度マスタ!$K$4&amp;"_"&amp;O$5,データシート1!$A:$BT,MATCH("cb_"&amp;$G6,データシート1!$A$1:$BT$1,0),0)</f>
        <v>34.700000000000003</v>
      </c>
      <c r="P6" s="619">
        <f>VLOOKUP(年度マスタ!$K$4&amp;"_"&amp;P$5,データシート1!$A:$BT,MATCH("cb_"&amp;$G6,データシート1!$A$1:$BT$1,0),0)</f>
        <v>54.1</v>
      </c>
      <c r="Q6" s="619">
        <f>VLOOKUP(年度マスタ!$K$4&amp;"_"&amp;Q$5,データシート1!$A:$BT,MATCH("cb_"&amp;$G6,データシート1!$A$1:$BT$1,0),0)</f>
        <v>54.1</v>
      </c>
      <c r="R6" s="633">
        <f>VLOOKUP(年度マスタ!$K$4&amp;"_"&amp;R$5,データシート1!$A:$BT,MATCH("cb_"&amp;$G6,データシート1!$A$1:$BT$1,0),0)</f>
        <v>56.2</v>
      </c>
      <c r="S6" s="568"/>
      <c r="T6" s="190"/>
      <c r="U6" s="581"/>
      <c r="V6" s="195"/>
      <c r="W6" s="195"/>
      <c r="X6" s="195"/>
      <c r="Y6" s="196" t="s">
        <v>372</v>
      </c>
      <c r="Z6" s="663" t="s">
        <v>373</v>
      </c>
      <c r="AA6" s="663"/>
      <c r="AB6" s="663"/>
      <c r="AC6" s="664">
        <f>SUM(AC7:AC8)</f>
        <v>1298867</v>
      </c>
      <c r="AD6" s="664">
        <f>SUM(AD7:AD8)</f>
        <v>1513352.3769999999</v>
      </c>
      <c r="AE6" s="665">
        <f>$AD6*3600/100000000</f>
        <v>54.480685571999999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843.5</v>
      </c>
      <c r="K7" s="617">
        <f>VLOOKUP(年度マスタ!$K$4&amp;"_"&amp;K$5,データシート1!$A:$BT,MATCH("cb_"&amp;$G7,データシート1!$A$1:$BT$1,0),0)</f>
        <v>843.5</v>
      </c>
      <c r="L7" s="617">
        <f>VLOOKUP(年度マスタ!$K$4&amp;"_"&amp;L$5,データシート1!$A:$BT,MATCH("cb_"&amp;$G7,データシート1!$A$1:$BT$1,0),0)</f>
        <v>942.5</v>
      </c>
      <c r="M7" s="617">
        <f>VLOOKUP(年度マスタ!$K$4&amp;"_"&amp;M$5,データシート1!$A:$BT,MATCH("cb_"&amp;$G7,データシート1!$A$1:$BT$1,0),0)</f>
        <v>943</v>
      </c>
      <c r="N7" s="617">
        <f>VLOOKUP(年度マスタ!$K$4&amp;"_"&amp;N$5,データシート1!$A:$BT,MATCH("cb_"&amp;$G7,データシート1!$A$1:$BT$1,0),0)</f>
        <v>942.5</v>
      </c>
      <c r="O7" s="617">
        <f>VLOOKUP(年度マスタ!$K$4&amp;"_"&amp;O$5,データシート1!$A:$BT,MATCH("cb_"&amp;$G7,データシート1!$A$1:$BT$1,0),0)</f>
        <v>992</v>
      </c>
      <c r="P7" s="617">
        <f>VLOOKUP(年度マスタ!$K$4&amp;"_"&amp;P$5,データシート1!$A:$BT,MATCH("cb_"&amp;$G7,データシート1!$A$1:$BT$1,0),0)</f>
        <v>992</v>
      </c>
      <c r="Q7" s="617">
        <f>VLOOKUP(年度マスタ!$K$4&amp;"_"&amp;Q$5,データシート1!$A:$BT,MATCH("cb_"&amp;$G7,データシート1!$A$1:$BT$1,0),0)</f>
        <v>992</v>
      </c>
      <c r="R7" s="634">
        <f>VLOOKUP(年度マスタ!$K$4&amp;"_"&amp;R$5,データシート1!$A:$BT,MATCH("cb_"&amp;$G7,データシート1!$A$1:$BT$1,0),0)</f>
        <v>992</v>
      </c>
      <c r="S7" s="568"/>
      <c r="T7" s="190"/>
      <c r="U7" s="581"/>
      <c r="V7" s="195"/>
      <c r="W7" s="195"/>
      <c r="X7" s="195"/>
      <c r="Y7" s="196" t="s">
        <v>375</v>
      </c>
      <c r="Z7" s="212" t="s">
        <v>376</v>
      </c>
      <c r="AA7" s="212"/>
      <c r="AB7" s="212"/>
      <c r="AC7" s="1022">
        <f>VLOOKUP(年度マスタ!$K$4&amp;"_"&amp;年度マスタ!$K$9,データシート3!A:AB,MATCH("ea_"&amp;$Y7&amp;"_設備",データシート3!$A$1:$AB$1,0),0)</f>
        <v>35013</v>
      </c>
      <c r="AD7" s="1022">
        <f>VLOOKUP(年度マスタ!$K$4&amp;"_"&amp;年度マスタ!$K$9,データシート3!A:AB,MATCH("ea_"&amp;$Y7&amp;"_年間発電",データシート3!$A$1:$AB$1,0),0)/10^3</f>
        <v>41011.379000000001</v>
      </c>
      <c r="AE7" s="554">
        <f t="shared" ref="AE7:AE16" si="0">$AD7*3600/100000000</f>
        <v>1.4764096440000001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1263854</v>
      </c>
      <c r="AD8" s="1022">
        <f>VLOOKUP(年度マスタ!$K$4&amp;"_"&amp;年度マスタ!$K$9,データシート3!A:AB,MATCH("ea_"&amp;$Y8&amp;"_年間発電",データシート3!$A$1:$AB$1,0),0)/10^3</f>
        <v>1472340.9979999999</v>
      </c>
      <c r="AE8" s="554">
        <f t="shared" si="0"/>
        <v>53.004275927999991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260</v>
      </c>
      <c r="K9" s="617">
        <f>VLOOKUP(年度マスタ!$K$4&amp;"_"&amp;K$5,データシート1!$A:$BT,MATCH("cb_"&amp;$G9,データシート1!$A$1:$BT$1,0),0)</f>
        <v>260</v>
      </c>
      <c r="L9" s="617">
        <f>VLOOKUP(年度マスタ!$K$4&amp;"_"&amp;L$5,データシート1!$A:$BT,MATCH("cb_"&amp;$G9,データシート1!$A$1:$BT$1,0),0)</f>
        <v>260</v>
      </c>
      <c r="M9" s="617">
        <f>VLOOKUP(年度マスタ!$K$4&amp;"_"&amp;M$5,データシート1!$A:$BT,MATCH("cb_"&amp;$G9,データシート1!$A$1:$BT$1,0),0)</f>
        <v>260</v>
      </c>
      <c r="N9" s="617">
        <f>VLOOKUP(年度マスタ!$K$4&amp;"_"&amp;N$5,データシート1!$A:$BT,MATCH("cb_"&amp;$G9,データシート1!$A$1:$BT$1,0),0)</f>
        <v>260</v>
      </c>
      <c r="O9" s="617">
        <f>VLOOKUP(年度マスタ!$K$4&amp;"_"&amp;O$5,データシート1!$A:$BT,MATCH("cb_"&amp;$G9,データシート1!$A$1:$BT$1,0),0)</f>
        <v>552</v>
      </c>
      <c r="P9" s="617">
        <f>VLOOKUP(年度マスタ!$K$4&amp;"_"&amp;P$5,データシート1!$A:$BT,MATCH("cb_"&amp;$G9,データシート1!$A$1:$BT$1,0),0)</f>
        <v>552</v>
      </c>
      <c r="Q9" s="617">
        <f>VLOOKUP(年度マスタ!$K$4&amp;"_"&amp;Q$5,データシート1!$A:$BT,MATCH("cb_"&amp;$G9,データシート1!$A$1:$BT$1,0),0)</f>
        <v>552</v>
      </c>
      <c r="R9" s="634">
        <f>VLOOKUP(年度マスタ!$K$4&amp;"_"&amp;R$5,データシート1!$A:$BT,MATCH("cb_"&amp;$G9,データシート1!$A$1:$BT$1,0),0)</f>
        <v>552</v>
      </c>
      <c r="S9" s="568"/>
      <c r="T9" s="190"/>
      <c r="U9" s="581"/>
      <c r="V9" s="195"/>
      <c r="W9" s="195"/>
      <c r="X9" s="195"/>
      <c r="Y9" s="196" t="s">
        <v>381</v>
      </c>
      <c r="Z9" s="208" t="s">
        <v>377</v>
      </c>
      <c r="AA9" s="208"/>
      <c r="AB9" s="208"/>
      <c r="AC9" s="666">
        <f>VLOOKUP(年度マスタ!$K$4&amp;"_"&amp;年度マスタ!$K$9,データシート3!A:AB,MATCH("ea_"&amp;$Y9&amp;"_設備",データシート3!$A$1:$AB$1,0),0)</f>
        <v>2135300</v>
      </c>
      <c r="AD9" s="666">
        <f>VLOOKUP(年度マスタ!$K$4&amp;"_"&amp;年度マスタ!$K$9,データシート3!A:AB,MATCH("ea_"&amp;$Y9&amp;"_年間発電",データシート3!$A$1:$AB$1,0),0)/10^3</f>
        <v>6047348.6059999997</v>
      </c>
      <c r="AE9" s="667">
        <f t="shared" si="0"/>
        <v>217.704549816</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3012</v>
      </c>
      <c r="AD10" s="666">
        <f>SUM(AD11:AD12)</f>
        <v>16206</v>
      </c>
      <c r="AE10" s="667">
        <f t="shared" si="0"/>
        <v>0.58341600000000005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3012</v>
      </c>
      <c r="AD11" s="1022">
        <f>VLOOKUP(年度マスタ!$K$4&amp;"_"&amp;年度マスタ!$K$9,データシート3!A:AB,MATCH("ea_"&amp;$Y11&amp;"_年間発電",データシート3!$A$1:$AB$1,0),0)/10^3</f>
        <v>16206</v>
      </c>
      <c r="AE11" s="554">
        <f t="shared" si="0"/>
        <v>0.58341600000000005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1135.5</v>
      </c>
      <c r="K12" s="651">
        <f t="shared" ref="K12:Q12" si="1">SUM(K6:K11)</f>
        <v>1138.2</v>
      </c>
      <c r="L12" s="651">
        <f t="shared" si="1"/>
        <v>1237.2</v>
      </c>
      <c r="M12" s="651">
        <f t="shared" si="1"/>
        <v>1238</v>
      </c>
      <c r="N12" s="651">
        <f t="shared" si="1"/>
        <v>1237.2</v>
      </c>
      <c r="O12" s="651">
        <f t="shared" si="1"/>
        <v>1578.7</v>
      </c>
      <c r="P12" s="651">
        <f t="shared" si="1"/>
        <v>1598.1</v>
      </c>
      <c r="Q12" s="651">
        <f t="shared" si="1"/>
        <v>1598.1</v>
      </c>
      <c r="R12" s="652">
        <f t="shared" ref="R12" si="2">SUM(R6:R11)</f>
        <v>1600.2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1652</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0.11276949999999999</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1.4519250299999999</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38.403839999999995</v>
      </c>
      <c r="K19" s="615">
        <f>K6*別紙!$C5/100*別紙!$E5/10^3</f>
        <v>41.644163999999996</v>
      </c>
      <c r="L19" s="615">
        <f>L6*別紙!$C5/100*別紙!$E5/10^3</f>
        <v>41.644163999999996</v>
      </c>
      <c r="M19" s="615">
        <f>M6*別紙!$C5/100*別紙!$E5/10^3</f>
        <v>42.004199999999997</v>
      </c>
      <c r="N19" s="615">
        <f>N6*別紙!$C5/100*別紙!$E5/10^3</f>
        <v>41.644163999999996</v>
      </c>
      <c r="O19" s="615">
        <f>O6*別紙!$C5/100*別紙!$E5/10^3</f>
        <v>41.644163999999996</v>
      </c>
      <c r="P19" s="615">
        <f>P6*別紙!$C5/100*別紙!$E5/10^3</f>
        <v>64.926491999999996</v>
      </c>
      <c r="Q19" s="615">
        <f>Q6*別紙!$C5/100*別紙!$E5/10^3</f>
        <v>64.926491999999996</v>
      </c>
      <c r="R19" s="639">
        <f>R6*別紙!$C5/100*別紙!$E5/10^3</f>
        <v>67.44674400000001</v>
      </c>
      <c r="S19" s="572"/>
      <c r="T19" s="191"/>
      <c r="U19" s="588"/>
      <c r="W19" s="201"/>
      <c r="X19" s="201"/>
      <c r="Y19" s="173"/>
      <c r="Z19" s="628" t="s">
        <v>389</v>
      </c>
      <c r="AA19" s="671"/>
      <c r="AB19" s="672"/>
      <c r="AC19" s="673">
        <f>SUM($AC$6,$AC$9,$AC$10,$AC$13)</f>
        <v>3437179</v>
      </c>
      <c r="AD19" s="673">
        <f>SUM($AD$6,$AD$9,$AD$10,$AD$13)</f>
        <v>7576906.9829999991</v>
      </c>
      <c r="AE19" s="674">
        <f>SUM($AE$6,$AE$9,$AE$10,$AE$13,$AE$17,$AE$18)</f>
        <v>274.33334591800002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1647</v>
      </c>
      <c r="D20" s="171"/>
      <c r="E20" s="172"/>
      <c r="F20" s="171"/>
      <c r="G20" s="622" t="s">
        <v>374</v>
      </c>
      <c r="H20" s="623"/>
      <c r="I20" s="642"/>
      <c r="J20" s="640">
        <f>J7*別紙!$C6/100*別紙!$E6/10^3</f>
        <v>1115.7480600000001</v>
      </c>
      <c r="K20" s="617">
        <f>K7*別紙!$C6/100*別紙!$E6/10^3</f>
        <v>1115.7480600000001</v>
      </c>
      <c r="L20" s="617">
        <f>L7*別紙!$C6/100*別紙!$E6/10^3</f>
        <v>1246.7012999999999</v>
      </c>
      <c r="M20" s="617">
        <f>M7*別紙!$C6/100*別紙!$E6/10^3</f>
        <v>1247.36268</v>
      </c>
      <c r="N20" s="617">
        <f>N7*別紙!$C6/100*別紙!$E6/10^3</f>
        <v>1246.7012999999999</v>
      </c>
      <c r="O20" s="617">
        <f>O7*別紙!$C6/100*別紙!$E6/10^3</f>
        <v>1312.1779199999999</v>
      </c>
      <c r="P20" s="617">
        <f>P7*別紙!$C6/100*別紙!$E6/10^3</f>
        <v>1312.1779199999999</v>
      </c>
      <c r="Q20" s="617">
        <f>Q7*別紙!$C6/100*別紙!$E6/10^3</f>
        <v>1312.1779199999999</v>
      </c>
      <c r="R20" s="634">
        <f>R7*別紙!$C6/100*別紙!$E6/10^3</f>
        <v>1312.1779199999999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1366.56</v>
      </c>
      <c r="K22" s="617">
        <f>K9*別紙!$C8/100*別紙!$E8/10^3</f>
        <v>1366.56</v>
      </c>
      <c r="L22" s="617">
        <f>L9*別紙!$C8/100*別紙!$E8/10^3</f>
        <v>1366.56</v>
      </c>
      <c r="M22" s="617">
        <f>M9*別紙!$C8/100*別紙!$E8/10^3</f>
        <v>1366.56</v>
      </c>
      <c r="N22" s="617">
        <f>N9*別紙!$C8/100*別紙!$E8/10^3</f>
        <v>1366.56</v>
      </c>
      <c r="O22" s="617">
        <f>O9*別紙!$C8/100*別紙!$E8/10^3</f>
        <v>2901.3119999999999</v>
      </c>
      <c r="P22" s="617">
        <f>P9*別紙!$C8/100*別紙!$E8/10^3</f>
        <v>2901.3119999999999</v>
      </c>
      <c r="Q22" s="617">
        <f>Q9*別紙!$C8/100*別紙!$E8/10^3</f>
        <v>2901.3119999999999</v>
      </c>
      <c r="R22" s="634">
        <f>R9*別紙!$C8/100*別紙!$E8/10^3</f>
        <v>2901.3119999999999</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2520.7119000000002</v>
      </c>
      <c r="K25" s="657">
        <f t="shared" si="3"/>
        <v>2523.9522240000001</v>
      </c>
      <c r="L25" s="657">
        <f t="shared" si="3"/>
        <v>2654.9054639999999</v>
      </c>
      <c r="M25" s="657">
        <f t="shared" si="3"/>
        <v>2655.92688</v>
      </c>
      <c r="N25" s="657">
        <f t="shared" si="3"/>
        <v>2654.9054639999999</v>
      </c>
      <c r="O25" s="657">
        <f t="shared" si="3"/>
        <v>4255.1340839999993</v>
      </c>
      <c r="P25" s="657">
        <f t="shared" si="3"/>
        <v>4278.4164119999996</v>
      </c>
      <c r="Q25" s="657">
        <f t="shared" si="3"/>
        <v>4278.4164119999996</v>
      </c>
      <c r="R25" s="658">
        <f t="shared" ref="R25" si="4">SUM(R19:R24)</f>
        <v>4280.9366639999998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14088.732109657467</v>
      </c>
      <c r="K26" s="654">
        <f>(VLOOKUP(年度マスタ!$K$4&amp;"_"&amp;K$18,データシート1!$A:$BT,MATCH("da_合計",データシート1!$A$1:$BT$1,0),0))/10^3</f>
        <v>13835.564436463703</v>
      </c>
      <c r="L26" s="654">
        <f>(VLOOKUP(年度マスタ!$K$4&amp;"_"&amp;L$18,データシート1!$A:$BT,MATCH("da_合計",データシート1!$A$1:$BT$1,0),0))/10^3</f>
        <v>13099.071767233945</v>
      </c>
      <c r="M26" s="654">
        <f>(VLOOKUP(年度マスタ!$K$4&amp;"_"&amp;M$18,データシート1!$A:$BT,MATCH("da_合計",データシート1!$A$1:$BT$1,0),0))/10^3</f>
        <v>12592.66705917163</v>
      </c>
      <c r="N26" s="654">
        <f>(VLOOKUP(年度マスタ!$K$4&amp;"_"&amp;N$18,データシート1!$A:$BT,MATCH("da_合計",データシート1!$A$1:$BT$1,0),0))/10^3</f>
        <v>12896.708372619232</v>
      </c>
      <c r="O26" s="654">
        <f>(VLOOKUP(年度マスタ!$K$4&amp;"_"&amp;O$18,データシート1!$A:$BT,MATCH("da_合計",データシート1!$A$1:$BT$1,0),0))/10^3</f>
        <v>12201.223011482074</v>
      </c>
      <c r="P26" s="654">
        <f>(VLOOKUP(年度マスタ!$K$4&amp;"_"&amp;P$18,データシート1!$A:$BT,MATCH("da_合計",データシート1!$A$1:$BT$1,0),0))/10^3</f>
        <v>12741.46627582908</v>
      </c>
      <c r="Q26" s="654">
        <f>(VLOOKUP(年度マスタ!$K$4&amp;"_"&amp;Q$18,データシート1!$A:$BT,MATCH("da_合計",データシート1!$A$1:$BT$1,0),0))/10^3</f>
        <v>12754.044349438022</v>
      </c>
      <c r="R26" s="655">
        <f>Q26</f>
        <v>12754.044349438022</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0.17891687345464652</v>
      </c>
      <c r="K27" s="839">
        <f t="shared" ref="K27:P27" si="5">K25/K26</f>
        <v>0.18242495530923991</v>
      </c>
      <c r="L27" s="839">
        <f t="shared" si="5"/>
        <v>0.20267890054934945</v>
      </c>
      <c r="M27" s="839">
        <f t="shared" si="5"/>
        <v>0.21091059324605951</v>
      </c>
      <c r="N27" s="839">
        <f t="shared" si="5"/>
        <v>0.20585915314923159</v>
      </c>
      <c r="O27" s="839">
        <f t="shared" si="5"/>
        <v>0.34874652155736074</v>
      </c>
      <c r="P27" s="839">
        <f t="shared" si="5"/>
        <v>0.335786817575013</v>
      </c>
      <c r="Q27" s="839">
        <f>Q25/Q26</f>
        <v>0.33545566369216195</v>
      </c>
      <c r="R27" s="840">
        <f>R25/R26</f>
        <v>0.33565326783489113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1650</v>
      </c>
      <c r="AD50" s="1136" t="s">
        <v>1651</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0.33565326783489113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594.07877026347796</v>
      </c>
      <c r="AA52" s="173"/>
      <c r="AB52" s="678" t="s">
        <v>413</v>
      </c>
      <c r="AC52" s="679">
        <f>$AD6</f>
        <v>1513352.3769999999</v>
      </c>
      <c r="AD52" s="680">
        <f>R19+R20</f>
        <v>1379.6246639999999</v>
      </c>
      <c r="AE52" s="681">
        <f t="shared" ref="AE52:AE54" si="6">IFERROR(AD52/AC52,"-")</f>
        <v>9.1163478180468743E-4</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7564152.9386505615</v>
      </c>
      <c r="Z53" s="1130"/>
      <c r="AA53" s="173"/>
      <c r="AB53" s="678" t="s">
        <v>377</v>
      </c>
      <c r="AC53" s="679">
        <f>$AD9</f>
        <v>6047348.6059999997</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16206</v>
      </c>
      <c r="AD54" s="679">
        <f>R22</f>
        <v>2901.3119999999999</v>
      </c>
      <c r="AE54" s="681">
        <f t="shared" si="6"/>
        <v>0.17902702702702702</v>
      </c>
      <c r="AF54" s="473"/>
      <c r="AG54" s="41"/>
      <c r="AH54" s="420"/>
      <c r="AI54" s="442" t="s">
        <v>440</v>
      </c>
      <c r="AJ54" s="443">
        <f>VLOOKUP(年度マスタ!$K$4&amp;"_"&amp;AJ$53,データシート1!$A$1:$BT$2000,MATCH("ca_太陽光発電（10kW未満）",データシート1!$A$1:$BT$1,0),0)</f>
        <v>5</v>
      </c>
      <c r="AK54" s="443">
        <f>VLOOKUP(年度マスタ!$K$4&amp;"_"&amp;AK$53,データシート1!$A$1:$BT$2000,MATCH("ca_太陽光発電（10kW未満）",データシート1!$A$1:$BT$1,0),0)</f>
        <v>6</v>
      </c>
      <c r="AL54" s="443">
        <f>VLOOKUP(年度マスタ!$K$4&amp;"_"&amp;AL$53,データシート1!$A$1:$BT$2000,MATCH("ca_太陽光発電（10kW未満）",データシート1!$A$1:$BT$1,0),0)</f>
        <v>6</v>
      </c>
      <c r="AM54" s="443">
        <f>VLOOKUP(年度マスタ!$K$4&amp;"_"&amp;AM$53,データシート1!$A$1:$BT$2000,MATCH("ca_太陽光発電（10kW未満）",データシート1!$A$1:$BT$1,0),0)</f>
        <v>6</v>
      </c>
      <c r="AN54" s="443">
        <f>VLOOKUP(年度マスタ!$K$4&amp;"_"&amp;AN$53,データシート1!$A$1:$BT$2000,MATCH("ca_太陽光発電（10kW未満）",データシート1!$A$1:$BT$1,0),0)</f>
        <v>6</v>
      </c>
      <c r="AO54" s="443">
        <f>VLOOKUP(年度マスタ!$K$4&amp;"_"&amp;AO$53,データシート1!$A$1:$BT$2000,MATCH("ca_太陽光発電（10kW未満）",データシート1!$A$1:$BT$1,0),0)</f>
        <v>6</v>
      </c>
      <c r="AP54" s="443">
        <f>VLOOKUP(年度マスタ!$K$4&amp;"_"&amp;AP$53,データシート1!$A$1:$BT$2000,MATCH("ca_太陽光発電（10kW未満）",データシート1!$A$1:$BT$1,0),0)</f>
        <v>8</v>
      </c>
      <c r="AQ54" s="443">
        <f>VLOOKUP(年度マスタ!$K$4&amp;"_"&amp;AQ$53,データシート1!$A$1:$BT$2000,MATCH("ca_太陽光発電（10kW未満）",データシート1!$A$1:$BT$1,0),0)</f>
        <v>8</v>
      </c>
      <c r="AR54" s="443">
        <f>VLOOKUP(年度マスタ!$K$4&amp;"_"&amp;AR$53,データシート1!$A$1:$BT$2000,MATCH("ca_太陽光発電（10kW未満）",データシート1!$A$1:$BT$1,0),0)</f>
        <v>9</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滝上町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北海道</v>
      </c>
      <c r="AY12" s="1023" t="str">
        <f>年度マスタ!$J4</f>
        <v>滝上町</v>
      </c>
      <c r="AZ12" s="1023" t="str">
        <f>年度マスタ!$K4</f>
        <v>01560</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滝上町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北海道</v>
      </c>
      <c r="AY4" s="1038" t="str">
        <f>年度マスタ!$J4</f>
        <v>滝上町</v>
      </c>
      <c r="AZ4" s="1038" t="str">
        <f>年度マスタ!$K4</f>
        <v>01560</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1653</v>
      </c>
      <c r="BY11" s="22" t="s">
        <v>1654</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01647</v>
      </c>
      <c r="AY72" s="18" t="str">
        <f>IF(IFERROR(比較地域マスタ!$AE7,"")=0,"",IFERROR(比較地域マスタ!$AE7,""))</f>
        <v>足寄町</v>
      </c>
      <c r="AZ72" s="16"/>
      <c r="BA72" s="22">
        <v>1</v>
      </c>
      <c r="BB72" s="22">
        <v>1</v>
      </c>
      <c r="BC72" s="18" t="str">
        <f>AX72</f>
        <v>01647</v>
      </c>
      <c r="BD72" s="18" t="str">
        <f>AY72</f>
        <v>足寄町</v>
      </c>
      <c r="BE72" s="33">
        <f>VLOOKUP(BC72&amp;"_"&amp;$AZ$9,データシート3!A:AB,MATCH("ea_"&amp;"太陽光（建物系）"&amp;"_年間発電",データシート3!$A$1:$AB$1,0),0)/10^3+VLOOKUP(BC72&amp;"_"&amp;$AZ$9,データシート3!A:AB,MATCH("ea_"&amp;"太陽光（土地系）"&amp;"_年間発電",データシート3!$A$1:$AB$1,0),0)/10^3</f>
        <v>5789704.4139999999</v>
      </c>
      <c r="BF72" s="33">
        <f>VLOOKUP(BC72&amp;"_"&amp;$AZ$9,データシート3!A:AB,MATCH("ea_"&amp;"風力（陸上）"&amp;"_年間発電",データシート3!$A$1:$AB$1,0),0)/10^3</f>
        <v>8958639.4409999996</v>
      </c>
      <c r="BG72" s="33">
        <f>VLOOKUP(BC72&amp;"_"&amp;$AZ$9,データシート3!A:AB,MATCH("ea_"&amp;"中小水（河川）"&amp;"_年間発電",データシート3!$A$1:$AB$1,0),0)/10^3+VLOOKUP(BC72&amp;"_"&amp;$AZ$9,データシート3!A:AB,MATCH("ea_"&amp;"中小水（農業用水路）"&amp;"_年間発電",データシート3!$A$1:$AB$1,0),0)/10^3</f>
        <v>81203.334000000003</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33291.364000000001</v>
      </c>
      <c r="BI72" s="33">
        <f>SUM(BE72:BH72)</f>
        <v>14862838.553000001</v>
      </c>
      <c r="BJ72" s="33">
        <f>(VLOOKUP($BC72&amp;"_"&amp;$AZ$8,データシート3!$A:$AN,MATCH("da_合計",データシート3!$A$1:$AN$1,0),0))/10^3</f>
        <v>32867.437045062739</v>
      </c>
      <c r="BK72" s="33">
        <f t="shared" ref="BK72:BK103" si="21">BI72-BJ72</f>
        <v>14829971.115954939</v>
      </c>
      <c r="BL72" s="33">
        <f t="shared" ref="BL72:BL103" si="22">IF(BK72&gt;0,0,BK72)</f>
        <v>0</v>
      </c>
      <c r="BM72" s="33">
        <f t="shared" ref="BM72:BM103" si="23">IF(BK72&gt;0,BK72,0)</f>
        <v>14829971.115954939</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01662</v>
      </c>
      <c r="AY73" s="18" t="str">
        <f>IF(IFERROR(比較地域マスタ!$AE8,"")=0,"",IFERROR(比較地域マスタ!$AE8,""))</f>
        <v>厚岸町</v>
      </c>
      <c r="AZ73" s="16"/>
      <c r="BA73" s="22">
        <v>2</v>
      </c>
      <c r="BB73" s="22">
        <v>1</v>
      </c>
      <c r="BC73" s="18" t="str">
        <f t="shared" ref="BC73:BC136" si="24">AX73</f>
        <v>01662</v>
      </c>
      <c r="BD73" s="18" t="str">
        <f t="shared" ref="BD73:BD136" si="25">AY73</f>
        <v>厚岸町</v>
      </c>
      <c r="BE73" s="33">
        <f>VLOOKUP(BC73&amp;"_"&amp;$AZ$9,データシート3!A:AB,MATCH("ea_"&amp;"太陽光（建物系）"&amp;"_年間発電",データシート3!$A$1:$AB$1,0),0)/10^3+VLOOKUP(BC73&amp;"_"&amp;$AZ$9,データシート3!A:AB,MATCH("ea_"&amp;"太陽光（土地系）"&amp;"_年間発電",データシート3!$A$1:$AB$1,0),0)/10^3</f>
        <v>3935168.2420000001</v>
      </c>
      <c r="BF73" s="33">
        <f>VLOOKUP(BC73&amp;"_"&amp;$AZ$9,データシート3!A:AB,MATCH("ea_"&amp;"風力（陸上）"&amp;"_年間発電",データシート3!$A$1:$AB$1,0),0)/10^3</f>
        <v>10135208.824999999</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14070377.067</v>
      </c>
      <c r="BJ73" s="33">
        <f>(VLOOKUP($BC73&amp;"_"&amp;$AZ$8,データシート3!$A:$AN,MATCH("da_合計",データシート3!$A$1:$AN$1,0),0))/10^3</f>
        <v>49316.238961645096</v>
      </c>
      <c r="BK73" s="33">
        <f t="shared" si="21"/>
        <v>14021060.828038355</v>
      </c>
      <c r="BL73" s="33">
        <f t="shared" si="22"/>
        <v>0</v>
      </c>
      <c r="BM73" s="33">
        <f t="shared" si="23"/>
        <v>14021060.828038355</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01211</v>
      </c>
      <c r="AY74" s="18" t="str">
        <f>IF(IFERROR(比較地域マスタ!$AE9,"")=0,"",IFERROR(比較地域マスタ!$AE9,""))</f>
        <v>網走市</v>
      </c>
      <c r="AZ74" s="16"/>
      <c r="BA74" s="22">
        <v>3</v>
      </c>
      <c r="BB74" s="22">
        <v>1</v>
      </c>
      <c r="BC74" s="18" t="str">
        <f t="shared" si="24"/>
        <v>01211</v>
      </c>
      <c r="BD74" s="18" t="str">
        <f t="shared" si="25"/>
        <v>網走市</v>
      </c>
      <c r="BE74" s="33">
        <f>VLOOKUP(BC74&amp;"_"&amp;$AZ$9,データシート3!A:AB,MATCH("ea_"&amp;"太陽光（建物系）"&amp;"_年間発電",データシート3!$A$1:$AB$1,0),0)/10^3+VLOOKUP(BC74&amp;"_"&amp;$AZ$9,データシート3!A:AB,MATCH("ea_"&amp;"太陽光（土地系）"&amp;"_年間発電",データシート3!$A$1:$AB$1,0),0)/10^3</f>
        <v>6255785.0430000005</v>
      </c>
      <c r="BF74" s="33">
        <f>VLOOKUP(BC74&amp;"_"&amp;$AZ$9,データシート3!A:AB,MATCH("ea_"&amp;"風力（陸上）"&amp;"_年間発電",データシート3!$A$1:$AB$1,0),0)/10^3</f>
        <v>2806310.571</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272.99700000000001</v>
      </c>
      <c r="BI74" s="33">
        <f t="shared" si="26"/>
        <v>9062368.6109999996</v>
      </c>
      <c r="BJ74" s="33">
        <f>(VLOOKUP($BC74&amp;"_"&amp;$AZ$8,データシート3!$A:$AN,MATCH("da_合計",データシート3!$A$1:$AN$1,0),0))/10^3</f>
        <v>208996.31303575725</v>
      </c>
      <c r="BK74" s="33">
        <f t="shared" si="21"/>
        <v>8853372.2979642432</v>
      </c>
      <c r="BL74" s="33">
        <f t="shared" si="22"/>
        <v>0</v>
      </c>
      <c r="BM74" s="33">
        <f t="shared" si="23"/>
        <v>8853372.2979642432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01644</v>
      </c>
      <c r="AY75" s="18" t="str">
        <f>IF(IFERROR(比較地域マスタ!$AE10,"")=0,"",IFERROR(比較地域マスタ!$AE10,""))</f>
        <v>池田町</v>
      </c>
      <c r="AZ75" s="16"/>
      <c r="BA75" s="22">
        <v>4</v>
      </c>
      <c r="BB75" s="22">
        <v>1</v>
      </c>
      <c r="BC75" s="18" t="str">
        <f t="shared" si="24"/>
        <v>01644</v>
      </c>
      <c r="BD75" s="18" t="str">
        <f t="shared" si="25"/>
        <v>池田町</v>
      </c>
      <c r="BE75" s="33">
        <f>VLOOKUP(BC75&amp;"_"&amp;$AZ$9,データシート3!A:AB,MATCH("ea_"&amp;"太陽光（建物系）"&amp;"_年間発電",データシート3!$A$1:$AB$1,0),0)/10^3+VLOOKUP(BC75&amp;"_"&amp;$AZ$9,データシート3!A:AB,MATCH("ea_"&amp;"太陽光（土地系）"&amp;"_年間発電",データシート3!$A$1:$AB$1,0),0)/10^3</f>
        <v>2790519.7690000008</v>
      </c>
      <c r="BF75" s="33">
        <f>VLOOKUP(BC75&amp;"_"&amp;$AZ$9,データシート3!A:AB,MATCH("ea_"&amp;"風力（陸上）"&amp;"_年間発電",データシート3!$A$1:$AB$1,0),0)/10^3</f>
        <v>2437250.1830000002</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5227769.9520000014</v>
      </c>
      <c r="BJ75" s="33">
        <f>(VLOOKUP($BC75&amp;"_"&amp;$AZ$8,データシート3!$A:$AN,MATCH("da_合計",データシート3!$A$1:$AN$1,0),0))/10^3</f>
        <v>35918.549534566766</v>
      </c>
      <c r="BK75" s="33">
        <f t="shared" si="21"/>
        <v>5191851.4024654347</v>
      </c>
      <c r="BL75" s="33">
        <f t="shared" si="22"/>
        <v>0</v>
      </c>
      <c r="BM75" s="33">
        <f t="shared" si="23"/>
        <v>5191851.4024654347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01649</v>
      </c>
      <c r="AY76" s="18" t="str">
        <f>IF(IFERROR(比較地域マスタ!$AE11,"")=0,"",IFERROR(比較地域マスタ!$AE11,""))</f>
        <v>浦幌町</v>
      </c>
      <c r="AZ76" s="16"/>
      <c r="BA76" s="22">
        <v>5</v>
      </c>
      <c r="BB76" s="22">
        <v>1</v>
      </c>
      <c r="BC76" s="18" t="str">
        <f t="shared" si="24"/>
        <v>01649</v>
      </c>
      <c r="BD76" s="18" t="str">
        <f t="shared" si="25"/>
        <v>浦幌町</v>
      </c>
      <c r="BE76" s="33">
        <f>VLOOKUP(BC76&amp;"_"&amp;$AZ$9,データシート3!A:AB,MATCH("ea_"&amp;"太陽光（建物系）"&amp;"_年間発電",データシート3!$A$1:$AB$1,0),0)/10^3+VLOOKUP(BC76&amp;"_"&amp;$AZ$9,データシート3!A:AB,MATCH("ea_"&amp;"太陽光（土地系）"&amp;"_年間発電",データシート3!$A$1:$AB$1,0),0)/10^3</f>
        <v>4103844.773</v>
      </c>
      <c r="BF76" s="33">
        <f>VLOOKUP(BC76&amp;"_"&amp;$AZ$9,データシート3!A:AB,MATCH("ea_"&amp;"風力（陸上）"&amp;"_年間発電",データシート3!$A$1:$AB$1,0),0)/10^3</f>
        <v>5495693.6330000013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581.80399999999997</v>
      </c>
      <c r="BI76" s="33">
        <f t="shared" si="26"/>
        <v>9600120.2100000009</v>
      </c>
      <c r="BJ76" s="33">
        <f>(VLOOKUP($BC76&amp;"_"&amp;$AZ$8,データシート3!$A:$AN,MATCH("da_合計",データシート3!$A$1:$AN$1,0),0))/10^3</f>
        <v>33142.54739583475</v>
      </c>
      <c r="BK76" s="33">
        <f t="shared" si="21"/>
        <v>9566977.6626041662</v>
      </c>
      <c r="BL76" s="33">
        <f t="shared" si="22"/>
        <v>0</v>
      </c>
      <c r="BM76" s="33">
        <f t="shared" si="23"/>
        <v>9566977.6626041662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01555</v>
      </c>
      <c r="AY77" s="18" t="str">
        <f>IF(IFERROR(比較地域マスタ!$AE12,"")=0,"",IFERROR(比較地域マスタ!$AE12,""))</f>
        <v>遠軽町</v>
      </c>
      <c r="AZ77" s="16"/>
      <c r="BA77" s="22">
        <v>6</v>
      </c>
      <c r="BB77" s="22">
        <v>1</v>
      </c>
      <c r="BC77" s="18" t="str">
        <f t="shared" si="24"/>
        <v>01555</v>
      </c>
      <c r="BD77" s="18" t="str">
        <f t="shared" si="25"/>
        <v>遠軽町</v>
      </c>
      <c r="BE77" s="33">
        <f>VLOOKUP(BC77&amp;"_"&amp;$AZ$9,データシート3!A:AB,MATCH("ea_"&amp;"太陽光（建物系）"&amp;"_年間発電",データシート3!$A$1:$AB$1,0),0)/10^3+VLOOKUP(BC77&amp;"_"&amp;$AZ$9,データシート3!A:AB,MATCH("ea_"&amp;"太陽光（土地系）"&amp;"_年間発電",データシート3!$A$1:$AB$1,0),0)/10^3</f>
        <v>3160922.8990000002</v>
      </c>
      <c r="BF77" s="33">
        <f>VLOOKUP(BC77&amp;"_"&amp;$AZ$9,データシート3!A:AB,MATCH("ea_"&amp;"風力（陸上）"&amp;"_年間発電",データシート3!$A$1:$AB$1,0),0)/10^3</f>
        <v>11469027.208000002</v>
      </c>
      <c r="BG77" s="33">
        <f>VLOOKUP(BC77&amp;"_"&amp;$AZ$9,データシート3!A:AB,MATCH("ea_"&amp;"中小水（河川）"&amp;"_年間発電",データシート3!$A$1:$AB$1,0),0)/10^3+VLOOKUP(BC77&amp;"_"&amp;$AZ$9,データシート3!A:AB,MATCH("ea_"&amp;"中小水（農業用水路）"&amp;"_年間発電",データシート3!$A$1:$AB$1,0),0)/10^3</f>
        <v>34433.678999999996</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2468.0070000000001</v>
      </c>
      <c r="BI77" s="33">
        <f t="shared" si="26"/>
        <v>14666851.793000001</v>
      </c>
      <c r="BJ77" s="33">
        <f>(VLOOKUP($BC77&amp;"_"&amp;$AZ$8,データシート3!$A:$AN,MATCH("da_合計",データシート3!$A$1:$AN$1,0),0))/10^3</f>
        <v>96492.553094613148</v>
      </c>
      <c r="BK77" s="33">
        <f t="shared" si="21"/>
        <v>14570359.239905389</v>
      </c>
      <c r="BL77" s="33">
        <f t="shared" si="22"/>
        <v>0</v>
      </c>
      <c r="BM77" s="33">
        <f t="shared" si="23"/>
        <v>14570359.239905389</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01563</v>
      </c>
      <c r="AY78" s="18" t="str">
        <f>IF(IFERROR(比較地域マスタ!$AE13,"")=0,"",IFERROR(比較地域マスタ!$AE13,""))</f>
        <v>雄武町</v>
      </c>
      <c r="AZ78" s="16"/>
      <c r="BA78" s="22">
        <v>7</v>
      </c>
      <c r="BB78" s="22">
        <v>1</v>
      </c>
      <c r="BC78" s="18" t="str">
        <f t="shared" si="24"/>
        <v>01563</v>
      </c>
      <c r="BD78" s="18" t="str">
        <f t="shared" si="25"/>
        <v>雄武町</v>
      </c>
      <c r="BE78" s="33">
        <f>VLOOKUP(BC78&amp;"_"&amp;$AZ$9,データシート3!A:AB,MATCH("ea_"&amp;"太陽光（建物系）"&amp;"_年間発電",データシート3!$A$1:$AB$1,0),0)/10^3+VLOOKUP(BC78&amp;"_"&amp;$AZ$9,データシート3!A:AB,MATCH("ea_"&amp;"太陽光（土地系）"&amp;"_年間発電",データシート3!$A$1:$AB$1,0),0)/10^3</f>
        <v>3828201.7709999997</v>
      </c>
      <c r="BF78" s="33">
        <f>VLOOKUP(BC78&amp;"_"&amp;$AZ$9,データシート3!A:AB,MATCH("ea_"&amp;"風力（陸上）"&amp;"_年間発電",データシート3!$A$1:$AB$1,0),0)/10^3</f>
        <v>13389848.154999999</v>
      </c>
      <c r="BG78" s="33">
        <f>VLOOKUP(BC78&amp;"_"&amp;$AZ$9,データシート3!A:AB,MATCH("ea_"&amp;"中小水（河川）"&amp;"_年間発電",データシート3!$A$1:$AB$1,0),0)/10^3+VLOOKUP(BC78&amp;"_"&amp;$AZ$9,データシート3!A:AB,MATCH("ea_"&amp;"中小水（農業用水路）"&amp;"_年間発電",データシート3!$A$1:$AB$1,0),0)/10^3</f>
        <v>4505.3630000000003</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17222555.289000001</v>
      </c>
      <c r="BJ78" s="33">
        <f>(VLOOKUP($BC78&amp;"_"&amp;$AZ$8,データシート3!$A:$AN,MATCH("da_合計",データシート3!$A$1:$AN$1,0),0))/10^3</f>
        <v>32013.761650705332</v>
      </c>
      <c r="BK78" s="33">
        <f t="shared" si="21"/>
        <v>17190541.527349297</v>
      </c>
      <c r="BL78" s="33">
        <f t="shared" si="22"/>
        <v>0</v>
      </c>
      <c r="BM78" s="33">
        <f t="shared" si="23"/>
        <v>17190541.527349297</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01564</v>
      </c>
      <c r="AY79" s="18" t="str">
        <f>IF(IFERROR(比較地域マスタ!$AE14,"")=0,"",IFERROR(比較地域マスタ!$AE14,""))</f>
        <v>大空町</v>
      </c>
      <c r="AZ79" s="16"/>
      <c r="BA79" s="22">
        <v>8</v>
      </c>
      <c r="BB79" s="22">
        <v>1</v>
      </c>
      <c r="BC79" s="18" t="str">
        <f t="shared" si="24"/>
        <v>01564</v>
      </c>
      <c r="BD79" s="18" t="str">
        <f t="shared" si="25"/>
        <v>大空町</v>
      </c>
      <c r="BE79" s="33">
        <f>VLOOKUP(BC79&amp;"_"&amp;$AZ$9,データシート3!A:AB,MATCH("ea_"&amp;"太陽光（建物系）"&amp;"_年間発電",データシート3!$A$1:$AB$1,0),0)/10^3+VLOOKUP(BC79&amp;"_"&amp;$AZ$9,データシート3!A:AB,MATCH("ea_"&amp;"太陽光（土地系）"&amp;"_年間発電",データシート3!$A$1:$AB$1,0),0)/10^3</f>
        <v>5124621.2980000004</v>
      </c>
      <c r="BF79" s="33">
        <f>VLOOKUP(BC79&amp;"_"&amp;$AZ$9,データシート3!A:AB,MATCH("ea_"&amp;"風力（陸上）"&amp;"_年間発電",データシート3!$A$1:$AB$1,0),0)/10^3</f>
        <v>3054967.483</v>
      </c>
      <c r="BG79" s="33">
        <f>VLOOKUP(BC79&amp;"_"&amp;$AZ$9,データシート3!A:AB,MATCH("ea_"&amp;"中小水（河川）"&amp;"_年間発電",データシート3!$A$1:$AB$1,0),0)/10^3+VLOOKUP(BC79&amp;"_"&amp;$AZ$9,データシート3!A:AB,MATCH("ea_"&amp;"中小水（農業用水路）"&amp;"_年間発電",データシート3!$A$1:$AB$1,0),0)/10^3</f>
        <v>0</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27531.453000000001</v>
      </c>
      <c r="BI79" s="33">
        <f t="shared" si="26"/>
        <v>8207120.2340000002</v>
      </c>
      <c r="BJ79" s="33">
        <f>(VLOOKUP($BC79&amp;"_"&amp;$AZ$8,データシート3!$A:$AN,MATCH("da_合計",データシート3!$A$1:$AN$1,0),0))/10^3</f>
        <v>31968.139315492226</v>
      </c>
      <c r="BK79" s="33">
        <f t="shared" si="21"/>
        <v>8175152.0946845077</v>
      </c>
      <c r="BL79" s="33">
        <f>IF(BK79&gt;0,0,BK79)</f>
        <v>0</v>
      </c>
      <c r="BM79" s="33">
        <f>IF(BK79&gt;0,BK79,0)</f>
        <v>8175152.0946845077</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01550</v>
      </c>
      <c r="AY80" s="18" t="str">
        <f>IF(IFERROR(比較地域マスタ!$AE15,"")=0,"",IFERROR(比較地域マスタ!$AE15,""))</f>
        <v>置戸町</v>
      </c>
      <c r="AZ80" s="16"/>
      <c r="BA80" s="22">
        <v>9</v>
      </c>
      <c r="BB80" s="22">
        <v>1</v>
      </c>
      <c r="BC80" s="18" t="str">
        <f t="shared" si="24"/>
        <v>01550</v>
      </c>
      <c r="BD80" s="18" t="str">
        <f t="shared" si="25"/>
        <v>置戸町</v>
      </c>
      <c r="BE80" s="33">
        <f>VLOOKUP(BC80&amp;"_"&amp;$AZ$9,データシート3!A:AB,MATCH("ea_"&amp;"太陽光（建物系）"&amp;"_年間発電",データシート3!$A$1:$AB$1,0),0)/10^3+VLOOKUP(BC80&amp;"_"&amp;$AZ$9,データシート3!A:AB,MATCH("ea_"&amp;"太陽光（土地系）"&amp;"_年間発電",データシート3!$A$1:$AB$1,0),0)/10^3</f>
        <v>1968801.38</v>
      </c>
      <c r="BF80" s="33">
        <f>VLOOKUP(BC80&amp;"_"&amp;$AZ$9,データシート3!A:AB,MATCH("ea_"&amp;"風力（陸上）"&amp;"_年間発電",データシート3!$A$1:$AB$1,0),0)/10^3</f>
        <v>4682305.0070000002</v>
      </c>
      <c r="BG80" s="33">
        <f>VLOOKUP(BC80&amp;"_"&amp;$AZ$9,データシート3!A:AB,MATCH("ea_"&amp;"中小水（河川）"&amp;"_年間発電",データシート3!$A$1:$AB$1,0),0)/10^3+VLOOKUP(BC80&amp;"_"&amp;$AZ$9,データシート3!A:AB,MATCH("ea_"&amp;"中小水（農業用水路）"&amp;"_年間発電",データシート3!$A$1:$AB$1,0),0)/10^3</f>
        <v>14283.795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28.943000000000001</v>
      </c>
      <c r="BI80" s="33">
        <f t="shared" si="26"/>
        <v>6665419.125</v>
      </c>
      <c r="BJ80" s="33">
        <f>(VLOOKUP($BC80&amp;"_"&amp;$AZ$8,データシート3!$A:$AN,MATCH("da_合計",データシート3!$A$1:$AN$1,0),0))/10^3</f>
        <v>13559.416810187811</v>
      </c>
      <c r="BK80" s="33">
        <f t="shared" si="21"/>
        <v>6651859.7081898125</v>
      </c>
      <c r="BL80" s="33">
        <f t="shared" si="22"/>
        <v>0</v>
      </c>
      <c r="BM80" s="33">
        <f t="shared" si="23"/>
        <v>6651859.7081898125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01561</v>
      </c>
      <c r="AY81" s="18" t="str">
        <f>IF(IFERROR(比較地域マスタ!$AE16,"")=0,"",IFERROR(比較地域マスタ!$AE16,""))</f>
        <v>興部町</v>
      </c>
      <c r="AZ81" s="16"/>
      <c r="BA81" s="22">
        <v>10</v>
      </c>
      <c r="BB81" s="22">
        <v>1</v>
      </c>
      <c r="BC81" s="18" t="str">
        <f t="shared" si="24"/>
        <v>01561</v>
      </c>
      <c r="BD81" s="18" t="str">
        <f t="shared" si="25"/>
        <v>興部町</v>
      </c>
      <c r="BE81" s="33">
        <f>VLOOKUP(BC81&amp;"_"&amp;$AZ$9,データシート3!A:AB,MATCH("ea_"&amp;"太陽光（建物系）"&amp;"_年間発電",データシート3!$A$1:$AB$1,0),0)/10^3+VLOOKUP(BC81&amp;"_"&amp;$AZ$9,データシート3!A:AB,MATCH("ea_"&amp;"太陽光（土地系）"&amp;"_年間発電",データシート3!$A$1:$AB$1,0),0)/10^3</f>
        <v>2304699.0010000002</v>
      </c>
      <c r="BF81" s="33">
        <f>VLOOKUP(BC81&amp;"_"&amp;$AZ$9,データシート3!A:AB,MATCH("ea_"&amp;"風力（陸上）"&amp;"_年間発電",データシート3!$A$1:$AB$1,0),0)/10^3</f>
        <v>5690768.4630000005</v>
      </c>
      <c r="BG81" s="33">
        <f>VLOOKUP(BC81&amp;"_"&amp;$AZ$9,データシート3!A:AB,MATCH("ea_"&amp;"中小水（河川）"&amp;"_年間発電",データシート3!$A$1:$AB$1,0),0)/10^3+VLOOKUP(BC81&amp;"_"&amp;$AZ$9,データシート3!A:AB,MATCH("ea_"&amp;"中小水（農業用水路）"&amp;"_年間発電",データシート3!$A$1:$AB$1,0),0)/10^3</f>
        <v>820.10500000000002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7996287.5690000011</v>
      </c>
      <c r="BJ81" s="33">
        <f>(VLOOKUP($BC81&amp;"_"&amp;$AZ$8,データシート3!$A:$AN,MATCH("da_合計",データシート3!$A$1:$AN$1,0),0))/10^3</f>
        <v>24455.316085198283</v>
      </c>
      <c r="BK81" s="33">
        <f t="shared" si="21"/>
        <v>7971832.2529148031</v>
      </c>
      <c r="BL81" s="33">
        <f t="shared" si="22"/>
        <v>0</v>
      </c>
      <c r="BM81" s="33">
        <f t="shared" si="23"/>
        <v>7971832.2529148031</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01631</v>
      </c>
      <c r="AY82" s="18" t="str">
        <f>IF(IFERROR(比較地域マスタ!$AE17,"")=0,"",IFERROR(比較地域マスタ!$AE17,""))</f>
        <v>音更町</v>
      </c>
      <c r="AZ82" s="16"/>
      <c r="BA82" s="22">
        <v>11</v>
      </c>
      <c r="BB82" s="22">
        <v>1</v>
      </c>
      <c r="BC82" s="18" t="str">
        <f t="shared" si="24"/>
        <v>01631</v>
      </c>
      <c r="BD82" s="18" t="str">
        <f t="shared" si="25"/>
        <v>音更町</v>
      </c>
      <c r="BE82" s="33">
        <f>VLOOKUP(BC82&amp;"_"&amp;$AZ$9,データシート3!A:AB,MATCH("ea_"&amp;"太陽光（建物系）"&amp;"_年間発電",データシート3!$A$1:$AB$1,0),0)/10^3+VLOOKUP(BC82&amp;"_"&amp;$AZ$9,データシート3!A:AB,MATCH("ea_"&amp;"太陽光（土地系）"&amp;"_年間発電",データシート3!$A$1:$AB$1,0),0)/10^3</f>
        <v>11237636.923</v>
      </c>
      <c r="BF82" s="33">
        <f>VLOOKUP(BC82&amp;"_"&amp;$AZ$9,データシート3!A:AB,MATCH("ea_"&amp;"風力（陸上）"&amp;"_年間発電",データシート3!$A$1:$AB$1,0),0)/10^3</f>
        <v>1393663.273</v>
      </c>
      <c r="BG82" s="33">
        <f>VLOOKUP(BC82&amp;"_"&amp;$AZ$9,データシート3!A:AB,MATCH("ea_"&amp;"中小水（河川）"&amp;"_年間発電",データシート3!$A$1:$AB$1,0),0)/10^3+VLOOKUP(BC82&amp;"_"&amp;$AZ$9,データシート3!A:AB,MATCH("ea_"&amp;"中小水（農業用水路）"&amp;"_年間発電",データシート3!$A$1:$AB$1,0),0)/10^3</f>
        <v>16763.18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972.29</v>
      </c>
      <c r="BI82" s="33">
        <f t="shared" si="26"/>
        <v>12649035.665999999</v>
      </c>
      <c r="BJ82" s="33">
        <f>(VLOOKUP($BC82&amp;"_"&amp;$AZ$8,データシート3!$A:$AN,MATCH("da_合計",データシート3!$A$1:$AN$1,0),0))/10^3</f>
        <v>225368.95257070285</v>
      </c>
      <c r="BK82" s="33">
        <f t="shared" si="21"/>
        <v>12423666.713429296</v>
      </c>
      <c r="BL82" s="33">
        <f t="shared" si="22"/>
        <v>0</v>
      </c>
      <c r="BM82" s="33">
        <f t="shared" si="23"/>
        <v>12423666.713429296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01207</v>
      </c>
      <c r="AY83" s="18" t="str">
        <f>IF(IFERROR(比較地域マスタ!$AE18,"")=0,"",IFERROR(比較地域マスタ!$AE18,""))</f>
        <v>帯広市</v>
      </c>
      <c r="AZ83" s="16"/>
      <c r="BA83" s="22">
        <v>12</v>
      </c>
      <c r="BB83" s="22">
        <v>1</v>
      </c>
      <c r="BC83" s="18" t="str">
        <f t="shared" si="24"/>
        <v>01207</v>
      </c>
      <c r="BD83" s="18" t="str">
        <f t="shared" si="25"/>
        <v>帯広市</v>
      </c>
      <c r="BE83" s="33">
        <f>VLOOKUP(BC83&amp;"_"&amp;$AZ$9,データシート3!A:AB,MATCH("ea_"&amp;"太陽光（建物系）"&amp;"_年間発電",データシート3!$A$1:$AB$1,0),0)/10^3+VLOOKUP(BC83&amp;"_"&amp;$AZ$9,データシート3!A:AB,MATCH("ea_"&amp;"太陽光（土地系）"&amp;"_年間発電",データシート3!$A$1:$AB$1,0),0)/10^3</f>
        <v>10856740.892999999</v>
      </c>
      <c r="BF83" s="33">
        <f>VLOOKUP(BC83&amp;"_"&amp;$AZ$9,データシート3!A:AB,MATCH("ea_"&amp;"風力（陸上）"&amp;"_年間発電",データシート3!$A$1:$AB$1,0),0)/10^3</f>
        <v>141060.41800000001</v>
      </c>
      <c r="BG83" s="33">
        <f>VLOOKUP(BC83&amp;"_"&amp;$AZ$9,データシート3!A:AB,MATCH("ea_"&amp;"中小水（河川）"&amp;"_年間発電",データシート3!$A$1:$AB$1,0),0)/10^3+VLOOKUP(BC83&amp;"_"&amp;$AZ$9,データシート3!A:AB,MATCH("ea_"&amp;"中小水（農業用水路）"&amp;"_年間発電",データシート3!$A$1:$AB$1,0),0)/10^3</f>
        <v>156341.99600000004</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9.0749999999999993</v>
      </c>
      <c r="BI83" s="33">
        <f t="shared" si="26"/>
        <v>11154152.381999997</v>
      </c>
      <c r="BJ83" s="33">
        <f>(VLOOKUP($BC83&amp;"_"&amp;$AZ$8,データシート3!$A:$AN,MATCH("da_合計",データシート3!$A$1:$AN$1,0),0))/10^3</f>
        <v>980799.23933838017</v>
      </c>
      <c r="BK83" s="33">
        <f t="shared" si="21"/>
        <v>10173353.142661618</v>
      </c>
      <c r="BL83" s="33">
        <f t="shared" si="22"/>
        <v>0</v>
      </c>
      <c r="BM83" s="33">
        <f t="shared" si="23"/>
        <v>10173353.142661618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01633</v>
      </c>
      <c r="AY84" s="18" t="str">
        <f>IF(IFERROR(比較地域マスタ!$AE19,"")=0,"",IFERROR(比較地域マスタ!$AE19,""))</f>
        <v>上士幌町</v>
      </c>
      <c r="AZ84" s="16"/>
      <c r="BA84" s="22">
        <v>13</v>
      </c>
      <c r="BB84" s="22">
        <v>1</v>
      </c>
      <c r="BC84" s="18" t="str">
        <f t="shared" si="24"/>
        <v>01633</v>
      </c>
      <c r="BD84" s="18" t="str">
        <f t="shared" si="25"/>
        <v>上士幌町</v>
      </c>
      <c r="BE84" s="33">
        <f>VLOOKUP(BC84&amp;"_"&amp;$AZ$9,データシート3!A:AB,MATCH("ea_"&amp;"太陽光（建物系）"&amp;"_年間発電",データシート3!$A$1:$AB$1,0),0)/10^3+VLOOKUP(BC84&amp;"_"&amp;$AZ$9,データシート3!A:AB,MATCH("ea_"&amp;"太陽光（土地系）"&amp;"_年間発電",データシート3!$A$1:$AB$1,0),0)/10^3</f>
        <v>4751183.3310000012</v>
      </c>
      <c r="BF84" s="33">
        <f>VLOOKUP(BC84&amp;"_"&amp;$AZ$9,データシート3!A:AB,MATCH("ea_"&amp;"風力（陸上）"&amp;"_年間発電",データシート3!$A$1:$AB$1,0),0)/10^3</f>
        <v>2782375.6090000002</v>
      </c>
      <c r="BG84" s="33">
        <f>VLOOKUP(BC84&amp;"_"&amp;$AZ$9,データシート3!A:AB,MATCH("ea_"&amp;"中小水（河川）"&amp;"_年間発電",データシート3!$A$1:$AB$1,0),0)/10^3+VLOOKUP(BC84&amp;"_"&amp;$AZ$9,データシート3!A:AB,MATCH("ea_"&amp;"中小水（農業用水路）"&amp;"_年間発電",データシート3!$A$1:$AB$1,0),0)/10^3</f>
        <v>52481.294000000002</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962.47900000000016</v>
      </c>
      <c r="BI84" s="33">
        <f t="shared" si="26"/>
        <v>7587002.7130000014</v>
      </c>
      <c r="BJ84" s="33">
        <f>(VLOOKUP($BC84&amp;"_"&amp;$AZ$8,データシート3!$A:$AN,MATCH("da_合計",データシート3!$A$1:$AN$1,0),0))/10^3</f>
        <v>26855.088948531236</v>
      </c>
      <c r="BK84" s="33">
        <f t="shared" si="21"/>
        <v>7560147.6240514703</v>
      </c>
      <c r="BL84" s="33">
        <f t="shared" si="22"/>
        <v>0</v>
      </c>
      <c r="BM84" s="33">
        <f t="shared" si="23"/>
        <v>7560147.6240514703</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01208</v>
      </c>
      <c r="AY85" s="18" t="str">
        <f>IF(IFERROR(比較地域マスタ!$AE20,"")=0,"",IFERROR(比較地域マスタ!$AE20,""))</f>
        <v>北見市</v>
      </c>
      <c r="AZ85" s="16"/>
      <c r="BA85" s="22">
        <v>14</v>
      </c>
      <c r="BB85" s="22">
        <v>1</v>
      </c>
      <c r="BC85" s="18" t="str">
        <f t="shared" si="24"/>
        <v>01208</v>
      </c>
      <c r="BD85" s="18" t="str">
        <f t="shared" si="25"/>
        <v>北見市</v>
      </c>
      <c r="BE85" s="33">
        <f>VLOOKUP(BC85&amp;"_"&amp;$AZ$9,データシート3!A:AB,MATCH("ea_"&amp;"太陽光（建物系）"&amp;"_年間発電",データシート3!$A$1:$AB$1,0),0)/10^3+VLOOKUP(BC85&amp;"_"&amp;$AZ$9,データシート3!A:AB,MATCH("ea_"&amp;"太陽光（土地系）"&amp;"_年間発電",データシート3!$A$1:$AB$1,0),0)/10^3</f>
        <v>8258509.9069999997</v>
      </c>
      <c r="BF85" s="33">
        <f>VLOOKUP(BC85&amp;"_"&amp;$AZ$9,データシート3!A:AB,MATCH("ea_"&amp;"風力（陸上）"&amp;"_年間発電",データシート3!$A$1:$AB$1,0),0)/10^3</f>
        <v>10298985.789000001</v>
      </c>
      <c r="BG85" s="33">
        <f>VLOOKUP(BC85&amp;"_"&amp;$AZ$9,データシート3!A:AB,MATCH("ea_"&amp;"中小水（河川）"&amp;"_年間発電",データシート3!$A$1:$AB$1,0),0)/10^3+VLOOKUP(BC85&amp;"_"&amp;$AZ$9,データシート3!A:AB,MATCH("ea_"&amp;"中小水（農業用水路）"&amp;"_年間発電",データシート3!$A$1:$AB$1,0),0)/10^3</f>
        <v>20633.915000000001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13</v>
      </c>
      <c r="BI85" s="33">
        <f t="shared" si="26"/>
        <v>18578142.611000001</v>
      </c>
      <c r="BJ85" s="33">
        <f>(VLOOKUP($BC85&amp;"_"&amp;$AZ$8,データシート3!$A:$AN,MATCH("da_合計",データシート3!$A$1:$AN$1,0),0))/10^3</f>
        <v>628349.84607779107</v>
      </c>
      <c r="BK85" s="33">
        <f t="shared" si="21"/>
        <v>17949792.764922209</v>
      </c>
      <c r="BL85" s="33">
        <f t="shared" si="22"/>
        <v>0</v>
      </c>
      <c r="BM85" s="33">
        <f t="shared" si="23"/>
        <v>17949792.764922209</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01546</v>
      </c>
      <c r="AY86" s="18" t="str">
        <f>IF(IFERROR(比較地域マスタ!$AE21,"")=0,"",IFERROR(比較地域マスタ!$AE21,""))</f>
        <v>清里町</v>
      </c>
      <c r="AZ86" s="16"/>
      <c r="BA86" s="22">
        <v>15</v>
      </c>
      <c r="BB86" s="22">
        <v>1</v>
      </c>
      <c r="BC86" s="18" t="str">
        <f t="shared" si="24"/>
        <v>01546</v>
      </c>
      <c r="BD86" s="18" t="str">
        <f t="shared" si="25"/>
        <v>清里町</v>
      </c>
      <c r="BE86" s="33">
        <f>VLOOKUP(BC86&amp;"_"&amp;$AZ$9,データシート3!A:AB,MATCH("ea_"&amp;"太陽光（建物系）"&amp;"_年間発電",データシート3!$A$1:$AB$1,0),0)/10^3+VLOOKUP(BC86&amp;"_"&amp;$AZ$9,データシート3!A:AB,MATCH("ea_"&amp;"太陽光（土地系）"&amp;"_年間発電",データシート3!$A$1:$AB$1,0),0)/10^3</f>
        <v>3478514.2930000001</v>
      </c>
      <c r="BF86" s="33">
        <f>VLOOKUP(BC86&amp;"_"&amp;$AZ$9,データシート3!A:AB,MATCH("ea_"&amp;"風力（陸上）"&amp;"_年間発電",データシート3!$A$1:$AB$1,0),0)/10^3</f>
        <v>4741552.2060000002</v>
      </c>
      <c r="BG86" s="33">
        <f>VLOOKUP(BC86&amp;"_"&amp;$AZ$9,データシート3!A:AB,MATCH("ea_"&amp;"中小水（河川）"&amp;"_年間発電",データシート3!$A$1:$AB$1,0),0)/10^3+VLOOKUP(BC86&amp;"_"&amp;$AZ$9,データシート3!A:AB,MATCH("ea_"&amp;"中小水（農業用水路）"&amp;"_年間発電",データシート3!$A$1:$AB$1,0),0)/10^3</f>
        <v>7696.3580000000002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37039.733</v>
      </c>
      <c r="BI86" s="33">
        <f t="shared" si="26"/>
        <v>8264802.5899999999</v>
      </c>
      <c r="BJ86" s="33">
        <f>(VLOOKUP($BC86&amp;"_"&amp;$AZ$8,データシート3!$A:$AN,MATCH("da_合計",データシート3!$A$1:$AN$1,0),0))/10^3</f>
        <v>13889.717228699781</v>
      </c>
      <c r="BK86" s="33">
        <f t="shared" si="21"/>
        <v>8250912.8727713004</v>
      </c>
      <c r="BL86" s="33">
        <f t="shared" si="22"/>
        <v>0</v>
      </c>
      <c r="BM86" s="33">
        <f t="shared" si="23"/>
        <v>8250912.8727713004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01206</v>
      </c>
      <c r="AY87" s="18" t="str">
        <f>IF(IFERROR(比較地域マスタ!$AE22,"")=0,"",IFERROR(比較地域マスタ!$AE22,""))</f>
        <v>釧路市</v>
      </c>
      <c r="AZ87" s="16"/>
      <c r="BA87" s="22">
        <v>16</v>
      </c>
      <c r="BB87" s="22">
        <v>1</v>
      </c>
      <c r="BC87" s="18" t="str">
        <f t="shared" si="24"/>
        <v>01206</v>
      </c>
      <c r="BD87" s="18" t="str">
        <f t="shared" si="25"/>
        <v>釧路市</v>
      </c>
      <c r="BE87" s="33">
        <f>VLOOKUP(BC87&amp;"_"&amp;$AZ$9,データシート3!A:AB,MATCH("ea_"&amp;"太陽光（建物系）"&amp;"_年間発電",データシート3!$A$1:$AB$1,0),0)/10^3+VLOOKUP(BC87&amp;"_"&amp;$AZ$9,データシート3!A:AB,MATCH("ea_"&amp;"太陽光（土地系）"&amp;"_年間発電",データシート3!$A$1:$AB$1,0),0)/10^3</f>
        <v>5556687.2139999988</v>
      </c>
      <c r="BF87" s="33">
        <f>VLOOKUP(BC87&amp;"_"&amp;$AZ$9,データシート3!A:AB,MATCH("ea_"&amp;"風力（陸上）"&amp;"_年間発電",データシート3!$A$1:$AB$1,0),0)/10^3</f>
        <v>11379357.924000001</v>
      </c>
      <c r="BG87" s="33">
        <f>VLOOKUP(BC87&amp;"_"&amp;$AZ$9,データシート3!A:AB,MATCH("ea_"&amp;"中小水（河川）"&amp;"_年間発電",データシート3!$A$1:$AB$1,0),0)/10^3+VLOOKUP(BC87&amp;"_"&amp;$AZ$9,データシート3!A:AB,MATCH("ea_"&amp;"中小水（農業用水路）"&amp;"_年間発電",データシート3!$A$1:$AB$1,0),0)/10^3</f>
        <v>40828.821000000011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3194457.605</v>
      </c>
      <c r="BI87" s="33">
        <f t="shared" si="26"/>
        <v>20171331.563999999</v>
      </c>
      <c r="BJ87" s="33">
        <f>(VLOOKUP($BC87&amp;"_"&amp;$AZ$8,データシート3!$A:$AN,MATCH("da_合計",データシート3!$A$1:$AN$1,0),0))/10^3</f>
        <v>969904.67616716237</v>
      </c>
      <c r="BK87" s="33">
        <f t="shared" si="21"/>
        <v>19201426.887832835</v>
      </c>
      <c r="BL87" s="33">
        <f t="shared" si="22"/>
        <v>0</v>
      </c>
      <c r="BM87" s="33">
        <f t="shared" si="23"/>
        <v>19201426.887832835</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01661</v>
      </c>
      <c r="AY88" s="18" t="str">
        <f>IF(IFERROR(比較地域マスタ!$AE23,"")=0,"",IFERROR(比較地域マスタ!$AE23,""))</f>
        <v>釧路町</v>
      </c>
      <c r="AZ88" s="16"/>
      <c r="BA88" s="22">
        <v>17</v>
      </c>
      <c r="BB88" s="22">
        <v>1</v>
      </c>
      <c r="BC88" s="18" t="str">
        <f t="shared" si="24"/>
        <v>01661</v>
      </c>
      <c r="BD88" s="18" t="str">
        <f t="shared" si="25"/>
        <v>釧路町</v>
      </c>
      <c r="BE88" s="33">
        <f>VLOOKUP(BC88&amp;"_"&amp;$AZ$9,データシート3!A:AB,MATCH("ea_"&amp;"太陽光（建物系）"&amp;"_年間発電",データシート3!$A$1:$AB$1,0),0)/10^3+VLOOKUP(BC88&amp;"_"&amp;$AZ$9,データシート3!A:AB,MATCH("ea_"&amp;"太陽光（土地系）"&amp;"_年間発電",データシート3!$A$1:$AB$1,0),0)/10^3</f>
        <v>398991.87000000011</v>
      </c>
      <c r="BF88" s="33">
        <f>VLOOKUP(BC88&amp;"_"&amp;$AZ$9,データシート3!A:AB,MATCH("ea_"&amp;"風力（陸上）"&amp;"_年間発電",データシート3!$A$1:$AB$1,0),0)/10^3</f>
        <v>3239611.2280000001</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3638603.0980000002</v>
      </c>
      <c r="BJ88" s="33">
        <f>(VLOOKUP($BC88&amp;"_"&amp;$AZ$8,データシート3!$A:$AN,MATCH("da_合計",データシート3!$A$1:$AN$1,0),0))/10^3</f>
        <v>103019.7593208379</v>
      </c>
      <c r="BK88" s="33">
        <f t="shared" si="21"/>
        <v>3535583.3386791623</v>
      </c>
      <c r="BL88" s="33">
        <f t="shared" si="22"/>
        <v>0</v>
      </c>
      <c r="BM88" s="33">
        <f t="shared" si="23"/>
        <v>3535583.3386791623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01549</v>
      </c>
      <c r="AY89" s="18" t="str">
        <f>IF(IFERROR(比較地域マスタ!$AE24,"")=0,"",IFERROR(比較地域マスタ!$AE24,""))</f>
        <v>訓子府町</v>
      </c>
      <c r="AZ89" s="16"/>
      <c r="BA89" s="22">
        <v>18</v>
      </c>
      <c r="BB89" s="22">
        <v>1</v>
      </c>
      <c r="BC89" s="18" t="str">
        <f t="shared" si="24"/>
        <v>01549</v>
      </c>
      <c r="BD89" s="18" t="str">
        <f t="shared" si="25"/>
        <v>訓子府町</v>
      </c>
      <c r="BE89" s="33">
        <f>VLOOKUP(BC89&amp;"_"&amp;$AZ$9,データシート3!A:AB,MATCH("ea_"&amp;"太陽光（建物系）"&amp;"_年間発電",データシート3!$A$1:$AB$1,0),0)/10^3+VLOOKUP(BC89&amp;"_"&amp;$AZ$9,データシート3!A:AB,MATCH("ea_"&amp;"太陽光（土地系）"&amp;"_年間発電",データシート3!$A$1:$AB$1,0),0)/10^3</f>
        <v>3048281.29</v>
      </c>
      <c r="BF89" s="33">
        <f>VLOOKUP(BC89&amp;"_"&amp;$AZ$9,データシート3!A:AB,MATCH("ea_"&amp;"風力（陸上）"&amp;"_年間発電",データシート3!$A$1:$AB$1,0),0)/10^3</f>
        <v>1519440.5589999999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4567721.8489999995</v>
      </c>
      <c r="BJ89" s="33">
        <f>(VLOOKUP($BC89&amp;"_"&amp;$AZ$8,データシート3!$A:$AN,MATCH("da_合計",データシート3!$A$1:$AN$1,0),0))/10^3</f>
        <v>21905.251520761361</v>
      </c>
      <c r="BK89" s="33">
        <f t="shared" si="21"/>
        <v>4545816.5974792382</v>
      </c>
      <c r="BL89" s="33">
        <f t="shared" si="22"/>
        <v>0</v>
      </c>
      <c r="BM89" s="33">
        <f t="shared" si="23"/>
        <v>4545816.5974792382</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01547</v>
      </c>
      <c r="AY90" s="18" t="str">
        <f>IF(IFERROR(比較地域マスタ!$AE25,"")=0,"",IFERROR(比較地域マスタ!$AE25,""))</f>
        <v>小清水町</v>
      </c>
      <c r="AZ90" s="16"/>
      <c r="BA90" s="22">
        <v>19</v>
      </c>
      <c r="BB90" s="22">
        <v>1</v>
      </c>
      <c r="BC90" s="18" t="str">
        <f t="shared" si="24"/>
        <v>01547</v>
      </c>
      <c r="BD90" s="18" t="str">
        <f t="shared" si="25"/>
        <v>小清水町</v>
      </c>
      <c r="BE90" s="33">
        <f>VLOOKUP(BC90&amp;"_"&amp;$AZ$9,データシート3!A:AB,MATCH("ea_"&amp;"太陽光（建物系）"&amp;"_年間発電",データシート3!$A$1:$AB$1,0),0)/10^3+VLOOKUP(BC90&amp;"_"&amp;$AZ$9,データシート3!A:AB,MATCH("ea_"&amp;"太陽光（土地系）"&amp;"_年間発電",データシート3!$A$1:$AB$1,0),0)/10^3</f>
        <v>4751071.7580000004</v>
      </c>
      <c r="BF90" s="33">
        <f>VLOOKUP(BC90&amp;"_"&amp;$AZ$9,データシート3!A:AB,MATCH("ea_"&amp;"風力（陸上）"&amp;"_年間発電",データシート3!$A$1:$AB$1,0),0)/10^3</f>
        <v>4157763.5320000001</v>
      </c>
      <c r="BG90" s="33">
        <f>VLOOKUP(BC90&amp;"_"&amp;$AZ$9,データシート3!A:AB,MATCH("ea_"&amp;"中小水（河川）"&amp;"_年間発電",データシート3!$A$1:$AB$1,0),0)/10^3+VLOOKUP(BC90&amp;"_"&amp;$AZ$9,データシート3!A:AB,MATCH("ea_"&amp;"中小水（農業用水路）"&amp;"_年間発電",データシート3!$A$1:$AB$1,0),0)/10^3</f>
        <v>0</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2859.2289999999998</v>
      </c>
      <c r="BI90" s="33">
        <f t="shared" si="26"/>
        <v>8911694.5190000013</v>
      </c>
      <c r="BJ90" s="33">
        <f>(VLOOKUP($BC90&amp;"_"&amp;$AZ$8,データシート3!$A:$AN,MATCH("da_合計",データシート3!$A$1:$AN$1,0),0))/10^3</f>
        <v>22190.660958671357</v>
      </c>
      <c r="BK90" s="33">
        <f t="shared" si="21"/>
        <v>8889503.8580413293</v>
      </c>
      <c r="BL90" s="33">
        <f t="shared" si="22"/>
        <v>0</v>
      </c>
      <c r="BM90" s="33">
        <f t="shared" si="23"/>
        <v>8889503.8580413293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01639</v>
      </c>
      <c r="AY91" s="18" t="str">
        <f>IF(IFERROR(比較地域マスタ!$AE26,"")=0,"",IFERROR(比較地域マスタ!$AE26,""))</f>
        <v>更別村</v>
      </c>
      <c r="BA91" s="22">
        <v>20</v>
      </c>
      <c r="BB91" s="22">
        <v>1</v>
      </c>
      <c r="BC91" s="18" t="str">
        <f t="shared" si="24"/>
        <v>01639</v>
      </c>
      <c r="BD91" s="18" t="str">
        <f t="shared" si="25"/>
        <v>更別村</v>
      </c>
      <c r="BE91" s="33">
        <f>VLOOKUP(BC91&amp;"_"&amp;$AZ$9,データシート3!A:AB,MATCH("ea_"&amp;"太陽光（建物系）"&amp;"_年間発電",データシート3!$A$1:$AB$1,0),0)/10^3+VLOOKUP(BC91&amp;"_"&amp;$AZ$9,データシート3!A:AB,MATCH("ea_"&amp;"太陽光（土地系）"&amp;"_年間発電",データシート3!$A$1:$AB$1,0),0)/10^3</f>
        <v>5728597.8110000016</v>
      </c>
      <c r="BF91" s="33">
        <f>VLOOKUP(BC91&amp;"_"&amp;$AZ$9,データシート3!A:AB,MATCH("ea_"&amp;"風力（陸上）"&amp;"_年間発電",データシート3!$A$1:$AB$1,0),0)/10^3</f>
        <v>19322.841</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5747920.6520000016</v>
      </c>
      <c r="BJ91" s="33">
        <f>(VLOOKUP($BC91&amp;"_"&amp;$AZ$8,データシート3!$A:$AN,MATCH("da_合計",データシート3!$A$1:$AN$1,0),0))/10^3</f>
        <v>15239.643672460872</v>
      </c>
      <c r="BK91" s="33">
        <f t="shared" si="21"/>
        <v>5732681.0083275409</v>
      </c>
      <c r="BL91" s="33">
        <f t="shared" si="22"/>
        <v>0</v>
      </c>
      <c r="BM91" s="33">
        <f t="shared" si="23"/>
        <v>5732681.0083275409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01552</v>
      </c>
      <c r="AY92" s="18" t="str">
        <f>IF(IFERROR(比較地域マスタ!$AE27,"")=0,"",IFERROR(比較地域マスタ!$AE27,""))</f>
        <v>佐呂間町</v>
      </c>
      <c r="AZ92" s="16"/>
      <c r="BA92" s="22">
        <v>21</v>
      </c>
      <c r="BB92" s="22">
        <v>1</v>
      </c>
      <c r="BC92" s="18" t="str">
        <f t="shared" si="24"/>
        <v>01552</v>
      </c>
      <c r="BD92" s="18" t="str">
        <f t="shared" si="25"/>
        <v>佐呂間町</v>
      </c>
      <c r="BE92" s="33">
        <f>VLOOKUP(BC92&amp;"_"&amp;$AZ$9,データシート3!A:AB,MATCH("ea_"&amp;"太陽光（建物系）"&amp;"_年間発電",データシート3!$A$1:$AB$1,0),0)/10^3+VLOOKUP(BC92&amp;"_"&amp;$AZ$9,データシート3!A:AB,MATCH("ea_"&amp;"太陽光（土地系）"&amp;"_年間発電",データシート3!$A$1:$AB$1,0),0)/10^3</f>
        <v>2997880.1880000001</v>
      </c>
      <c r="BF92" s="33">
        <f>VLOOKUP(BC92&amp;"_"&amp;$AZ$9,データシート3!A:AB,MATCH("ea_"&amp;"風力（陸上）"&amp;"_年間発電",データシート3!$A$1:$AB$1,0),0)/10^3</f>
        <v>3008342.2960000006</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6006222.4840000011</v>
      </c>
      <c r="BJ92" s="33">
        <f>(VLOOKUP($BC92&amp;"_"&amp;$AZ$8,データシート3!$A:$AN,MATCH("da_合計",データシート3!$A$1:$AN$1,0),0))/10^3</f>
        <v>54847.335413686444</v>
      </c>
      <c r="BK92" s="33">
        <f>BI92-BJ92</f>
        <v>5951375.1485863151</v>
      </c>
      <c r="BL92" s="33">
        <f t="shared" si="22"/>
        <v>0</v>
      </c>
      <c r="BM92" s="33">
        <f t="shared" si="23"/>
        <v>5951375.1485863151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01634</v>
      </c>
      <c r="AY93" s="18" t="str">
        <f>IF(IFERROR(比較地域マスタ!$AE28,"")=0,"",IFERROR(比較地域マスタ!$AE28,""))</f>
        <v>鹿追町</v>
      </c>
      <c r="AZ93" s="16"/>
      <c r="BA93" s="22">
        <v>22</v>
      </c>
      <c r="BB93" s="22">
        <v>1</v>
      </c>
      <c r="BC93" s="18" t="str">
        <f t="shared" si="24"/>
        <v>01634</v>
      </c>
      <c r="BD93" s="18" t="str">
        <f t="shared" si="25"/>
        <v>鹿追町</v>
      </c>
      <c r="BE93" s="33">
        <f>VLOOKUP(BC93&amp;"_"&amp;$AZ$9,データシート3!A:AB,MATCH("ea_"&amp;"太陽光（建物系）"&amp;"_年間発電",データシート3!$A$1:$AB$1,0),0)/10^3+VLOOKUP(BC93&amp;"_"&amp;$AZ$9,データシート3!A:AB,MATCH("ea_"&amp;"太陽光（土地系）"&amp;"_年間発電",データシート3!$A$1:$AB$1,0),0)/10^3</f>
        <v>5548983.6260000002</v>
      </c>
      <c r="BF93" s="33">
        <f>VLOOKUP(BC93&amp;"_"&amp;$AZ$9,データシート3!A:AB,MATCH("ea_"&amp;"風力（陸上）"&amp;"_年間発電",データシート3!$A$1:$AB$1,0),0)/10^3</f>
        <v>924214.272</v>
      </c>
      <c r="BG93" s="33">
        <f>VLOOKUP(BC93&amp;"_"&amp;$AZ$9,データシート3!A:AB,MATCH("ea_"&amp;"中小水（河川）"&amp;"_年間発電",データシート3!$A$1:$AB$1,0),0)/10^3+VLOOKUP(BC93&amp;"_"&amp;$AZ$9,データシート3!A:AB,MATCH("ea_"&amp;"中小水（農業用水路）"&amp;"_年間発電",データシート3!$A$1:$AB$1,0),0)/10^3</f>
        <v>23717.687999999998</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21749.036999999997</v>
      </c>
      <c r="BI93" s="33">
        <f t="shared" si="26"/>
        <v>6518664.6229999997</v>
      </c>
      <c r="BJ93" s="33">
        <f>(VLOOKUP($BC93&amp;"_"&amp;$AZ$8,データシート3!$A:$AN,MATCH("da_合計",データシート3!$A$1:$AN$1,0),0))/10^3</f>
        <v>24827.46954822891</v>
      </c>
      <c r="BK93" s="33">
        <f t="shared" si="21"/>
        <v>6493837.1534517705</v>
      </c>
      <c r="BL93" s="33">
        <f t="shared" si="22"/>
        <v>0</v>
      </c>
      <c r="BM93" s="33">
        <f t="shared" si="23"/>
        <v>6493837.1534517705</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01664</v>
      </c>
      <c r="AY94" s="18" t="str">
        <f>IF(IFERROR(比較地域マスタ!$AE29,"")=0,"",IFERROR(比較地域マスタ!$AE29,""))</f>
        <v>標茶町</v>
      </c>
      <c r="AZ94" s="16"/>
      <c r="BA94" s="22">
        <v>23</v>
      </c>
      <c r="BB94" s="22">
        <v>1</v>
      </c>
      <c r="BC94" s="18" t="str">
        <f t="shared" si="24"/>
        <v>01664</v>
      </c>
      <c r="BD94" s="18" t="str">
        <f t="shared" si="25"/>
        <v>標茶町</v>
      </c>
      <c r="BE94" s="33">
        <f>VLOOKUP(BC94&amp;"_"&amp;$AZ$9,データシート3!A:AB,MATCH("ea_"&amp;"太陽光（建物系）"&amp;"_年間発電",データシート3!$A$1:$AB$1,0),0)/10^3+VLOOKUP(BC94&amp;"_"&amp;$AZ$9,データシート3!A:AB,MATCH("ea_"&amp;"太陽光（土地系）"&amp;"_年間発電",データシート3!$A$1:$AB$1,0),0)/10^3</f>
        <v>12551183.975</v>
      </c>
      <c r="BF94" s="33">
        <f>VLOOKUP(BC94&amp;"_"&amp;$AZ$9,データシート3!A:AB,MATCH("ea_"&amp;"風力（陸上）"&amp;"_年間発電",データシート3!$A$1:$AB$1,0),0)/10^3</f>
        <v>11020079.445</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7344.1739999999991</v>
      </c>
      <c r="BI94" s="33">
        <f t="shared" si="26"/>
        <v>23578607.594000001</v>
      </c>
      <c r="BJ94" s="33">
        <f>(VLOOKUP($BC94&amp;"_"&amp;$AZ$8,データシート3!$A:$AN,MATCH("da_合計",データシート3!$A$1:$AN$1,0),0))/10^3</f>
        <v>49211.036991037574</v>
      </c>
      <c r="BK94" s="33">
        <f t="shared" si="21"/>
        <v>23529396.557008963</v>
      </c>
      <c r="BL94" s="33">
        <f t="shared" si="22"/>
        <v>0</v>
      </c>
      <c r="BM94" s="33">
        <f t="shared" si="23"/>
        <v>23529396.557008963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01693</v>
      </c>
      <c r="AY95" s="18" t="str">
        <f>IF(IFERROR(比較地域マスタ!$AE30,"")=0,"",IFERROR(比較地域マスタ!$AE30,""))</f>
        <v>標津町</v>
      </c>
      <c r="AZ95" s="16"/>
      <c r="BA95" s="22">
        <v>24</v>
      </c>
      <c r="BB95" s="22">
        <v>1</v>
      </c>
      <c r="BC95" s="18" t="str">
        <f t="shared" si="24"/>
        <v>01693</v>
      </c>
      <c r="BD95" s="18" t="str">
        <f t="shared" si="25"/>
        <v>標津町</v>
      </c>
      <c r="BE95" s="33">
        <f>VLOOKUP(BC95&amp;"_"&amp;$AZ$9,データシート3!A:AB,MATCH("ea_"&amp;"太陽光（建物系）"&amp;"_年間発電",データシート3!$A$1:$AB$1,0),0)/10^3+VLOOKUP(BC95&amp;"_"&amp;$AZ$9,データシート3!A:AB,MATCH("ea_"&amp;"太陽光（土地系）"&amp;"_年間発電",データシート3!$A$1:$AB$1,0),0)/10^3</f>
        <v>5523080.2960000001</v>
      </c>
      <c r="BF95" s="33">
        <f>VLOOKUP(BC95&amp;"_"&amp;$AZ$9,データシート3!A:AB,MATCH("ea_"&amp;"風力（陸上）"&amp;"_年間発電",データシート3!$A$1:$AB$1,0),0)/10^3</f>
        <v>8772873.9179999996</v>
      </c>
      <c r="BG95" s="33">
        <f>VLOOKUP(BC95&amp;"_"&amp;$AZ$9,データシート3!A:AB,MATCH("ea_"&amp;"中小水（河川）"&amp;"_年間発電",データシート3!$A$1:$AB$1,0),0)/10^3+VLOOKUP(BC95&amp;"_"&amp;$AZ$9,データシート3!A:AB,MATCH("ea_"&amp;"中小水（農業用水路）"&amp;"_年間発電",データシート3!$A$1:$AB$1,0),0)/10^3</f>
        <v>6231.1009999999997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2247884.4210000001</v>
      </c>
      <c r="BI95" s="33">
        <f t="shared" si="26"/>
        <v>16550069.736</v>
      </c>
      <c r="BJ95" s="33">
        <f>(VLOOKUP($BC95&amp;"_"&amp;$AZ$8,データシート3!$A:$AN,MATCH("da_合計",データシート3!$A$1:$AN$1,0),0))/10^3</f>
        <v>31102.711675506362</v>
      </c>
      <c r="BK95" s="33">
        <f t="shared" si="21"/>
        <v>16518967.024324493</v>
      </c>
      <c r="BL95" s="33">
        <f t="shared" si="22"/>
        <v>0</v>
      </c>
      <c r="BM95" s="33">
        <f t="shared" si="23"/>
        <v>16518967.024324493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01632</v>
      </c>
      <c r="AY96" s="18" t="str">
        <f>IF(IFERROR(比較地域マスタ!$AE31,"")=0,"",IFERROR(比較地域マスタ!$AE31,""))</f>
        <v>士幌町</v>
      </c>
      <c r="AZ96" s="16"/>
      <c r="BA96" s="22">
        <v>25</v>
      </c>
      <c r="BB96" s="22">
        <v>1</v>
      </c>
      <c r="BC96" s="18" t="str">
        <f t="shared" si="24"/>
        <v>01632</v>
      </c>
      <c r="BD96" s="18" t="str">
        <f t="shared" si="25"/>
        <v>士幌町</v>
      </c>
      <c r="BE96" s="33">
        <f>VLOOKUP(BC96&amp;"_"&amp;$AZ$9,データシート3!A:AB,MATCH("ea_"&amp;"太陽光（建物系）"&amp;"_年間発電",データシート3!$A$1:$AB$1,0),0)/10^3+VLOOKUP(BC96&amp;"_"&amp;$AZ$9,データシート3!A:AB,MATCH("ea_"&amp;"太陽光（土地系）"&amp;"_年間発電",データシート3!$A$1:$AB$1,0),0)/10^3</f>
        <v>6900245.7310000015</v>
      </c>
      <c r="BF96" s="33">
        <f>VLOOKUP(BC96&amp;"_"&amp;$AZ$9,データシート3!A:AB,MATCH("ea_"&amp;"風力（陸上）"&amp;"_年間発電",データシート3!$A$1:$AB$1,0),0)/10^3</f>
        <v>262471.15300000005</v>
      </c>
      <c r="BG96" s="33">
        <f>VLOOKUP(BC96&amp;"_"&amp;$AZ$9,データシート3!A:AB,MATCH("ea_"&amp;"中小水（河川）"&amp;"_年間発電",データシート3!$A$1:$AB$1,0),0)/10^3+VLOOKUP(BC96&amp;"_"&amp;$AZ$9,データシート3!A:AB,MATCH("ea_"&amp;"中小水（農業用水路）"&amp;"_年間発電",データシート3!$A$1:$AB$1,0),0)/10^3</f>
        <v>64395.358999999997</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418.93799999999999</v>
      </c>
      <c r="BI96" s="33">
        <f t="shared" si="26"/>
        <v>7227531.1810000017</v>
      </c>
      <c r="BJ96" s="33">
        <f>(VLOOKUP($BC96&amp;"_"&amp;$AZ$8,データシート3!$A:$AN,MATCH("da_合計",データシート3!$A$1:$AN$1,0),0))/10^3</f>
        <v>43428.299140654592</v>
      </c>
      <c r="BK96" s="33">
        <f t="shared" si="21"/>
        <v>7184102.8818593472</v>
      </c>
      <c r="BL96" s="33">
        <f t="shared" si="22"/>
        <v>0</v>
      </c>
      <c r="BM96" s="33">
        <f t="shared" si="23"/>
        <v>7184102.8818593472</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01636</v>
      </c>
      <c r="AY97" s="18" t="str">
        <f>IF(IFERROR(比較地域マスタ!$AE32,"")=0,"",IFERROR(比較地域マスタ!$AE32,""))</f>
        <v>清水町</v>
      </c>
      <c r="AZ97" s="16"/>
      <c r="BA97" s="22">
        <v>26</v>
      </c>
      <c r="BB97" s="22">
        <v>1</v>
      </c>
      <c r="BC97" s="18" t="str">
        <f t="shared" si="24"/>
        <v>01636</v>
      </c>
      <c r="BD97" s="18" t="str">
        <f t="shared" si="25"/>
        <v>清水町</v>
      </c>
      <c r="BE97" s="33">
        <f>VLOOKUP(BC97&amp;"_"&amp;$AZ$9,データシート3!A:AB,MATCH("ea_"&amp;"太陽光（建物系）"&amp;"_年間発電",データシート3!$A$1:$AB$1,0),0)/10^3+VLOOKUP(BC97&amp;"_"&amp;$AZ$9,データシート3!A:AB,MATCH("ea_"&amp;"太陽光（土地系）"&amp;"_年間発電",データシート3!$A$1:$AB$1,0),0)/10^3</f>
        <v>6564710.4519999996</v>
      </c>
      <c r="BF97" s="33">
        <f>VLOOKUP(BC97&amp;"_"&amp;$AZ$9,データシート3!A:AB,MATCH("ea_"&amp;"風力（陸上）"&amp;"_年間発電",データシート3!$A$1:$AB$1,0),0)/10^3</f>
        <v>1492616.821</v>
      </c>
      <c r="BG97" s="33">
        <f>VLOOKUP(BC97&amp;"_"&amp;$AZ$9,データシート3!A:AB,MATCH("ea_"&amp;"中小水（河川）"&amp;"_年間発電",データシート3!$A$1:$AB$1,0),0)/10^3+VLOOKUP(BC97&amp;"_"&amp;$AZ$9,データシート3!A:AB,MATCH("ea_"&amp;"中小水（農業用水路）"&amp;"_年間発電",データシート3!$A$1:$AB$1,0),0)/10^3</f>
        <v>50924.531999999999</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8108251.8049999997</v>
      </c>
      <c r="BJ97" s="33">
        <f>(VLOOKUP($BC97&amp;"_"&amp;$AZ$8,データシート3!$A:$AN,MATCH("da_合計",データシート3!$A$1:$AN$1,0),0))/10^3</f>
        <v>60574.053206099336</v>
      </c>
      <c r="BK97" s="33">
        <f t="shared" si="21"/>
        <v>8047677.7517939005</v>
      </c>
      <c r="BL97" s="33">
        <f t="shared" si="22"/>
        <v>0</v>
      </c>
      <c r="BM97" s="33">
        <f t="shared" si="23"/>
        <v>8047677.7517939005</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01545</v>
      </c>
      <c r="AY98" s="18" t="str">
        <f>IF(IFERROR(比較地域マスタ!$AE33,"")=0,"",IFERROR(比較地域マスタ!$AE33,""))</f>
        <v>斜里町</v>
      </c>
      <c r="AZ98" s="16"/>
      <c r="BA98" s="22">
        <v>27</v>
      </c>
      <c r="BB98" s="22">
        <v>1</v>
      </c>
      <c r="BC98" s="18" t="str">
        <f t="shared" si="24"/>
        <v>01545</v>
      </c>
      <c r="BD98" s="18" t="str">
        <f t="shared" si="25"/>
        <v>斜里町</v>
      </c>
      <c r="BE98" s="33">
        <f>VLOOKUP(BC98&amp;"_"&amp;$AZ$9,データシート3!A:AB,MATCH("ea_"&amp;"太陽光（建物系）"&amp;"_年間発電",データシート3!$A$1:$AB$1,0),0)/10^3+VLOOKUP(BC98&amp;"_"&amp;$AZ$9,データシート3!A:AB,MATCH("ea_"&amp;"太陽光（土地系）"&amp;"_年間発電",データシート3!$A$1:$AB$1,0),0)/10^3</f>
        <v>3761632.1519999998</v>
      </c>
      <c r="BF98" s="33">
        <f>VLOOKUP(BC98&amp;"_"&amp;$AZ$9,データシート3!A:AB,MATCH("ea_"&amp;"風力（陸上）"&amp;"_年間発電",データシート3!$A$1:$AB$1,0),0)/10^3</f>
        <v>5259610.9210000001</v>
      </c>
      <c r="BG98" s="33">
        <f>VLOOKUP(BC98&amp;"_"&amp;$AZ$9,データシート3!A:AB,MATCH("ea_"&amp;"中小水（河川）"&amp;"_年間発電",データシート3!$A$1:$AB$1,0),0)/10^3+VLOOKUP(BC98&amp;"_"&amp;$AZ$9,データシート3!A:AB,MATCH("ea_"&amp;"中小水（農業用水路）"&amp;"_年間発電",データシート3!$A$1:$AB$1,0),0)/10^3</f>
        <v>11360.616</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55936.349999999991</v>
      </c>
      <c r="BI98" s="33">
        <f t="shared" si="26"/>
        <v>9088540.0389999989</v>
      </c>
      <c r="BJ98" s="33">
        <f>(VLOOKUP($BC98&amp;"_"&amp;$AZ$8,データシート3!$A:$AN,MATCH("da_合計",データシート3!$A$1:$AN$1,0),0))/10^3</f>
        <v>81819.996562378888</v>
      </c>
      <c r="BK98" s="33">
        <f t="shared" si="21"/>
        <v>9006720.0424376205</v>
      </c>
      <c r="BL98" s="33">
        <f t="shared" si="22"/>
        <v>0</v>
      </c>
      <c r="BM98" s="33">
        <f t="shared" si="23"/>
        <v>9006720.0424376205</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01668</v>
      </c>
      <c r="AY99" s="18" t="str">
        <f>IF(IFERROR(比較地域マスタ!$AE34,"")=0,"",IFERROR(比較地域マスタ!$AE34,""))</f>
        <v>白糠町</v>
      </c>
      <c r="AZ99" s="16"/>
      <c r="BA99" s="22">
        <v>28</v>
      </c>
      <c r="BB99" s="22">
        <v>1</v>
      </c>
      <c r="BC99" s="18" t="str">
        <f t="shared" si="24"/>
        <v>01668</v>
      </c>
      <c r="BD99" s="18" t="str">
        <f t="shared" si="25"/>
        <v>白糠町</v>
      </c>
      <c r="BE99" s="33">
        <f>VLOOKUP(BC99&amp;"_"&amp;$AZ$9,データシート3!A:AB,MATCH("ea_"&amp;"太陽光（建物系）"&amp;"_年間発電",データシート3!$A$1:$AB$1,0),0)/10^3+VLOOKUP(BC99&amp;"_"&amp;$AZ$9,データシート3!A:AB,MATCH("ea_"&amp;"太陽光（土地系）"&amp;"_年間発電",データシート3!$A$1:$AB$1,0),0)/10^3</f>
        <v>2260494.3089999999</v>
      </c>
      <c r="BF99" s="33">
        <f>VLOOKUP(BC99&amp;"_"&amp;$AZ$9,データシート3!A:AB,MATCH("ea_"&amp;"風力（陸上）"&amp;"_年間発電",データシート3!$A$1:$AB$1,0),0)/10^3</f>
        <v>5051289.8590000002</v>
      </c>
      <c r="BG99" s="33">
        <f>VLOOKUP(BC99&amp;"_"&amp;$AZ$9,データシート3!A:AB,MATCH("ea_"&amp;"中小水（河川）"&amp;"_年間発電",データシート3!$A$1:$AB$1,0),0)/10^3+VLOOKUP(BC99&amp;"_"&amp;$AZ$9,データシート3!A:AB,MATCH("ea_"&amp;"中小水（農業用水路）"&amp;"_年間発電",データシート3!$A$1:$AB$1,0),0)/10^3</f>
        <v>25808.970000000005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1890.373</v>
      </c>
      <c r="BI99" s="33">
        <f t="shared" si="26"/>
        <v>7339483.510999999</v>
      </c>
      <c r="BJ99" s="33">
        <f>(VLOOKUP($BC99&amp;"_"&amp;$AZ$8,データシート3!$A:$AN,MATCH("da_合計",データシート3!$A$1:$AN$1,0),0))/10^3</f>
        <v>62074.24825145716</v>
      </c>
      <c r="BK99" s="33">
        <f t="shared" si="21"/>
        <v>7277409.2627485422</v>
      </c>
      <c r="BL99" s="33">
        <f t="shared" si="22"/>
        <v>0</v>
      </c>
      <c r="BM99" s="33">
        <f t="shared" si="23"/>
        <v>7277409.2627485422</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01635</v>
      </c>
      <c r="AY100" s="18" t="str">
        <f>IF(IFERROR(比較地域マスタ!$AE35,"")=0,"",IFERROR(比較地域マスタ!$AE35,""))</f>
        <v>新得町</v>
      </c>
      <c r="AZ100" s="16"/>
      <c r="BA100" s="22">
        <v>29</v>
      </c>
      <c r="BB100" s="22">
        <v>1</v>
      </c>
      <c r="BC100" s="18" t="str">
        <f t="shared" si="24"/>
        <v>01635</v>
      </c>
      <c r="BD100" s="18" t="str">
        <f t="shared" si="25"/>
        <v>新得町</v>
      </c>
      <c r="BE100" s="33">
        <f>VLOOKUP(BC100&amp;"_"&amp;$AZ$9,データシート3!A:AB,MATCH("ea_"&amp;"太陽光（建物系）"&amp;"_年間発電",データシート3!$A$1:$AB$1,0),0)/10^3+VLOOKUP(BC100&amp;"_"&amp;$AZ$9,データシート3!A:AB,MATCH("ea_"&amp;"太陽光（土地系）"&amp;"_年間発電",データシート3!$A$1:$AB$1,0),0)/10^3</f>
        <v>2862283.1630000006</v>
      </c>
      <c r="BF100" s="33">
        <f>VLOOKUP(BC100&amp;"_"&amp;$AZ$9,データシート3!A:AB,MATCH("ea_"&amp;"風力（陸上）"&amp;"_年間発電",データシート3!$A$1:$AB$1,0),0)/10^3</f>
        <v>5073677.6270000003</v>
      </c>
      <c r="BG100" s="33">
        <f>VLOOKUP(BC100&amp;"_"&amp;$AZ$9,データシート3!A:AB,MATCH("ea_"&amp;"中小水（河川）"&amp;"_年間発電",データシート3!$A$1:$AB$1,0),0)/10^3+VLOOKUP(BC100&amp;"_"&amp;$AZ$9,データシート3!A:AB,MATCH("ea_"&amp;"中小水（農業用水路）"&amp;"_年間発電",データシート3!$A$1:$AB$1,0),0)/10^3</f>
        <v>183550.05600000001</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36786.514000000003</v>
      </c>
      <c r="BI100" s="33">
        <f t="shared" si="26"/>
        <v>8156297.3600000013</v>
      </c>
      <c r="BJ100" s="33">
        <f>(VLOOKUP($BC100&amp;"_"&amp;$AZ$8,データシート3!$A:$AN,MATCH("da_合計",データシート3!$A$1:$AN$1,0),0))/10^3</f>
        <v>34420.397290222289</v>
      </c>
      <c r="BK100" s="33">
        <f t="shared" si="21"/>
        <v>8121876.9627097789</v>
      </c>
      <c r="BL100" s="33">
        <f t="shared" si="22"/>
        <v>0</v>
      </c>
      <c r="BM100" s="33">
        <f t="shared" si="23"/>
        <v>8121876.9627097789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01641</v>
      </c>
      <c r="AY101" s="18" t="str">
        <f>IF(IFERROR(比較地域マスタ!$AE36,"")=0,"",IFERROR(比較地域マスタ!$AE36,""))</f>
        <v>大樹町</v>
      </c>
      <c r="AZ101" s="16"/>
      <c r="BA101" s="22">
        <v>30</v>
      </c>
      <c r="BB101" s="22">
        <v>1</v>
      </c>
      <c r="BC101" s="18" t="str">
        <f t="shared" si="24"/>
        <v>01641</v>
      </c>
      <c r="BD101" s="18" t="str">
        <f t="shared" si="25"/>
        <v>大樹町</v>
      </c>
      <c r="BE101" s="33">
        <f>VLOOKUP(BC101&amp;"_"&amp;$AZ$9,データシート3!A:AB,MATCH("ea_"&amp;"太陽光（建物系）"&amp;"_年間発電",データシート3!$A$1:$AB$1,0),0)/10^3+VLOOKUP(BC101&amp;"_"&amp;$AZ$9,データシート3!A:AB,MATCH("ea_"&amp;"太陽光（土地系）"&amp;"_年間発電",データシート3!$A$1:$AB$1,0),0)/10^3</f>
        <v>6592129.7239999995</v>
      </c>
      <c r="BF101" s="33">
        <f>VLOOKUP(BC101&amp;"_"&amp;$AZ$9,データシート3!A:AB,MATCH("ea_"&amp;"風力（陸上）"&amp;"_年間発電",データシート3!$A$1:$AB$1,0),0)/10^3</f>
        <v>3099551.7540000002</v>
      </c>
      <c r="BG101" s="33">
        <f>VLOOKUP(BC101&amp;"_"&amp;$AZ$9,データシート3!A:AB,MATCH("ea_"&amp;"中小水（河川）"&amp;"_年間発電",データシート3!$A$1:$AB$1,0),0)/10^3+VLOOKUP(BC101&amp;"_"&amp;$AZ$9,データシート3!A:AB,MATCH("ea_"&amp;"中小水（農業用水路）"&amp;"_年間発電",データシート3!$A$1:$AB$1,0),0)/10^3</f>
        <v>73105.822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1566.1129999999998</v>
      </c>
      <c r="BI101" s="33">
        <f t="shared" si="26"/>
        <v>9766353.4130000006</v>
      </c>
      <c r="BJ101" s="33">
        <f>(VLOOKUP($BC101&amp;"_"&amp;$AZ$8,データシート3!$A:$AN,MATCH("da_合計",データシート3!$A$1:$AN$1,0),0))/10^3</f>
        <v>39345.098129256847</v>
      </c>
      <c r="BK101" s="33">
        <f t="shared" si="21"/>
        <v>9727008.3148707431</v>
      </c>
      <c r="BL101" s="33">
        <f t="shared" si="22"/>
        <v>0</v>
      </c>
      <c r="BM101" s="33">
        <f t="shared" si="23"/>
        <v>9727008.3148707431</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01560</v>
      </c>
      <c r="AY102" s="18" t="str">
        <f>IF(IFERROR(比較地域マスタ!$AE37,"")=0,"",IFERROR(比較地域マスタ!$AE37,""))</f>
        <v>滝上町</v>
      </c>
      <c r="AZ102" s="16"/>
      <c r="BA102" s="22">
        <v>31</v>
      </c>
      <c r="BB102" s="22">
        <v>1</v>
      </c>
      <c r="BC102" s="18" t="str">
        <f t="shared" si="24"/>
        <v>01560</v>
      </c>
      <c r="BD102" s="18" t="str">
        <f t="shared" si="25"/>
        <v>滝上町</v>
      </c>
      <c r="BE102" s="33">
        <f>VLOOKUP(BC102&amp;"_"&amp;$AZ$9,データシート3!A:AB,MATCH("ea_"&amp;"太陽光（建物系）"&amp;"_年間発電",データシート3!$A$1:$AB$1,0),0)/10^3+VLOOKUP(BC102&amp;"_"&amp;$AZ$9,データシート3!A:AB,MATCH("ea_"&amp;"太陽光（土地系）"&amp;"_年間発電",データシート3!$A$1:$AB$1,0),0)/10^3</f>
        <v>1513352.3769999999</v>
      </c>
      <c r="BF102" s="33">
        <f>VLOOKUP(BC102&amp;"_"&amp;$AZ$9,データシート3!A:AB,MATCH("ea_"&amp;"風力（陸上）"&amp;"_年間発電",データシート3!$A$1:$AB$1,0),0)/10^3</f>
        <v>6047348.6059999997</v>
      </c>
      <c r="BG102" s="33">
        <f>VLOOKUP(BC102&amp;"_"&amp;$AZ$9,データシート3!A:AB,MATCH("ea_"&amp;"中小水（河川）"&amp;"_年間発電",データシート3!$A$1:$AB$1,0),0)/10^3+VLOOKUP(BC102&amp;"_"&amp;$AZ$9,データシート3!A:AB,MATCH("ea_"&amp;"中小水（農業用水路）"&amp;"_年間発電",データシート3!$A$1:$AB$1,0),0)/10^3</f>
        <v>16206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7576906.9829999991</v>
      </c>
      <c r="BJ102" s="33">
        <f>(VLOOKUP($BC102&amp;"_"&amp;$AZ$8,データシート3!$A:$AN,MATCH("da_合計",データシート3!$A$1:$AN$1,0),0))/10^3</f>
        <v>12754.044349438022</v>
      </c>
      <c r="BK102" s="33">
        <f t="shared" si="21"/>
        <v>7564152.9386505615</v>
      </c>
      <c r="BL102" s="33">
        <f t="shared" si="22"/>
        <v>0</v>
      </c>
      <c r="BM102" s="33">
        <f t="shared" si="23"/>
        <v>7564152.9386505615</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01544</v>
      </c>
      <c r="AY103" s="18" t="str">
        <f>IF(IFERROR(比較地域マスタ!$AE38,"")=0,"",IFERROR(比較地域マスタ!$AE38,""))</f>
        <v>津別町</v>
      </c>
      <c r="AZ103" s="16"/>
      <c r="BA103" s="22">
        <v>32</v>
      </c>
      <c r="BB103" s="22">
        <v>1</v>
      </c>
      <c r="BC103" s="18" t="str">
        <f t="shared" si="24"/>
        <v>01544</v>
      </c>
      <c r="BD103" s="18" t="str">
        <f t="shared" si="25"/>
        <v>津別町</v>
      </c>
      <c r="BE103" s="33">
        <f>VLOOKUP(BC103&amp;"_"&amp;$AZ$9,データシート3!A:AB,MATCH("ea_"&amp;"太陽光（建物系）"&amp;"_年間発電",データシート3!$A$1:$AB$1,0),0)/10^3+VLOOKUP(BC103&amp;"_"&amp;$AZ$9,データシート3!A:AB,MATCH("ea_"&amp;"太陽光（土地系）"&amp;"_年間発電",データシート3!$A$1:$AB$1,0),0)/10^3</f>
        <v>2475274.5659999996</v>
      </c>
      <c r="BF103" s="33">
        <f>VLOOKUP(BC103&amp;"_"&amp;$AZ$9,データシート3!A:AB,MATCH("ea_"&amp;"風力（陸上）"&amp;"_年間発電",データシート3!$A$1:$AB$1,0),0)/10^3</f>
        <v>9664159.4499999993</v>
      </c>
      <c r="BG103" s="33">
        <f>VLOOKUP(BC103&amp;"_"&amp;$AZ$9,データシート3!A:AB,MATCH("ea_"&amp;"中小水（河川）"&amp;"_年間発電",データシート3!$A$1:$AB$1,0),0)/10^3+VLOOKUP(BC103&amp;"_"&amp;$AZ$9,データシート3!A:AB,MATCH("ea_"&amp;"中小水（農業用水路）"&amp;"_年間発電",データシート3!$A$1:$AB$1,0),0)/10^3</f>
        <v>260.93799999999999</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5904.625</v>
      </c>
      <c r="BI103" s="33">
        <f t="shared" si="26"/>
        <v>12145599.578999998</v>
      </c>
      <c r="BJ103" s="33">
        <f>(VLOOKUP($BC103&amp;"_"&amp;$AZ$8,データシート3!$A:$AN,MATCH("da_合計",データシート3!$A$1:$AN$1,0),0))/10^3</f>
        <v>38407.994086401763</v>
      </c>
      <c r="BK103" s="33">
        <f t="shared" si="21"/>
        <v>12107191.584913597</v>
      </c>
      <c r="BL103" s="33">
        <f t="shared" si="22"/>
        <v>0</v>
      </c>
      <c r="BM103" s="33">
        <f t="shared" si="23"/>
        <v>12107191.584913597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01667</v>
      </c>
      <c r="AY104" s="18" t="str">
        <f>IF(IFERROR(比較地域マスタ!$AE39,"")=0,"",IFERROR(比較地域マスタ!$AE39,""))</f>
        <v>鶴居村</v>
      </c>
      <c r="AZ104" s="16"/>
      <c r="BA104" s="22">
        <v>33</v>
      </c>
      <c r="BB104" s="22">
        <v>1</v>
      </c>
      <c r="BC104" s="18" t="str">
        <f t="shared" si="24"/>
        <v>01667</v>
      </c>
      <c r="BD104" s="18" t="str">
        <f t="shared" si="25"/>
        <v>鶴居村</v>
      </c>
      <c r="BE104" s="33">
        <f>VLOOKUP(BC104&amp;"_"&amp;$AZ$9,データシート3!A:AB,MATCH("ea_"&amp;"太陽光（建物系）"&amp;"_年間発電",データシート3!$A$1:$AB$1,0),0)/10^3+VLOOKUP(BC104&amp;"_"&amp;$AZ$9,データシート3!A:AB,MATCH("ea_"&amp;"太陽光（土地系）"&amp;"_年間発電",データシート3!$A$1:$AB$1,0),0)/10^3</f>
        <v>4038131.5129999998</v>
      </c>
      <c r="BF104" s="33">
        <f>VLOOKUP(BC104&amp;"_"&amp;$AZ$9,データシート3!A:AB,MATCH("ea_"&amp;"風力（陸上）"&amp;"_年間発電",データシート3!$A$1:$AB$1,0),0)/10^3</f>
        <v>5246615.93</v>
      </c>
      <c r="BG104" s="33">
        <f>VLOOKUP(BC104&amp;"_"&amp;$AZ$9,データシート3!A:AB,MATCH("ea_"&amp;"中小水（河川）"&amp;"_年間発電",データシート3!$A$1:$AB$1,0),0)/10^3+VLOOKUP(BC104&amp;"_"&amp;$AZ$9,データシート3!A:AB,MATCH("ea_"&amp;"中小水（農業用水路）"&amp;"_年間発電",データシート3!$A$1:$AB$1,0),0)/10^3</f>
        <v>1834.672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3196.9500000000003</v>
      </c>
      <c r="BI104" s="33">
        <f t="shared" si="26"/>
        <v>9289779.0649999995</v>
      </c>
      <c r="BJ104" s="33">
        <f>(VLOOKUP($BC104&amp;"_"&amp;$AZ$8,データシート3!$A:$AN,MATCH("da_合計",データシート3!$A$1:$AN$1,0),0))/10^3</f>
        <v>13364.967225683204</v>
      </c>
      <c r="BK104" s="33">
        <f t="shared" ref="BK104:BK135" si="27">BI104-BJ104</f>
        <v>9276414.0977743156</v>
      </c>
      <c r="BL104" s="33">
        <f t="shared" ref="BL104:BL135" si="28">IF(BK104&gt;0,0,BK104)</f>
        <v>0</v>
      </c>
      <c r="BM104" s="33">
        <f t="shared" ref="BM104:BM135" si="29">IF(BK104&gt;0,BK104,0)</f>
        <v>9276414.0977743156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01665</v>
      </c>
      <c r="AY105" s="18" t="str">
        <f>IF(IFERROR(比較地域マスタ!$AE40,"")=0,"",IFERROR(比較地域マスタ!$AE40,""))</f>
        <v>弟子屈町</v>
      </c>
      <c r="AZ105" s="16"/>
      <c r="BA105" s="22">
        <v>34</v>
      </c>
      <c r="BB105" s="22">
        <v>1</v>
      </c>
      <c r="BC105" s="18" t="str">
        <f t="shared" si="24"/>
        <v>01665</v>
      </c>
      <c r="BD105" s="18" t="str">
        <f t="shared" si="25"/>
        <v>弟子屈町</v>
      </c>
      <c r="BE105" s="33">
        <f>VLOOKUP(BC105&amp;"_"&amp;$AZ$9,データシート3!A:AB,MATCH("ea_"&amp;"太陽光（建物系）"&amp;"_年間発電",データシート3!$A$1:$AB$1,0),0)/10^3+VLOOKUP(BC105&amp;"_"&amp;$AZ$9,データシート3!A:AB,MATCH("ea_"&amp;"太陽光（土地系）"&amp;"_年間発電",データシート3!$A$1:$AB$1,0),0)/10^3</f>
        <v>4359311.307</v>
      </c>
      <c r="BF105" s="33">
        <f>VLOOKUP(BC105&amp;"_"&amp;$AZ$9,データシート3!A:AB,MATCH("ea_"&amp;"風力（陸上）"&amp;"_年間発電",データシート3!$A$1:$AB$1,0),0)/10^3</f>
        <v>6919596.3459999999</v>
      </c>
      <c r="BG105" s="33">
        <f>VLOOKUP(BC105&amp;"_"&amp;$AZ$9,データシート3!A:AB,MATCH("ea_"&amp;"中小水（河川）"&amp;"_年間発電",データシート3!$A$1:$AB$1,0),0)/10^3+VLOOKUP(BC105&amp;"_"&amp;$AZ$9,データシート3!A:AB,MATCH("ea_"&amp;"中小水（農業用水路）"&amp;"_年間発電",データシート3!$A$1:$AB$1,0),0)/10^3</f>
        <v>3117.6849999999999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391223.40700000001</v>
      </c>
      <c r="BI105" s="33">
        <f t="shared" si="26"/>
        <v>11673248.745000001</v>
      </c>
      <c r="BJ105" s="33">
        <f>(VLOOKUP($BC105&amp;"_"&amp;$AZ$8,データシート3!$A:$AN,MATCH("da_合計",データシート3!$A$1:$AN$1,0),0))/10^3</f>
        <v>35876.228110059754</v>
      </c>
      <c r="BK105" s="33">
        <f t="shared" si="27"/>
        <v>11637372.516889941</v>
      </c>
      <c r="BL105" s="33">
        <f t="shared" si="28"/>
        <v>0</v>
      </c>
      <c r="BM105" s="33">
        <f t="shared" si="29"/>
        <v>11637372.516889941</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01645</v>
      </c>
      <c r="AY106" s="18" t="str">
        <f>IF(IFERROR(比較地域マスタ!$AE41,"")=0,"",IFERROR(比較地域マスタ!$AE41,""))</f>
        <v>豊頃町</v>
      </c>
      <c r="AZ106" s="16"/>
      <c r="BA106" s="22">
        <v>35</v>
      </c>
      <c r="BB106" s="22">
        <v>1</v>
      </c>
      <c r="BC106" s="18" t="str">
        <f t="shared" si="24"/>
        <v>01645</v>
      </c>
      <c r="BD106" s="18" t="str">
        <f t="shared" si="25"/>
        <v>豊頃町</v>
      </c>
      <c r="BE106" s="33">
        <f>VLOOKUP(BC106&amp;"_"&amp;$AZ$9,データシート3!A:AB,MATCH("ea_"&amp;"太陽光（建物系）"&amp;"_年間発電",データシート3!$A$1:$AB$1,0),0)/10^3+VLOOKUP(BC106&amp;"_"&amp;$AZ$9,データシート3!A:AB,MATCH("ea_"&amp;"太陽光（土地系）"&amp;"_年間発電",データシート3!$A$1:$AB$1,0),0)/10^3</f>
        <v>3635442.6600000006</v>
      </c>
      <c r="BF106" s="33">
        <f>VLOOKUP(BC106&amp;"_"&amp;$AZ$9,データシート3!A:AB,MATCH("ea_"&amp;"風力（陸上）"&amp;"_年間発電",データシート3!$A$1:$AB$1,0),0)/10^3</f>
        <v>4862119.6529999999</v>
      </c>
      <c r="BG106" s="33">
        <f>VLOOKUP(BC106&amp;"_"&amp;$AZ$9,データシート3!A:AB,MATCH("ea_"&amp;"中小水（河川）"&amp;"_年間発電",データシート3!$A$1:$AB$1,0),0)/10^3+VLOOKUP(BC106&amp;"_"&amp;$AZ$9,データシート3!A:AB,MATCH("ea_"&amp;"中小水（農業用水路）"&amp;"_年間発電",データシート3!$A$1:$AB$1,0),0)/10^3</f>
        <v>91.286000000000001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15876.728999999999</v>
      </c>
      <c r="BI106" s="33">
        <f t="shared" si="26"/>
        <v>8513530.3280000016</v>
      </c>
      <c r="BJ106" s="33">
        <f>(VLOOKUP($BC106&amp;"_"&amp;$AZ$8,データシート3!$A:$AN,MATCH("da_合計",データシート3!$A$1:$AN$1,0),0))/10^3</f>
        <v>13336.772077856562</v>
      </c>
      <c r="BK106" s="33">
        <f t="shared" si="27"/>
        <v>8500193.555922145</v>
      </c>
      <c r="BL106" s="33">
        <f t="shared" si="28"/>
        <v>0</v>
      </c>
      <c r="BM106" s="33">
        <f t="shared" si="29"/>
        <v>8500193.555922145</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01638</v>
      </c>
      <c r="AY107" s="18" t="str">
        <f>IF(IFERROR(比較地域マスタ!$AE42,"")=0,"",IFERROR(比較地域マスタ!$AE42,""))</f>
        <v>中札内村</v>
      </c>
      <c r="AZ107" s="16"/>
      <c r="BA107" s="22">
        <v>36</v>
      </c>
      <c r="BB107" s="22">
        <v>1</v>
      </c>
      <c r="BC107" s="18" t="str">
        <f t="shared" si="24"/>
        <v>01638</v>
      </c>
      <c r="BD107" s="18" t="str">
        <f t="shared" si="25"/>
        <v>中札内村</v>
      </c>
      <c r="BE107" s="33">
        <f>VLOOKUP(BC107&amp;"_"&amp;$AZ$9,データシート3!A:AB,MATCH("ea_"&amp;"太陽光（建物系）"&amp;"_年間発電",データシート3!$A$1:$AB$1,0),0)/10^3+VLOOKUP(BC107&amp;"_"&amp;$AZ$9,データシート3!A:AB,MATCH("ea_"&amp;"太陽光（土地系）"&amp;"_年間発電",データシート3!$A$1:$AB$1,0),0)/10^3</f>
        <v>3283834.0959999999</v>
      </c>
      <c r="BF107" s="33">
        <f>VLOOKUP(BC107&amp;"_"&amp;$AZ$9,データシート3!A:AB,MATCH("ea_"&amp;"風力（陸上）"&amp;"_年間発電",データシート3!$A$1:$AB$1,0),0)/10^3</f>
        <v>97045.035000000003</v>
      </c>
      <c r="BG107" s="33">
        <f>VLOOKUP(BC107&amp;"_"&amp;$AZ$9,データシート3!A:AB,MATCH("ea_"&amp;"中小水（河川）"&amp;"_年間発電",データシート3!$A$1:$AB$1,0),0)/10^3+VLOOKUP(BC107&amp;"_"&amp;$AZ$9,データシート3!A:AB,MATCH("ea_"&amp;"中小水（農業用水路）"&amp;"_年間発電",データシート3!$A$1:$AB$1,0),0)/10^3</f>
        <v>49166.04</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3430045.1710000001</v>
      </c>
      <c r="BJ107" s="33">
        <f>(VLOOKUP($BC107&amp;"_"&amp;$AZ$8,データシート3!$A:$AN,MATCH("da_合計",データシート3!$A$1:$AN$1,0),0))/10^3</f>
        <v>35091.371074154296</v>
      </c>
      <c r="BK107" s="33">
        <f t="shared" si="27"/>
        <v>3394953.7999258456</v>
      </c>
      <c r="BL107" s="33">
        <f t="shared" si="28"/>
        <v>0</v>
      </c>
      <c r="BM107" s="33">
        <f t="shared" si="29"/>
        <v>3394953.7999258456</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01692</v>
      </c>
      <c r="AY108" s="18" t="str">
        <f>IF(IFERROR(比較地域マスタ!$AE43,"")=0,"",IFERROR(比較地域マスタ!$AE43,""))</f>
        <v>中標津町</v>
      </c>
      <c r="AZ108" s="16"/>
      <c r="BA108" s="22">
        <v>37</v>
      </c>
      <c r="BB108" s="22">
        <v>1</v>
      </c>
      <c r="BC108" s="18" t="str">
        <f t="shared" si="24"/>
        <v>01692</v>
      </c>
      <c r="BD108" s="18" t="str">
        <f t="shared" si="25"/>
        <v>中標津町</v>
      </c>
      <c r="BE108" s="33">
        <f>VLOOKUP(BC108&amp;"_"&amp;$AZ$9,データシート3!A:AB,MATCH("ea_"&amp;"太陽光（建物系）"&amp;"_年間発電",データシート3!$A$1:$AB$1,0),0)/10^3+VLOOKUP(BC108&amp;"_"&amp;$AZ$9,データシート3!A:AB,MATCH("ea_"&amp;"太陽光（土地系）"&amp;"_年間発電",データシート3!$A$1:$AB$1,0),0)/10^3</f>
        <v>11066924.649</v>
      </c>
      <c r="BF108" s="33">
        <f>VLOOKUP(BC108&amp;"_"&amp;$AZ$9,データシート3!A:AB,MATCH("ea_"&amp;"風力（陸上）"&amp;"_年間発電",データシート3!$A$1:$AB$1,0),0)/10^3</f>
        <v>5182050.7920000004</v>
      </c>
      <c r="BG108" s="33">
        <f>VLOOKUP(BC108&amp;"_"&amp;$AZ$9,データシート3!A:AB,MATCH("ea_"&amp;"中小水（河川）"&amp;"_年間発電",データシート3!$A$1:$AB$1,0),0)/10^3+VLOOKUP(BC108&amp;"_"&amp;$AZ$9,データシート3!A:AB,MATCH("ea_"&amp;"中小水（農業用水路）"&amp;"_年間発電",データシート3!$A$1:$AB$1,0),0)/10^3</f>
        <v>12995.83</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1869165.102</v>
      </c>
      <c r="BI108" s="33">
        <f t="shared" si="26"/>
        <v>18131136.373</v>
      </c>
      <c r="BJ108" s="33">
        <f>(VLOOKUP($BC108&amp;"_"&amp;$AZ$8,データシート3!$A:$AN,MATCH("da_合計",データシート3!$A$1:$AN$1,0),0))/10^3</f>
        <v>127038.91536903584</v>
      </c>
      <c r="BK108" s="33">
        <f t="shared" si="27"/>
        <v>18004097.457630962</v>
      </c>
      <c r="BL108" s="33">
        <f t="shared" si="28"/>
        <v>0</v>
      </c>
      <c r="BM108" s="33">
        <f t="shared" si="29"/>
        <v>18004097.457630962</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01562</v>
      </c>
      <c r="AY109" s="18" t="str">
        <f>IF(IFERROR(比較地域マスタ!$AE44,"")=0,"",IFERROR(比較地域マスタ!$AE44,""))</f>
        <v>西興部村</v>
      </c>
      <c r="AZ109" s="16"/>
      <c r="BA109" s="22">
        <v>38</v>
      </c>
      <c r="BB109" s="22">
        <v>1</v>
      </c>
      <c r="BC109" s="18" t="str">
        <f t="shared" si="24"/>
        <v>01562</v>
      </c>
      <c r="BD109" s="18" t="str">
        <f t="shared" si="25"/>
        <v>西興部村</v>
      </c>
      <c r="BE109" s="33">
        <f>VLOOKUP(BC109&amp;"_"&amp;$AZ$9,データシート3!A:AB,MATCH("ea_"&amp;"太陽光（建物系）"&amp;"_年間発電",データシート3!$A$1:$AB$1,0),0)/10^3+VLOOKUP(BC109&amp;"_"&amp;$AZ$9,データシート3!A:AB,MATCH("ea_"&amp;"太陽光（土地系）"&amp;"_年間発電",データシート3!$A$1:$AB$1,0),0)/10^3</f>
        <v>558869.84699999995</v>
      </c>
      <c r="BF109" s="33">
        <f>VLOOKUP(BC109&amp;"_"&amp;$AZ$9,データシート3!A:AB,MATCH("ea_"&amp;"風力（陸上）"&amp;"_年間発電",データシート3!$A$1:$AB$1,0),0)/10^3</f>
        <v>4138402.7319999994</v>
      </c>
      <c r="BG109" s="33">
        <f>VLOOKUP(BC109&amp;"_"&amp;$AZ$9,データシート3!A:AB,MATCH("ea_"&amp;"中小水（河川）"&amp;"_年間発電",データシート3!$A$1:$AB$1,0),0)/10^3+VLOOKUP(BC109&amp;"_"&amp;$AZ$9,データシート3!A:AB,MATCH("ea_"&amp;"中小水（農業用水路）"&amp;"_年間発電",データシート3!$A$1:$AB$1,0),0)/10^3</f>
        <v>1503.366</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4698775.9449999994</v>
      </c>
      <c r="BJ109" s="33">
        <f>(VLOOKUP($BC109&amp;"_"&amp;$AZ$8,データシート3!$A:$AN,MATCH("da_合計",データシート3!$A$1:$AN$1,0),0))/10^3</f>
        <v>6569.7763671520106</v>
      </c>
      <c r="BK109" s="33">
        <f t="shared" si="27"/>
        <v>4692206.1686328473</v>
      </c>
      <c r="BL109" s="33">
        <f t="shared" si="28"/>
        <v>0</v>
      </c>
      <c r="BM109" s="33">
        <f t="shared" si="29"/>
        <v>4692206.1686328473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01223</v>
      </c>
      <c r="AY110" s="18" t="str">
        <f>IF(IFERROR(比較地域マスタ!$AE45,"")=0,"",IFERROR(比較地域マスタ!$AE45,""))</f>
        <v>根室市</v>
      </c>
      <c r="AZ110" s="16"/>
      <c r="BA110" s="22">
        <v>39</v>
      </c>
      <c r="BB110" s="22">
        <v>1</v>
      </c>
      <c r="BC110" s="18" t="str">
        <f t="shared" si="24"/>
        <v>01223</v>
      </c>
      <c r="BD110" s="18" t="str">
        <f t="shared" si="25"/>
        <v>根室市</v>
      </c>
      <c r="BE110" s="33">
        <f>VLOOKUP(BC110&amp;"_"&amp;$AZ$9,データシート3!A:AB,MATCH("ea_"&amp;"太陽光（建物系）"&amp;"_年間発電",データシート3!$A$1:$AB$1,0),0)/10^3+VLOOKUP(BC110&amp;"_"&amp;$AZ$9,データシート3!A:AB,MATCH("ea_"&amp;"太陽光（土地系）"&amp;"_年間発電",データシート3!$A$1:$AB$1,0),0)/10^3</f>
        <v>4057698.8129999996</v>
      </c>
      <c r="BF110" s="33">
        <f>VLOOKUP(BC110&amp;"_"&amp;$AZ$9,データシート3!A:AB,MATCH("ea_"&amp;"風力（陸上）"&amp;"_年間発電",データシート3!$A$1:$AB$1,0),0)/10^3</f>
        <v>4993371.51</v>
      </c>
      <c r="BG110" s="33">
        <f>VLOOKUP(BC110&amp;"_"&amp;$AZ$9,データシート3!A:AB,MATCH("ea_"&amp;"中小水（河川）"&amp;"_年間発電",データシート3!$A$1:$AB$1,0),0)/10^3+VLOOKUP(BC110&amp;"_"&amp;$AZ$9,データシート3!A:AB,MATCH("ea_"&amp;"中小水（農業用水路）"&amp;"_年間発電",データシート3!$A$1:$AB$1,0),0)/10^3</f>
        <v>0</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9051070.3229999989</v>
      </c>
      <c r="BJ110" s="33">
        <f>(VLOOKUP($BC110&amp;"_"&amp;$AZ$8,データシート3!$A:$AN,MATCH("da_合計",データシート3!$A$1:$AN$1,0),0))/10^3</f>
        <v>146074.15534394377</v>
      </c>
      <c r="BK110" s="33">
        <f t="shared" si="27"/>
        <v>8904996.1676560547</v>
      </c>
      <c r="BL110" s="33">
        <f t="shared" si="28"/>
        <v>0</v>
      </c>
      <c r="BM110" s="33">
        <f t="shared" si="29"/>
        <v>8904996.1676560547</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01663</v>
      </c>
      <c r="AY111" s="18" t="str">
        <f>IF(IFERROR(比較地域マスタ!$AE46,"")=0,"",IFERROR(比較地域マスタ!$AE46,""))</f>
        <v>浜中町</v>
      </c>
      <c r="AZ111" s="16"/>
      <c r="BA111" s="22">
        <v>40</v>
      </c>
      <c r="BB111" s="22">
        <v>1</v>
      </c>
      <c r="BC111" s="18" t="str">
        <f t="shared" si="24"/>
        <v>01663</v>
      </c>
      <c r="BD111" s="18" t="str">
        <f t="shared" si="25"/>
        <v>浜中町</v>
      </c>
      <c r="BE111" s="33">
        <f>VLOOKUP(BC111&amp;"_"&amp;$AZ$9,データシート3!A:AB,MATCH("ea_"&amp;"太陽光（建物系）"&amp;"_年間発電",データシート3!$A$1:$AB$1,0),0)/10^3+VLOOKUP(BC111&amp;"_"&amp;$AZ$9,データシート3!A:AB,MATCH("ea_"&amp;"太陽光（土地系）"&amp;"_年間発電",データシート3!$A$1:$AB$1,0),0)/10^3</f>
        <v>6234427.04</v>
      </c>
      <c r="BF111" s="33">
        <f>VLOOKUP(BC111&amp;"_"&amp;$AZ$9,データシート3!A:AB,MATCH("ea_"&amp;"風力（陸上）"&amp;"_年間発電",データシート3!$A$1:$AB$1,0),0)/10^3</f>
        <v>3693010.9180000001</v>
      </c>
      <c r="BG111" s="33">
        <f>VLOOKUP(BC111&amp;"_"&amp;$AZ$9,データシート3!A:AB,MATCH("ea_"&amp;"中小水（河川）"&amp;"_年間発電",データシート3!$A$1:$AB$1,0),0)/10^3+VLOOKUP(BC111&amp;"_"&amp;$AZ$9,データシート3!A:AB,MATCH("ea_"&amp;"中小水（農業用水路）"&amp;"_年間発電",データシート3!$A$1:$AB$1,0),0)/10^3</f>
        <v>0</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9927437.9580000006</v>
      </c>
      <c r="BJ111" s="33">
        <f>(VLOOKUP($BC111&amp;"_"&amp;$AZ$8,データシート3!$A:$AN,MATCH("da_合計",データシート3!$A$1:$AN$1,0),0))/10^3</f>
        <v>53380.024016267176</v>
      </c>
      <c r="BK111" s="33">
        <f t="shared" si="27"/>
        <v>9874057.9339837339</v>
      </c>
      <c r="BL111" s="33">
        <f t="shared" si="28"/>
        <v>0</v>
      </c>
      <c r="BM111" s="33">
        <f t="shared" si="29"/>
        <v>9874057.9339837339</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01543</v>
      </c>
      <c r="AY112" s="18" t="str">
        <f>IF(IFERROR(比較地域マスタ!$AE47,"")=0,"",IFERROR(比較地域マスタ!$AE47,""))</f>
        <v>美幌町</v>
      </c>
      <c r="AZ112" s="16"/>
      <c r="BA112" s="22">
        <v>41</v>
      </c>
      <c r="BB112" s="22">
        <v>1</v>
      </c>
      <c r="BC112" s="18" t="str">
        <f t="shared" si="24"/>
        <v>01543</v>
      </c>
      <c r="BD112" s="18" t="str">
        <f t="shared" si="25"/>
        <v>美幌町</v>
      </c>
      <c r="BE112" s="33">
        <f>VLOOKUP(BC112&amp;"_"&amp;$AZ$9,データシート3!A:AB,MATCH("ea_"&amp;"太陽光（建物系）"&amp;"_年間発電",データシート3!$A$1:$AB$1,0),0)/10^3+VLOOKUP(BC112&amp;"_"&amp;$AZ$9,データシート3!A:AB,MATCH("ea_"&amp;"太陽光（土地系）"&amp;"_年間発電",データシート3!$A$1:$AB$1,0),0)/10^3</f>
        <v>4591506.8259999994</v>
      </c>
      <c r="BF112" s="33">
        <f>VLOOKUP(BC112&amp;"_"&amp;$AZ$9,データシート3!A:AB,MATCH("ea_"&amp;"風力（陸上）"&amp;"_年間発電",データシート3!$A$1:$AB$1,0),0)/10^3</f>
        <v>4618972.74</v>
      </c>
      <c r="BG112" s="33">
        <f>VLOOKUP(BC112&amp;"_"&amp;$AZ$9,データシート3!A:AB,MATCH("ea_"&amp;"中小水（河川）"&amp;"_年間発電",データシート3!$A$1:$AB$1,0),0)/10^3+VLOOKUP(BC112&amp;"_"&amp;$AZ$9,データシート3!A:AB,MATCH("ea_"&amp;"中小水（農業用水路）"&amp;"_年間発電",データシート3!$A$1:$AB$1,0),0)/10^3</f>
        <v>0</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28323.463</v>
      </c>
      <c r="BI112" s="33">
        <f t="shared" si="26"/>
        <v>9238803.0289999992</v>
      </c>
      <c r="BJ112" s="33">
        <f>(VLOOKUP($BC112&amp;"_"&amp;$AZ$8,データシート3!$A:$AN,MATCH("da_合計",データシート3!$A$1:$AN$1,0),0))/10^3</f>
        <v>98389.958785880925</v>
      </c>
      <c r="BK112" s="33">
        <f t="shared" si="27"/>
        <v>9140413.0702141188</v>
      </c>
      <c r="BL112" s="33">
        <f t="shared" si="28"/>
        <v>0</v>
      </c>
      <c r="BM112" s="33">
        <f t="shared" si="29"/>
        <v>9140413.0702141188</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01642</v>
      </c>
      <c r="AY113" s="18" t="str">
        <f>IF(IFERROR(比較地域マスタ!$AE48,"")=0,"",IFERROR(比較地域マスタ!$AE48,""))</f>
        <v>広尾町</v>
      </c>
      <c r="AZ113" s="16"/>
      <c r="BA113" s="22">
        <v>42</v>
      </c>
      <c r="BB113" s="22">
        <v>1</v>
      </c>
      <c r="BC113" s="18" t="str">
        <f t="shared" si="24"/>
        <v>01642</v>
      </c>
      <c r="BD113" s="18" t="str">
        <f t="shared" si="25"/>
        <v>広尾町</v>
      </c>
      <c r="BE113" s="33">
        <f>VLOOKUP(BC113&amp;"_"&amp;$AZ$9,データシート3!A:AB,MATCH("ea_"&amp;"太陽光（建物系）"&amp;"_年間発電",データシート3!$A$1:$AB$1,0),0)/10^3+VLOOKUP(BC113&amp;"_"&amp;$AZ$9,データシート3!A:AB,MATCH("ea_"&amp;"太陽光（土地系）"&amp;"_年間発電",データシート3!$A$1:$AB$1,0),0)/10^3</f>
        <v>2988369.1460000002</v>
      </c>
      <c r="BF113" s="33">
        <f>VLOOKUP(BC113&amp;"_"&amp;$AZ$9,データシート3!A:AB,MATCH("ea_"&amp;"風力（陸上）"&amp;"_年間発電",データシート3!$A$1:$AB$1,0),0)/10^3</f>
        <v>2938360.3590000006</v>
      </c>
      <c r="BG113" s="33">
        <f>VLOOKUP(BC113&amp;"_"&amp;$AZ$9,データシート3!A:AB,MATCH("ea_"&amp;"中小水（河川）"&amp;"_年間発電",データシート3!$A$1:$AB$1,0),0)/10^3+VLOOKUP(BC113&amp;"_"&amp;$AZ$9,データシート3!A:AB,MATCH("ea_"&amp;"中小水（農業用水路）"&amp;"_年間発電",データシート3!$A$1:$AB$1,0),0)/10^3</f>
        <v>77204.796000000002</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3479.5430000000006</v>
      </c>
      <c r="BI113" s="33">
        <f t="shared" si="26"/>
        <v>6007413.8440000005</v>
      </c>
      <c r="BJ113" s="33">
        <f>(VLOOKUP($BC113&amp;"_"&amp;$AZ$8,データシート3!$A:$AN,MATCH("da_合計",データシート3!$A$1:$AN$1,0),0))/10^3</f>
        <v>44136.079838012563</v>
      </c>
      <c r="BK113" s="33">
        <f t="shared" si="27"/>
        <v>5963277.7641619882</v>
      </c>
      <c r="BL113" s="33">
        <f t="shared" si="28"/>
        <v>0</v>
      </c>
      <c r="BM113" s="33">
        <f t="shared" si="29"/>
        <v>5963277.7641619882</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01691</v>
      </c>
      <c r="AY114" s="18" t="str">
        <f>IF(IFERROR(比較地域マスタ!$AE49,"")=0,"",IFERROR(比較地域マスタ!$AE49,""))</f>
        <v>別海町</v>
      </c>
      <c r="AZ114" s="16"/>
      <c r="BA114" s="22">
        <v>43</v>
      </c>
      <c r="BB114" s="22">
        <v>1</v>
      </c>
      <c r="BC114" s="18" t="str">
        <f t="shared" si="24"/>
        <v>01691</v>
      </c>
      <c r="BD114" s="18" t="str">
        <f t="shared" si="25"/>
        <v>別海町</v>
      </c>
      <c r="BE114" s="33">
        <f>VLOOKUP(BC114&amp;"_"&amp;$AZ$9,データシート3!A:AB,MATCH("ea_"&amp;"太陽光（建物系）"&amp;"_年間発電",データシート3!$A$1:$AB$1,0),0)/10^3+VLOOKUP(BC114&amp;"_"&amp;$AZ$9,データシート3!A:AB,MATCH("ea_"&amp;"太陽光（土地系）"&amp;"_年間発電",データシート3!$A$1:$AB$1,0),0)/10^3</f>
        <v>28985231.511</v>
      </c>
      <c r="BF114" s="33">
        <f>VLOOKUP(BC114&amp;"_"&amp;$AZ$9,データシート3!A:AB,MATCH("ea_"&amp;"風力（陸上）"&amp;"_年間発電",データシート3!$A$1:$AB$1,0),0)/10^3</f>
        <v>8748652.1699999999</v>
      </c>
      <c r="BG114" s="33">
        <f>VLOOKUP(BC114&amp;"_"&amp;$AZ$9,データシート3!A:AB,MATCH("ea_"&amp;"中小水（河川）"&amp;"_年間発電",データシート3!$A$1:$AB$1,0),0)/10^3+VLOOKUP(BC114&amp;"_"&amp;$AZ$9,データシート3!A:AB,MATCH("ea_"&amp;"中小水（農業用水路）"&amp;"_年間発電",データシート3!$A$1:$AB$1,0),0)/10^3</f>
        <v>0</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835.66899999999998</v>
      </c>
      <c r="BI114" s="33">
        <f t="shared" si="26"/>
        <v>37734719.350000001</v>
      </c>
      <c r="BJ114" s="33">
        <f>(VLOOKUP($BC114&amp;"_"&amp;$AZ$8,データシート3!$A:$AN,MATCH("da_合計",データシート3!$A$1:$AN$1,0),0))/10^3</f>
        <v>122787.37089173573</v>
      </c>
      <c r="BK114" s="33">
        <f t="shared" si="27"/>
        <v>37611931.979108267</v>
      </c>
      <c r="BL114" s="33">
        <f t="shared" si="28"/>
        <v>0</v>
      </c>
      <c r="BM114" s="33">
        <f t="shared" si="29"/>
        <v>37611931.979108267</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01646</v>
      </c>
      <c r="AY115" s="18" t="str">
        <f>IF(IFERROR(比較地域マスタ!$AE50,"")=0,"",IFERROR(比較地域マスタ!$AE50,""))</f>
        <v>本別町</v>
      </c>
      <c r="AZ115" s="16"/>
      <c r="BA115" s="22">
        <v>44</v>
      </c>
      <c r="BB115" s="22">
        <v>1</v>
      </c>
      <c r="BC115" s="18" t="str">
        <f t="shared" si="24"/>
        <v>01646</v>
      </c>
      <c r="BD115" s="18" t="str">
        <f t="shared" si="25"/>
        <v>本別町</v>
      </c>
      <c r="BE115" s="33">
        <f>VLOOKUP(BC115&amp;"_"&amp;$AZ$9,データシート3!A:AB,MATCH("ea_"&amp;"太陽光（建物系）"&amp;"_年間発電",データシート3!$A$1:$AB$1,0),0)/10^3+VLOOKUP(BC115&amp;"_"&amp;$AZ$9,データシート3!A:AB,MATCH("ea_"&amp;"太陽光（土地系）"&amp;"_年間発電",データシート3!$A$1:$AB$1,0),0)/10^3</f>
        <v>5070836.4610000001</v>
      </c>
      <c r="BF115" s="33">
        <f>VLOOKUP(BC115&amp;"_"&amp;$AZ$9,データシート3!A:AB,MATCH("ea_"&amp;"風力（陸上）"&amp;"_年間発電",データシート3!$A$1:$AB$1,0),0)/10^3</f>
        <v>1248573.8319999999</v>
      </c>
      <c r="BG115" s="33">
        <f>VLOOKUP(BC115&amp;"_"&amp;$AZ$9,データシート3!A:AB,MATCH("ea_"&amp;"中小水（河川）"&amp;"_年間発電",データシート3!$A$1:$AB$1,0),0)/10^3+VLOOKUP(BC115&amp;"_"&amp;$AZ$9,データシート3!A:AB,MATCH("ea_"&amp;"中小水（農業用水路）"&amp;"_年間発電",データシート3!$A$1:$AB$1,0),0)/10^3</f>
        <v>0</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77.754000000000005</v>
      </c>
      <c r="BI115" s="33">
        <f t="shared" si="26"/>
        <v>6319488.0469999993</v>
      </c>
      <c r="BJ115" s="33">
        <f>(VLOOKUP($BC115&amp;"_"&amp;$AZ$8,データシート3!$A:$AN,MATCH("da_合計",データシート3!$A$1:$AN$1,0),0))/10^3</f>
        <v>50895.677251292538</v>
      </c>
      <c r="BK115" s="33">
        <f t="shared" si="27"/>
        <v>6268592.3697487069</v>
      </c>
      <c r="BL115" s="33">
        <f t="shared" si="28"/>
        <v>0</v>
      </c>
      <c r="BM115" s="33">
        <f t="shared" si="29"/>
        <v>6268592.3697487069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01643</v>
      </c>
      <c r="AY116" s="18" t="str">
        <f>IF(IFERROR(比較地域マスタ!$AE51,"")=0,"",IFERROR(比較地域マスタ!$AE51,""))</f>
        <v>幕別町</v>
      </c>
      <c r="AZ116" s="16"/>
      <c r="BA116" s="22">
        <v>45</v>
      </c>
      <c r="BB116" s="22">
        <v>1</v>
      </c>
      <c r="BC116" s="18" t="str">
        <f t="shared" si="24"/>
        <v>01643</v>
      </c>
      <c r="BD116" s="18" t="str">
        <f t="shared" si="25"/>
        <v>幕別町</v>
      </c>
      <c r="BE116" s="33">
        <f>VLOOKUP(BC116&amp;"_"&amp;$AZ$9,データシート3!A:AB,MATCH("ea_"&amp;"太陽光（建物系）"&amp;"_年間発電",データシート3!$A$1:$AB$1,0),0)/10^3+VLOOKUP(BC116&amp;"_"&amp;$AZ$9,データシート3!A:AB,MATCH("ea_"&amp;"太陽光（土地系）"&amp;"_年間発電",データシート3!$A$1:$AB$1,0),0)/10^3</f>
        <v>9666007.4040000029</v>
      </c>
      <c r="BF116" s="33">
        <f>VLOOKUP(BC116&amp;"_"&amp;$AZ$9,データシート3!A:AB,MATCH("ea_"&amp;"風力（陸上）"&amp;"_年間発電",データシート3!$A$1:$AB$1,0),0)/10^3</f>
        <v>1059383.9410000001</v>
      </c>
      <c r="BG116" s="33">
        <f>VLOOKUP(BC116&amp;"_"&amp;$AZ$9,データシート3!A:AB,MATCH("ea_"&amp;"中小水（河川）"&amp;"_年間発電",データシート3!$A$1:$AB$1,0),0)/10^3+VLOOKUP(BC116&amp;"_"&amp;$AZ$9,データシート3!A:AB,MATCH("ea_"&amp;"中小水（農業用水路）"&amp;"_年間発電",データシート3!$A$1:$AB$1,0),0)/10^3</f>
        <v>1254.8009999999997</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47.094000000000008</v>
      </c>
      <c r="BI116" s="33">
        <f t="shared" si="26"/>
        <v>10726693.240000004</v>
      </c>
      <c r="BJ116" s="33">
        <f>(VLOOKUP($BC116&amp;"_"&amp;$AZ$8,データシート3!$A:$AN,MATCH("da_合計",データシート3!$A$1:$AN$1,0),0))/10^3</f>
        <v>119920.39987298209</v>
      </c>
      <c r="BK116" s="33">
        <f t="shared" si="27"/>
        <v>10606772.840127021</v>
      </c>
      <c r="BL116" s="33">
        <f t="shared" si="28"/>
        <v>0</v>
      </c>
      <c r="BM116" s="33">
        <f t="shared" si="29"/>
        <v>10606772.840127021</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01637</v>
      </c>
      <c r="AY117" s="18" t="str">
        <f>IF(IFERROR(比較地域マスタ!$AE52,"")=0,"",IFERROR(比較地域マスタ!$AE52,""))</f>
        <v>芽室町</v>
      </c>
      <c r="AZ117" s="16"/>
      <c r="BA117" s="22">
        <v>46</v>
      </c>
      <c r="BB117" s="22">
        <v>1</v>
      </c>
      <c r="BC117" s="18" t="str">
        <f t="shared" si="24"/>
        <v>01637</v>
      </c>
      <c r="BD117" s="18" t="str">
        <f t="shared" si="25"/>
        <v>芽室町</v>
      </c>
      <c r="BE117" s="33">
        <f>VLOOKUP(BC117&amp;"_"&amp;$AZ$9,データシート3!A:AB,MATCH("ea_"&amp;"太陽光（建物系）"&amp;"_年間発電",データシート3!$A$1:$AB$1,0),0)/10^3+VLOOKUP(BC117&amp;"_"&amp;$AZ$9,データシート3!A:AB,MATCH("ea_"&amp;"太陽光（土地系）"&amp;"_年間発電",データシート3!$A$1:$AB$1,0),0)/10^3</f>
        <v>9470078.0969999991</v>
      </c>
      <c r="BF117" s="33">
        <f>VLOOKUP(BC117&amp;"_"&amp;$AZ$9,データシート3!A:AB,MATCH("ea_"&amp;"風力（陸上）"&amp;"_年間発電",データシート3!$A$1:$AB$1,0),0)/10^3</f>
        <v>283198.78399999999</v>
      </c>
      <c r="BG117" s="33">
        <f>VLOOKUP(BC117&amp;"_"&amp;$AZ$9,データシート3!A:AB,MATCH("ea_"&amp;"中小水（河川）"&amp;"_年間発電",データシート3!$A$1:$AB$1,0),0)/10^3+VLOOKUP(BC117&amp;"_"&amp;$AZ$9,データシート3!A:AB,MATCH("ea_"&amp;"中小水（農業用水路）"&amp;"_年間発電",データシート3!$A$1:$AB$1,0),0)/10^3</f>
        <v>38442.279000000002</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2228.1239999999998</v>
      </c>
      <c r="BI117" s="33">
        <f t="shared" si="26"/>
        <v>9793947.2839999981</v>
      </c>
      <c r="BJ117" s="33">
        <f>(VLOOKUP($BC117&amp;"_"&amp;$AZ$8,データシート3!$A:$AN,MATCH("da_合計",データシート3!$A$1:$AN$1,0),0))/10^3</f>
        <v>145316.39066339287</v>
      </c>
      <c r="BK117" s="33">
        <f t="shared" si="27"/>
        <v>9648630.8933366053</v>
      </c>
      <c r="BL117" s="33">
        <f t="shared" si="28"/>
        <v>0</v>
      </c>
      <c r="BM117" s="33">
        <f t="shared" si="29"/>
        <v>9648630.8933366053</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01219</v>
      </c>
      <c r="AY118" s="18" t="str">
        <f>IF(IFERROR(比較地域マスタ!$AE53,"")=0,"",IFERROR(比較地域マスタ!$AE53,""))</f>
        <v>紋別市</v>
      </c>
      <c r="AZ118" s="16"/>
      <c r="BA118" s="22">
        <v>47</v>
      </c>
      <c r="BB118" s="22">
        <v>1</v>
      </c>
      <c r="BC118" s="18" t="str">
        <f t="shared" si="24"/>
        <v>01219</v>
      </c>
      <c r="BD118" s="18" t="str">
        <f t="shared" si="25"/>
        <v>紋別市</v>
      </c>
      <c r="BE118" s="33">
        <f>VLOOKUP(BC118&amp;"_"&amp;$AZ$9,データシート3!A:AB,MATCH("ea_"&amp;"太陽光（建物系）"&amp;"_年間発電",データシート3!$A$1:$AB$1,0),0)/10^3+VLOOKUP(BC118&amp;"_"&amp;$AZ$9,データシート3!A:AB,MATCH("ea_"&amp;"太陽光（土地系）"&amp;"_年間発電",データシート3!$A$1:$AB$1,0),0)/10^3</f>
        <v>2866316.128</v>
      </c>
      <c r="BF118" s="33">
        <f>VLOOKUP(BC118&amp;"_"&amp;$AZ$9,データシート3!A:AB,MATCH("ea_"&amp;"風力（陸上）"&amp;"_年間発電",データシート3!$A$1:$AB$1,0),0)/10^3</f>
        <v>8879592.9189999998</v>
      </c>
      <c r="BG118" s="33">
        <f>VLOOKUP(BC118&amp;"_"&amp;$AZ$9,データシート3!A:AB,MATCH("ea_"&amp;"中小水（河川）"&amp;"_年間発電",データシート3!$A$1:$AB$1,0),0)/10^3+VLOOKUP(BC118&amp;"_"&amp;$AZ$9,データシート3!A:AB,MATCH("ea_"&amp;"中小水（農業用水路）"&amp;"_年間発電",データシート3!$A$1:$AB$1,0),0)/10^3</f>
        <v>621.77300000000002</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11746530.82</v>
      </c>
      <c r="BJ118" s="33">
        <f>(VLOOKUP($BC118&amp;"_"&amp;$AZ$8,データシート3!$A:$AN,MATCH("da_合計",データシート3!$A$1:$AN$1,0),0))/10^3</f>
        <v>170724.45950937324</v>
      </c>
      <c r="BK118" s="33">
        <f t="shared" si="27"/>
        <v>11575806.360490628</v>
      </c>
      <c r="BL118" s="33">
        <f t="shared" si="28"/>
        <v>0</v>
      </c>
      <c r="BM118" s="33">
        <f t="shared" si="29"/>
        <v>11575806.360490628</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01559</v>
      </c>
      <c r="AY119" s="18" t="str">
        <f>IF(IFERROR(比較地域マスタ!$AE54,"")=0,"",IFERROR(比較地域マスタ!$AE54,""))</f>
        <v>湧別町</v>
      </c>
      <c r="AZ119" s="16"/>
      <c r="BA119" s="22">
        <v>48</v>
      </c>
      <c r="BB119" s="22">
        <v>1</v>
      </c>
      <c r="BC119" s="18" t="str">
        <f>AX119</f>
        <v>01559</v>
      </c>
      <c r="BD119" s="18" t="str">
        <f t="shared" si="25"/>
        <v>湧別町</v>
      </c>
      <c r="BE119" s="33">
        <f>VLOOKUP(BC119&amp;"_"&amp;$AZ$9,データシート3!A:AB,MATCH("ea_"&amp;"太陽光（建物系）"&amp;"_年間発電",データシート3!$A$1:$AB$1,0),0)/10^3+VLOOKUP(BC119&amp;"_"&amp;$AZ$9,データシート3!A:AB,MATCH("ea_"&amp;"太陽光（土地系）"&amp;"_年間発電",データシート3!$A$1:$AB$1,0),0)/10^3</f>
        <v>3524224.8660000004</v>
      </c>
      <c r="BF119" s="33">
        <f>VLOOKUP(BC119&amp;"_"&amp;$AZ$9,データシート3!A:AB,MATCH("ea_"&amp;"風力（陸上）"&amp;"_年間発電",データシート3!$A$1:$AB$1,0),0)/10^3</f>
        <v>4548306.1169999987</v>
      </c>
      <c r="BG119" s="33">
        <f>VLOOKUP(BC119&amp;"_"&amp;$AZ$9,データシート3!A:AB,MATCH("ea_"&amp;"中小水（河川）"&amp;"_年間発電",データシート3!$A$1:$AB$1,0),0)/10^3+VLOOKUP(BC119&amp;"_"&amp;$AZ$9,データシート3!A:AB,MATCH("ea_"&amp;"中小水（農業用水路）"&amp;"_年間発電",データシート3!$A$1:$AB$1,0),0)/10^3</f>
        <v>0</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0</v>
      </c>
      <c r="BI119" s="33">
        <f t="shared" si="26"/>
        <v>8072530.9829999991</v>
      </c>
      <c r="BJ119" s="33">
        <f>(VLOOKUP($BC119&amp;"_"&amp;$AZ$8,データシート3!$A:$AN,MATCH("da_合計",データシート3!$A$1:$AN$1,0),0))/10^3</f>
        <v>54455.821622660224</v>
      </c>
      <c r="BK119" s="33">
        <f t="shared" si="27"/>
        <v>8018075.1613773387</v>
      </c>
      <c r="BL119" s="33">
        <f t="shared" si="28"/>
        <v>0</v>
      </c>
      <c r="BM119" s="33">
        <f t="shared" si="29"/>
        <v>8018075.1613773387</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01694</v>
      </c>
      <c r="AY120" s="18" t="str">
        <f>IF(IFERROR(比較地域マスタ!$AE55,"")=0,"",IFERROR(比較地域マスタ!$AE55,""))</f>
        <v>羅臼町</v>
      </c>
      <c r="AZ120" s="16"/>
      <c r="BA120" s="22">
        <v>49</v>
      </c>
      <c r="BB120" s="22">
        <v>1</v>
      </c>
      <c r="BC120" s="18" t="str">
        <f t="shared" si="24"/>
        <v>01694</v>
      </c>
      <c r="BD120" s="18" t="str">
        <f t="shared" si="25"/>
        <v>羅臼町</v>
      </c>
      <c r="BE120" s="33">
        <f>VLOOKUP(BC120&amp;"_"&amp;$AZ$9,データシート3!A:AB,MATCH("ea_"&amp;"太陽光（建物系）"&amp;"_年間発電",データシート3!$A$1:$AB$1,0),0)/10^3+VLOOKUP(BC120&amp;"_"&amp;$AZ$9,データシート3!A:AB,MATCH("ea_"&amp;"太陽光（土地系）"&amp;"_年間発電",データシート3!$A$1:$AB$1,0),0)/10^3</f>
        <v>281757.55099999998</v>
      </c>
      <c r="BF120" s="33">
        <f>VLOOKUP(BC120&amp;"_"&amp;$AZ$9,データシート3!A:AB,MATCH("ea_"&amp;"風力（陸上）"&amp;"_年間発電",データシート3!$A$1:$AB$1,0),0)/10^3</f>
        <v>1491583.4110000001</v>
      </c>
      <c r="BG120" s="33">
        <f>VLOOKUP(BC120&amp;"_"&amp;$AZ$9,データシート3!A:AB,MATCH("ea_"&amp;"中小水（河川）"&amp;"_年間発電",データシート3!$A$1:$AB$1,0),0)/10^3+VLOOKUP(BC120&amp;"_"&amp;$AZ$9,データシート3!A:AB,MATCH("ea_"&amp;"中小水（農業用水路）"&amp;"_年間発電",データシート3!$A$1:$AB$1,0),0)/10^3</f>
        <v>9900.5580000000009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27005.101999999999</v>
      </c>
      <c r="BI120" s="33">
        <f t="shared" si="26"/>
        <v>1810246.622</v>
      </c>
      <c r="BJ120" s="33">
        <f>(VLOOKUP($BC120&amp;"_"&amp;$AZ$8,データシート3!$A:$AN,MATCH("da_合計",データシート3!$A$1:$AN$1,0),0))/10^3</f>
        <v>33271.666971478437</v>
      </c>
      <c r="BK120" s="33">
        <f t="shared" si="27"/>
        <v>1776974.9550285216</v>
      </c>
      <c r="BL120" s="33">
        <f t="shared" si="28"/>
        <v>0</v>
      </c>
      <c r="BM120" s="33">
        <f t="shared" si="29"/>
        <v>1776974.9550285216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01648</v>
      </c>
      <c r="AY121" s="18" t="str">
        <f>IF(IFERROR(比較地域マスタ!$AE56,"")=0,"",IFERROR(比較地域マスタ!$AE56,""))</f>
        <v>陸別町</v>
      </c>
      <c r="AZ121" s="16"/>
      <c r="BA121" s="22">
        <v>50</v>
      </c>
      <c r="BB121" s="22">
        <v>1</v>
      </c>
      <c r="BC121" s="18" t="str">
        <f t="shared" si="24"/>
        <v>01648</v>
      </c>
      <c r="BD121" s="18" t="str">
        <f t="shared" si="25"/>
        <v>陸別町</v>
      </c>
      <c r="BE121" s="33">
        <f>VLOOKUP(BC121&amp;"_"&amp;$AZ$9,データシート3!A:AB,MATCH("ea_"&amp;"太陽光（建物系）"&amp;"_年間発電",データシート3!$A$1:$AB$1,0),0)/10^3+VLOOKUP(BC121&amp;"_"&amp;$AZ$9,データシート3!A:AB,MATCH("ea_"&amp;"太陽光（土地系）"&amp;"_年間発電",データシート3!$A$1:$AB$1,0),0)/10^3</f>
        <v>2627840.0520000001</v>
      </c>
      <c r="BF121" s="33">
        <f>VLOOKUP(BC121&amp;"_"&amp;$AZ$9,データシート3!A:AB,MATCH("ea_"&amp;"風力（陸上）"&amp;"_年間発電",データシート3!$A$1:$AB$1,0),0)/10^3</f>
        <v>7301241.318</v>
      </c>
      <c r="BG121" s="33">
        <f>VLOOKUP(BC121&amp;"_"&amp;$AZ$9,データシート3!A:AB,MATCH("ea_"&amp;"中小水（河川）"&amp;"_年間発電",データシート3!$A$1:$AB$1,0),0)/10^3+VLOOKUP(BC121&amp;"_"&amp;$AZ$9,データシート3!A:AB,MATCH("ea_"&amp;"中小水（農業用水路）"&amp;"_年間発電",データシート3!$A$1:$AB$1,0),0)/10^3</f>
        <v>22120.356</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237.18600000000001</v>
      </c>
      <c r="BI121" s="33">
        <f t="shared" si="26"/>
        <v>9951438.9120000023</v>
      </c>
      <c r="BJ121" s="33">
        <f>(VLOOKUP($BC121&amp;"_"&amp;$AZ$8,データシート3!$A:$AN,MATCH("da_合計",データシート3!$A$1:$AN$1,0),0))/10^3</f>
        <v>13143.383046243785</v>
      </c>
      <c r="BK121" s="33">
        <f t="shared" si="27"/>
        <v>9938295.528953759</v>
      </c>
      <c r="BL121" s="33">
        <f t="shared" si="28"/>
        <v>0</v>
      </c>
      <c r="BM121" s="33">
        <f t="shared" si="29"/>
        <v>9938295.528953759</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滝上町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01560</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1655</v>
      </c>
      <c r="H6" s="1047" t="s">
        <v>1656</v>
      </c>
      <c r="I6" s="1047" t="s">
        <v>1657</v>
      </c>
      <c r="J6" s="1048" t="s">
        <v>518</v>
      </c>
      <c r="K6" s="1048" t="s">
        <v>519</v>
      </c>
      <c r="L6" s="1048" t="s">
        <v>1658</v>
      </c>
      <c r="M6" s="1048" t="s">
        <v>1659</v>
      </c>
      <c r="N6" s="1047" t="s">
        <v>1660</v>
      </c>
      <c r="O6" s="1047" t="s">
        <v>1661</v>
      </c>
      <c r="P6" s="1047" t="s">
        <v>1662</v>
      </c>
      <c r="Q6" s="1049" t="s">
        <v>1663</v>
      </c>
      <c r="R6" s="1047" t="s">
        <v>1655</v>
      </c>
      <c r="S6" s="1047" t="s">
        <v>1656</v>
      </c>
      <c r="T6" s="1047" t="s">
        <v>1657</v>
      </c>
      <c r="U6" s="1048" t="s">
        <v>518</v>
      </c>
      <c r="V6" s="1048" t="s">
        <v>519</v>
      </c>
      <c r="W6" s="1048" t="s">
        <v>1658</v>
      </c>
      <c r="X6" s="1048" t="s">
        <v>1659</v>
      </c>
      <c r="Y6" s="1047" t="s">
        <v>1660</v>
      </c>
      <c r="Z6" s="1047" t="s">
        <v>1661</v>
      </c>
      <c r="AA6" s="1047" t="s">
        <v>1662</v>
      </c>
      <c r="AB6" s="1050" t="s">
        <v>1663</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2025-03-04T09:08:22Z</dcterms:created>
  <dcterms:modified xsi:type="dcterms:W3CDTF">2025-03-04T09:08:22Z</dcterms:modified>
  <cp:category/>
  <cp:contentStatus/>
</cp:coreProperties>
</file>