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2C9DDB-2864-4571-89EA-1A7FA2CCEF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<sst xmlns="http://schemas.openxmlformats.org/spreadsheetml/2006/main" count="16754" uniqueCount="2468">
  <si>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</si>
  <si>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</si>
  <si>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</si>
  <si>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</si>
  <si>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</si>
  <si>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</si>
  <si>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</si>
  <si>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</si>
  <si>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</si>
  <si>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</si>
  <si>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</si>
  <si>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</si>
  <si>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</si>
  <si>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</si>
  <si>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</si>
  <si>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</si>
  <si>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</si>
  <si>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</si>
  <si>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</si>
  <si>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</si>
  <si>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</si>
  <si>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</si>
  <si>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</si>
  <si>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</si>
  <si>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</si>
  <si>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</si>
  <si>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</si>
  <si>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</si>
  <si>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</si>
  <si>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</si>
  <si>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</si>
  <si>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</si>
  <si>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</si>
  <si>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</si>
  <si>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</si>
  <si>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</si>
  <si>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</si>
  <si>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</si>
  <si>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</si>
  <si>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</si>
  <si>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</si>
  <si>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</si>
  <si>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</si>
  <si>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</si>
  <si>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</si>
  <si>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</si>
  <si>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</si>
  <si>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</si>
  <si>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</si>
  <si>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</si>
  <si>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</si>
  <si>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</si>
  <si>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</si>
  <si>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</si>
  <si>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</si>
  <si>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</si>
  <si>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</si>
  <si>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</si>
  <si>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</si>
  <si>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</si>
  <si>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</si>
  <si>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</si>
  <si>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</si>
  <si>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</si>
  <si>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</si>
  <si>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</si>
  <si>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</si>
  <si>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</si>
  <si>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</si>
  <si>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</si>
  <si>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</si>
  <si>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</si>
  <si>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</si>
  <si>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</si>
  <si>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</si>
  <si>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</si>
  <si>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</si>
  <si>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</si>
  <si>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</si>
  <si>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</si>
  <si>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</si>
  <si>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</si>
  <si>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</si>
  <si>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</si>
  <si>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</si>
  <si>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</si>
  <si>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</si>
  <si>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</si>
  <si>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</si>
  <si>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</si>
  <si>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</si>
  <si>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</si>
  <si>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</si>
  <si>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</si>
  <si>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</si>
  <si>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</si>
  <si>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</si>
  <si>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</si>
  <si>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</si>
  <si>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</si>
  <si>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</si>
  <si>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</si>
  <si>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</si>
  <si>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</si>
  <si>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</si>
  <si>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</si>
  <si>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</si>
  <si>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</si>
  <si>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</si>
  <si>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</si>
  <si>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</si>
  <si>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</si>
  <si>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</si>
  <si>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</si>
  <si>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</si>
  <si>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</si>
  <si>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</si>
  <si>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</si>
  <si>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</si>
  <si>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</si>
  <si>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</si>
  <si>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</si>
  <si>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</si>
  <si>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</si>
  <si>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</si>
  <si>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</si>
  <si>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</si>
  <si>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</si>
  <si>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</si>
  <si>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</si>
  <si>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</si>
  <si>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</si>
  <si>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</si>
  <si>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</si>
  <si>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</si>
  <si>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</si>
  <si>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</si>
  <si>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</si>
  <si>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</si>
  <si>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</si>
  <si>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</si>
  <si>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</si>
  <si>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</si>
  <si>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</si>
  <si>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</si>
  <si>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</si>
  <si>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</si>
  <si>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</si>
  <si>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</si>
  <si>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</si>
  <si>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</si>
  <si>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</si>
  <si>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</si>
  <si>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</si>
  <si>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</si>
  <si>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</si>
  <si>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</si>
  <si>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</si>
  <si>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</si>
  <si>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</si>
  <si>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</si>
  <si>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</si>
  <si>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</si>
  <si>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</si>
  <si>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</si>
  <si>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</si>
  <si>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</si>
  <si>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</si>
  <si>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</si>
  <si>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</si>
  <si>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</si>
  <si>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</si>
  <si>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</si>
  <si>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</si>
  <si>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</si>
  <si>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</si>
  <si>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</si>
  <si>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</si>
  <si>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</si>
  <si>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</si>
  <si>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</si>
  <si>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</si>
  <si>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</si>
  <si>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</si>
  <si>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</si>
  <si>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</si>
  <si>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</si>
  <si>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</si>
  <si>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</si>
  <si>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</si>
  <si>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</si>
  <si>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</si>
  <si>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</si>
  <si>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</si>
  <si>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</si>
  <si>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</si>
  <si>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</si>
  <si>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</si>
  <si>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</si>
  <si>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</si>
  <si>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</si>
  <si>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</si>
  <si>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</si>
  <si>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</si>
  <si>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</si>
  <si>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</si>
  <si>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</si>
  <si>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</si>
  <si>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</si>
  <si>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</si>
  <si>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</si>
  <si>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</si>
  <si>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</si>
  <si>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</si>
  <si>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</si>
  <si>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</si>
  <si>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</si>
  <si>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</si>
  <si>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</si>
  <si>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</si>
  <si>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</si>
  <si>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</si>
  <si>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</si>
  <si>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</si>
  <si>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</si>
  <si>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</si>
  <si>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</si>
  <si>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</si>
  <si>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</si>
  <si>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</si>
  <si>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</si>
  <si>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</si>
  <si>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</si>
  <si>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</si>
  <si>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</si>
  <si>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</si>
  <si>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</si>
  <si>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</si>
  <si>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</si>
  <si>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</si>
  <si>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</si>
  <si>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</si>
  <si>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</si>
  <si>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</si>
  <si>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</si>
  <si>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</si>
  <si>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</si>
  <si>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</si>
  <si>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</si>
  <si>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</si>
  <si>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</si>
  <si>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</si>
  <si>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</si>
  <si>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</si>
  <si>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</si>
  <si>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</si>
  <si>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</si>
  <si>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</si>
  <si>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</si>
  <si>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</si>
  <si>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</si>
  <si>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</si>
  <si>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</si>
  <si>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</si>
  <si>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</si>
  <si>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</si>
  <si>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</si>
  <si>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</si>
  <si>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</si>
  <si>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</si>
  <si>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</si>
  <si>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</si>
  <si>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</si>
  <si>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</si>
  <si>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</si>
  <si>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</si>
  <si>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</si>
  <si>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</si>
  <si>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</si>
  <si>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</si>
  <si>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</si>
  <si>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</si>
  <si>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</si>
  <si>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</si>
  <si>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</si>
  <si>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</si>
  <si>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</si>
  <si>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</si>
  <si>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</si>
  <si>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</si>
  <si>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</si>
  <si>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</si>
  <si>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</si>
  <si>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</si>
  <si>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</si>
  <si>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</si>
  <si>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</si>
  <si>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</si>
  <si>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</si>
  <si>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</si>
  <si>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</si>
  <si>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</si>
  <si>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</si>
  <si>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</si>
  <si>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</si>
  <si>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</si>
  <si>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</si>
  <si>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</si>
  <si>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</si>
  <si>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</si>
  <si>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</si>
  <si>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</si>
  <si>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</si>
  <si>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</si>
  <si>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</si>
  <si>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</si>
  <si>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</si>
  <si>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</si>
  <si>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</si>
  <si>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</si>
  <si>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</si>
  <si>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</si>
  <si>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</si>
  <si>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</si>
  <si>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</si>
  <si>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</si>
  <si>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</si>
  <si>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</si>
  <si>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</si>
  <si>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</si>
  <si>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</si>
  <si>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</si>
  <si>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</si>
  <si>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</si>
  <si>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</si>
  <si>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</si>
  <si>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</si>
  <si>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</si>
  <si>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</si>
  <si>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</si>
  <si>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</si>
  <si>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</si>
  <si>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</si>
  <si>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</si>
  <si>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</si>
  <si>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</si>
  <si>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</si>
  <si>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</si>
  <si>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</si>
  <si>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</si>
  <si>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</si>
  <si>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</si>
  <si>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</si>
  <si>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</si>
  <si>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</si>
  <si>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</si>
  <si>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</si>
  <si>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</si>
  <si>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</si>
  <si>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</si>
  <si>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</si>
  <si>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</si>
  <si>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</si>
  <si>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</si>
  <si>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</si>
  <si>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</si>
  <si>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</si>
  <si>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</si>
  <si>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</si>
  <si>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</si>
  <si>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</si>
  <si>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</si>
  <si>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</si>
  <si>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</si>
  <si>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</si>
  <si>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</si>
  <si>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</si>
  <si>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</si>
  <si>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</si>
  <si>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</si>
  <si>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</si>
  <si>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</si>
  <si>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</si>
  <si>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</si>
  <si>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</si>
  <si>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</si>
  <si>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</si>
  <si>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</si>
  <si>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</si>
  <si>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</si>
  <si>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</si>
  <si>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</si>
  <si>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</si>
  <si>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</si>
  <si>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</si>
  <si>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</si>
  <si>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</si>
  <si>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</si>
  <si>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</si>
  <si>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</si>
  <si>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</si>
  <si>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</si>
  <si>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</si>
  <si>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</si>
  <si>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</si>
  <si>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</si>
  <si>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</si>
  <si>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</si>
  <si>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</si>
  <si>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</si>
  <si>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</si>
  <si>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</si>
  <si>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</si>
  <si>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</si>
  <si>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</si>
  <si>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</si>
  <si>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</si>
  <si>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</si>
  <si>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</si>
  <si>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</si>
  <si>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</si>
  <si>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</si>
  <si>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</si>
  <si>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</si>
  <si>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</si>
  <si>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</si>
  <si>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</si>
  <si>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</si>
  <si>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</si>
  <si>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</si>
  <si>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</si>
  <si>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</si>
  <si>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</si>
  <si>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</si>
  <si>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</si>
  <si>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</si>
  <si>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</si>
  <si>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</si>
  <si>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</si>
  <si>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</si>
  <si>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</si>
  <si>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</si>
  <si>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</si>
  <si>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</si>
  <si>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</si>
  <si>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</si>
  <si>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</si>
  <si>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</si>
  <si>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</si>
  <si>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</si>
  <si>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</si>
  <si>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</si>
  <si>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</si>
  <si>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</si>
  <si>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</si>
  <si>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</si>
  <si>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</si>
  <si>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</si>
  <si>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</si>
  <si>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</si>
  <si>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</si>
  <si>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</si>
  <si>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</si>
  <si>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</si>
  <si>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</si>
  <si>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</si>
  <si>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</si>
  <si>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</si>
  <si>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</si>
  <si>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</si>
  <si>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</si>
  <si>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</si>
  <si>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</si>
  <si>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</si>
  <si>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</si>
  <si>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</si>
  <si>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</si>
  <si>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</si>
  <si>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</si>
  <si>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</si>
  <si>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</si>
  <si>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</si>
  <si>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</si>
  <si>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</si>
  <si>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</si>
  <si>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</si>
  <si>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</si>
  <si>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</si>
  <si>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</si>
  <si>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</si>
  <si>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</si>
  <si>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</si>
  <si>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</si>
  <si>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</si>
  <si>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</si>
  <si>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</si>
  <si>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</si>
  <si>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</si>
  <si>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</si>
  <si>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</si>
  <si>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</si>
  <si>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</si>
  <si>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</si>
  <si>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</si>
  <si>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</si>
  <si>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</si>
  <si>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</si>
  <si>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</si>
  <si>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</si>
  <si>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</si>
  <si>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</si>
  <si>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</si>
  <si>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</si>
  <si>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</si>
  <si>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</si>
  <si>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</si>
  <si>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</si>
  <si>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</si>
  <si>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</si>
  <si>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</si>
  <si>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</si>
  <si>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</si>
  <si>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</si>
  <si>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</si>
  <si>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</si>
  <si>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</si>
  <si>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</si>
  <si>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</si>
  <si>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</si>
  <si>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</si>
  <si>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</si>
  <si>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</si>
  <si>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</si>
  <si>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</si>
  <si>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</si>
  <si>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</si>
  <si>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</si>
  <si>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</si>
  <si>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</si>
  <si>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</si>
  <si>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</si>
  <si>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</si>
  <si>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</si>
  <si>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</si>
  <si>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</si>
  <si>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</si>
  <si>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</si>
  <si>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</si>
  <si>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</si>
  <si>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</si>
  <si>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</si>
  <si>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</si>
  <si>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</si>
  <si>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</si>
  <si>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</si>
  <si>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</si>
  <si>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</si>
  <si>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</si>
  <si>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</si>
  <si>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</si>
  <si>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</si>
  <si>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</si>
  <si>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</si>
  <si>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</si>
  <si>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</si>
  <si>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</si>
  <si>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</si>
  <si>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</si>
  <si>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</si>
  <si>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</si>
  <si>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</si>
  <si>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</si>
  <si>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</si>
  <si>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</si>
  <si>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</si>
  <si>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</si>
  <si>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</si>
  <si>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</si>
  <si>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</si>
  <si>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</si>
  <si>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</si>
  <si>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</si>
  <si>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</si>
  <si>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</si>
  <si>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</si>
  <si>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</si>
  <si>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</si>
  <si>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</si>
  <si>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</si>
  <si>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</si>
  <si>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</si>
  <si>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</si>
  <si>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</si>
  <si>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</si>
  <si>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</si>
  <si>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</si>
  <si>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</si>
  <si>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</si>
  <si>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</si>
  <si>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</si>
  <si>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</si>
  <si>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</si>
  <si>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</si>
  <si>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</si>
  <si>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</si>
  <si>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</si>
  <si>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</si>
  <si>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</si>
  <si>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</si>
  <si>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</si>
  <si>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</si>
  <si>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</si>
  <si>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</si>
  <si>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</si>
  <si>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</si>
  <si>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</si>
  <si>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</si>
  <si>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</si>
  <si>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</si>
  <si>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</si>
  <si>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</si>
  <si>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</si>
  <si>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</si>
  <si>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</si>
  <si>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</si>
  <si>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</si>
  <si>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</si>
  <si>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</si>
  <si>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</si>
  <si>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</si>
  <si>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</si>
  <si>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</si>
  <si>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</si>
  <si>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</si>
  <si>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</si>
  <si>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</si>
  <si>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</si>
  <si>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</si>
  <si>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</si>
  <si>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</si>
  <si>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</si>
  <si>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</si>
  <si>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</si>
  <si>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</si>
  <si>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</si>
  <si>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</si>
  <si>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</si>
  <si>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</si>
  <si>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</si>
  <si>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</si>
  <si>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</si>
  <si>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</si>
  <si>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</si>
  <si>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</si>
  <si>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</si>
  <si>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</si>
  <si>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</si>
  <si>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</si>
  <si>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</si>
  <si>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</si>
  <si>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</si>
  <si>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</si>
  <si>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</si>
  <si>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</si>
  <si>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</si>
  <si>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</si>
  <si>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</si>
  <si>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</si>
  <si>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</si>
  <si>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</si>
  <si>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</si>
  <si>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</si>
  <si>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</si>
  <si>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</si>
  <si>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</si>
  <si>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</si>
  <si>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</si>
  <si>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</si>
  <si>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</si>
  <si>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</si>
  <si>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</si>
  <si>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</si>
  <si>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</si>
  <si>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</si>
  <si>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</si>
  <si>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</si>
  <si>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</si>
  <si>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</si>
  <si>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</si>
  <si>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</si>
  <si>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</si>
  <si>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</si>
  <si>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</si>
  <si>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</si>
  <si>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</si>
  <si>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</si>
  <si>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</si>
  <si>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</si>
  <si>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</si>
  <si>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</si>
  <si>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</si>
  <si>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</si>
  <si>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</si>
  <si>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</si>
  <si>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</si>
  <si>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</si>
  <si>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</si>
  <si>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</si>
  <si>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</si>
  <si>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</si>
  <si>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</si>
  <si>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</si>
  <si>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</si>
  <si>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</si>
  <si>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</si>
  <si>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</si>
  <si>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</si>
  <si>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</si>
  <si>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</si>
  <si>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</si>
  <si>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</si>
  <si>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</si>
  <si>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</si>
  <si>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</si>
  <si>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</si>
  <si>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</si>
  <si>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</si>
  <si>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</si>
  <si>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</si>
  <si>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</si>
  <si>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</si>
  <si>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</si>
  <si>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</si>
  <si>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</si>
  <si>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</si>
  <si>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</si>
  <si>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</si>
  <si>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</si>
  <si>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</si>
  <si>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</si>
  <si>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</si>
  <si>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</si>
  <si>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</si>
  <si>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</si>
  <si>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</si>
  <si>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</si>
  <si>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</si>
  <si>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</si>
  <si>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</si>
  <si>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</si>
  <si>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</si>
  <si>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</si>
  <si>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</si>
  <si>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</si>
  <si>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</si>
  <si>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</si>
  <si>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</si>
  <si>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</si>
  <si>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</si>
  <si>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</si>
  <si>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</si>
  <si>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</si>
  <si>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</si>
  <si>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</si>
  <si>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</si>
  <si>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</si>
  <si>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</si>
  <si>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</si>
  <si>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</si>
  <si>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</si>
  <si>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</si>
  <si>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</si>
  <si>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</si>
  <si>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</si>
  <si>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</si>
  <si>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</si>
  <si>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</si>
  <si>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</si>
  <si>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</si>
  <si>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</si>
  <si>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</si>
  <si>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</si>
  <si>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</si>
  <si>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</si>
  <si>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</si>
  <si>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</si>
  <si>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</si>
  <si>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</si>
  <si>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</si>
  <si>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</si>
  <si>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</si>
  <si>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</si>
  <si>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</si>
  <si>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</si>
  <si>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</si>
  <si>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</si>
  <si>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</si>
  <si>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</si>
  <si>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</si>
  <si>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</si>
  <si>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</si>
  <si>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</si>
  <si>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</si>
  <si>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</si>
  <si>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</si>
  <si>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</si>
  <si>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</si>
  <si>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</si>
  <si>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</si>
  <si>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</si>
  <si>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</si>
  <si>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</si>
  <si>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</si>
  <si>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</si>
  <si>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</si>
  <si>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</si>
  <si>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</si>
  <si>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</si>
  <si>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</si>
  <si>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</si>
  <si>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</si>
  <si>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</si>
  <si>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</si>
  <si>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</si>
  <si>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</si>
  <si>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</si>
  <si>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</si>
  <si>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</si>
  <si>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</si>
  <si>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</si>
  <si>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</si>
  <si>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</si>
  <si>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</si>
  <si>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</si>
  <si>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</si>
  <si>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</si>
  <si>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</si>
  <si>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</si>
  <si>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</si>
  <si>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</si>
  <si>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</si>
  <si>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</si>
  <si>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</si>
  <si>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</si>
  <si>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</si>
  <si>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</si>
  <si>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</si>
  <si>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</si>
  <si>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</si>
  <si>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</si>
  <si>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</si>
  <si>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</si>
  <si>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</si>
  <si>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</si>
  <si>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</si>
  <si>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</si>
  <si>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</si>
  <si>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</si>
  <si>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</si>
  <si>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</si>
  <si>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</si>
  <si>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</si>
  <si>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</si>
  <si>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</si>
  <si>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</si>
  <si>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</si>
  <si>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</si>
  <si>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</si>
  <si>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</si>
  <si>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</si>
  <si>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</si>
  <si>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</si>
  <si>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</si>
  <si>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</si>
  <si>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</si>
  <si>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</si>
  <si>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</si>
  <si>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</si>
  <si>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</si>
  <si>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</si>
  <si>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</si>
  <si>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</si>
  <si>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</si>
  <si>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</si>
  <si>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</si>
  <si>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</si>
  <si>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</si>
  <si>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</si>
  <si>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</si>
  <si>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</si>
  <si>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</si>
  <si>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</si>
  <si>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</si>
  <si>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</si>
  <si>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</si>
  <si>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</si>
  <si>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</si>
  <si>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</si>
  <si>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</si>
  <si>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</si>
  <si>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</si>
  <si>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</si>
  <si>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</si>
  <si>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</si>
  <si>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</si>
  <si>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</si>
  <si>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</si>
  <si>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</si>
  <si>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</si>
  <si>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</si>
  <si>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</si>
  <si>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</si>
  <si>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</si>
  <si>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</si>
  <si>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</si>
  <si>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</si>
  <si>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</si>
  <si>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</si>
  <si>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</si>
  <si>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</si>
  <si>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</si>
  <si>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</si>
  <si>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</si>
  <si>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</si>
  <si>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</si>
  <si>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</si>
  <si>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</si>
  <si>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</si>
  <si>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</si>
  <si>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</si>
  <si>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</si>
  <si>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</si>
  <si>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</si>
  <si>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</si>
  <si>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</si>
  <si>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</si>
  <si>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</si>
  <si>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</si>
  <si>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</si>
  <si>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</si>
  <si>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</si>
  <si>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</si>
  <si>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</si>
  <si>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</si>
  <si>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</si>
  <si>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</si>
  <si>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</si>
  <si>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</si>
  <si>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</si>
  <si>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</si>
  <si>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</si>
  <si>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</si>
  <si>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</si>
  <si>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</si>
  <si>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</si>
  <si>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</si>
  <si>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</si>
  <si>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</si>
  <si>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</si>
  <si>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</si>
  <si>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</si>
  <si>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</si>
  <si>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</si>
  <si>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</si>
  <si>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</si>
  <si>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</si>
  <si>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</si>
  <si>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</si>
  <si>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</si>
  <si>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</si>
  <si>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</si>
  <si>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</si>
  <si>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</si>
  <si>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</si>
  <si>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</si>
  <si>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</si>
  <si>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</si>
  <si>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</si>
  <si>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</si>
  <si>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</si>
  <si>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</si>
  <si>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</si>
  <si>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</si>
  <si>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</si>
  <si>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</si>
  <si>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</si>
  <si>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</si>
  <si>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</si>
  <si>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</si>
  <si>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</si>
  <si>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</si>
  <si>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</si>
  <si>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</si>
  <si>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</si>
  <si>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</si>
  <si>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</si>
  <si>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</si>
  <si>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</si>
  <si>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</si>
  <si>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</si>
  <si>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</si>
  <si>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</si>
  <si>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</si>
  <si>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</si>
  <si>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</si>
  <si>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</si>
  <si>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</si>
  <si>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</si>
  <si>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</si>
  <si>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</si>
  <si>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</si>
  <si>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</si>
  <si>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</si>
  <si>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</si>
  <si>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</si>
  <si>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</si>
  <si>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</si>
  <si>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</si>
  <si>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</si>
  <si>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</si>
  <si>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</si>
  <si>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</si>
  <si>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</si>
  <si>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</si>
  <si>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</si>
  <si>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</si>
  <si>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</si>
  <si>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</si>
  <si>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</si>
  <si>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</si>
  <si>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</si>
  <si>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</si>
  <si>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</si>
  <si>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</si>
  <si>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</si>
  <si>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</si>
  <si>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</si>
  <si>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</si>
  <si>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</si>
  <si>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</si>
  <si>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</si>
  <si>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</si>
  <si>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</si>
  <si>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</si>
  <si>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</si>
  <si>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</si>
  <si>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</si>
  <si>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</si>
  <si>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</si>
  <si>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</si>
  <si>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</si>
  <si>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</si>
  <si>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</si>
  <si>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</si>
  <si>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</si>
  <si>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</si>
  <si>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</si>
  <si>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</si>
  <si>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</si>
  <si>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</si>
  <si>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</si>
  <si>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</si>
  <si>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</si>
  <si>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</si>
  <si>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</si>
  <si>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</si>
  <si>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</si>
  <si>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</si>
  <si>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</si>
  <si>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</si>
  <si>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</si>
  <si>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</si>
  <si>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</si>
  <si>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</si>
  <si>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</si>
  <si>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</si>
  <si>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</si>
  <si>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</si>
  <si>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</si>
  <si>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</si>
  <si>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</si>
  <si>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</si>
  <si>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</si>
  <si>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</si>
  <si>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</si>
  <si>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</si>
  <si>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</si>
  <si>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</si>
  <si>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</si>
  <si>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</si>
  <si>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</si>
  <si>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</si>
  <si>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</si>
  <si>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</si>
  <si>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</si>
  <si>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</si>
  <si>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</si>
  <si>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</si>
  <si>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</si>
  <si>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</si>
  <si>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</si>
  <si>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</si>
  <si>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</si>
  <si>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</si>
  <si>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</si>
  <si>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</si>
  <si>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</si>
  <si>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</si>
  <si>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</si>
  <si>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</si>
  <si>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</si>
  <si>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</si>
  <si>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</si>
  <si>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</si>
  <si>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</si>
  <si>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</si>
  <si>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</si>
  <si>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</si>
  <si>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</si>
  <si>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</si>
  <si>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</si>
  <si>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</si>
  <si>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</si>
  <si>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</si>
  <si>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</si>
  <si>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</si>
  <si>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</si>
  <si>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</si>
  <si>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</si>
  <si>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</si>
  <si>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</si>
  <si>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</si>
  <si>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</si>
  <si>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</si>
  <si>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</si>
  <si>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</si>
  <si>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</si>
  <si>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</si>
  <si>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</si>
  <si>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</si>
  <si>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</si>
  <si>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</si>
  <si>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</si>
  <si>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</si>
  <si>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</si>
  <si>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</si>
  <si>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</si>
  <si>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</si>
  <si>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</si>
  <si>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</si>
  <si>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</si>
  <si>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</si>
  <si>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</si>
  <si>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</si>
  <si>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</si>
  <si>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</si>
  <si>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</si>
  <si>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</si>
  <si>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</si>
  <si>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</si>
  <si>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</si>
  <si>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</si>
  <si>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</si>
  <si>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</si>
  <si>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</si>
  <si>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</si>
  <si>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</si>
  <si>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</si>
  <si>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</si>
  <si>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</si>
  <si>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</si>
  <si>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</si>
  <si>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</si>
  <si>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</si>
  <si>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</si>
  <si>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</si>
  <si>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</si>
  <si>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</si>
  <si>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</si>
  <si>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</si>
  <si>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</si>
  <si>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</si>
  <si>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</si>
  <si>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</si>
  <si>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</si>
  <si>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</si>
  <si>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</si>
  <si>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</si>
  <si>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</si>
  <si>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</si>
  <si>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</si>
  <si>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</si>
  <si>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</si>
  <si>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</si>
  <si>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</si>
  <si>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</si>
  <si>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</si>
  <si>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</si>
  <si>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</si>
  <si>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</si>
  <si>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</si>
  <si>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</si>
  <si>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</si>
  <si>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</si>
  <si>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</si>
  <si>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</si>
  <si>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</si>
  <si>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</si>
  <si>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</si>
  <si>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</si>
  <si>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</si>
  <si>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</si>
  <si>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</si>
  <si>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</si>
  <si>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</si>
  <si>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</si>
  <si>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</si>
  <si>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</si>
  <si>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</si>
  <si>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</si>
  <si>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</si>
  <si>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</si>
  <si>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</si>
  <si>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</si>
  <si>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</si>
  <si>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</si>
  <si>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</si>
  <si>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</si>
  <si>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</si>
  <si>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</si>
  <si>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</si>
  <si>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</si>
  <si>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</si>
  <si>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</si>
  <si>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</si>
  <si>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</si>
  <si>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</si>
  <si>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</si>
  <si>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</si>
  <si>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</si>
  <si>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</si>
  <si>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</si>
  <si>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</si>
  <si>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</si>
  <si>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</si>
  <si>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</si>
  <si>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</si>
  <si>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</si>
  <si>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</si>
  <si>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</si>
  <si>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</si>
  <si>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</si>
  <si>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</si>
  <si>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</si>
  <si>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</si>
  <si>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</si>
  <si>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</si>
  <si>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</si>
  <si>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</si>
  <si>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</si>
  <si>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</si>
  <si>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</si>
  <si>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</si>
  <si>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</si>
  <si>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</si>
  <si>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</si>
  <si>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</si>
  <si>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</si>
  <si>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</si>
  <si>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</si>
  <si>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</si>
  <si>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</si>
  <si>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</si>
  <si>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</si>
  <si>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</si>
  <si>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</si>
  <si>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</si>
  <si>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</si>
  <si>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</si>
  <si>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</si>
  <si>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</si>
  <si>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</si>
  <si>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</si>
  <si>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</si>
  <si>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</si>
  <si>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</si>
  <si>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</si>
  <si>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</si>
  <si>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</si>
  <si>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</si>
  <si>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</si>
  <si>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</si>
  <si>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</si>
  <si>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</si>
  <si>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</si>
  <si>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</si>
  <si>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</si>
  <si>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</si>
  <si>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</si>
  <si>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</si>
  <si>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</si>
  <si>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</si>
  <si>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</si>
  <si>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</si>
  <si>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</si>
  <si>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</si>
  <si>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</si>
  <si>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</si>
  <si>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</si>
  <si>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</si>
  <si>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</si>
  <si>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</si>
  <si>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</si>
  <si>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</si>
  <si>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</si>
  <si>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</si>
  <si>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</si>
  <si>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</si>
  <si>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</si>
  <si>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</si>
  <si>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</si>
  <si>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</si>
  <si>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</si>
  <si>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</si>
  <si>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</si>
  <si>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</si>
  <si>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</si>
  <si>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</si>
  <si>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</si>
  <si>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</si>
  <si>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</si>
  <si>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</si>
  <si>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</si>
  <si>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</si>
  <si>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</si>
  <si>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</si>
  <si>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</si>
  <si>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</si>
  <si>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</si>
  <si>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</si>
  <si>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</si>
  <si>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</si>
  <si>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</si>
  <si>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</si>
  <si>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</si>
  <si>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</si>
  <si>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</si>
  <si>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</si>
  <si>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</si>
  <si>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</si>
  <si>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</si>
  <si>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</si>
  <si>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</si>
  <si>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</si>
  <si>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</si>
  <si>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</si>
  <si>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</si>
  <si>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</si>
  <si>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</si>
  <si>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</si>
  <si>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</si>
  <si>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</si>
  <si>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</si>
  <si>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</si>
  <si>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</si>
  <si>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</si>
  <si>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</si>
  <si>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</si>
  <si>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</si>
  <si>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</si>
  <si>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</si>
  <si>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</si>
  <si>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</si>
  <si>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</si>
  <si>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</si>
  <si>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</si>
  <si>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</si>
  <si>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</si>
  <si>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</si>
  <si>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</si>
  <si>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</si>
  <si>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</si>
  <si>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</si>
  <si>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</si>
  <si>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</si>
  <si>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</si>
  <si>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</si>
  <si>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</si>
  <si>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</si>
  <si>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</si>
  <si>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</si>
  <si>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</si>
  <si>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</si>
  <si>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</si>
  <si>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</si>
  <si>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</si>
  <si>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</si>
  <si>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</si>
  <si>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</si>
  <si>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</si>
  <si>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</si>
  <si>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</si>
  <si>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</si>
  <si>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</si>
  <si>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</si>
  <si>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</si>
  <si>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</si>
  <si>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</si>
  <si>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</si>
  <si>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</si>
  <si>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</si>
  <si>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</si>
  <si>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</si>
  <si>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</si>
  <si>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</si>
  <si>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</si>
  <si>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</si>
  <si>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</si>
  <si>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</si>
  <si>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</si>
  <si>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</si>
  <si>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</si>
  <si>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</si>
  <si>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</si>
  <si>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</si>
  <si>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</si>
  <si>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</si>
  <si>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</si>
  <si>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</si>
  <si>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</si>
  <si>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</si>
  <si>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</si>
  <si>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</si>
  <si>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</si>
  <si>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</si>
  <si>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</si>
  <si>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</si>
  <si>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</si>
  <si>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</si>
  <si>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</si>
  <si>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</si>
  <si>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</si>
  <si>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</si>
  <si>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</si>
  <si>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</si>
  <si>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</si>
  <si>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</si>
  <si>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</si>
  <si>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</si>
  <si>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</si>
  <si>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</si>
  <si>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</si>
  <si>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</si>
  <si>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</si>
  <si>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</si>
  <si>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</si>
  <si>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</si>
  <si>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</si>
  <si>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</si>
  <si>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</si>
  <si>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</si>
  <si>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</si>
  <si>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</si>
  <si>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</si>
  <si>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</si>
  <si>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</si>
  <si>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</si>
  <si>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</si>
  <si>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</si>
  <si>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</si>
  <si>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</si>
  <si>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</si>
  <si>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</si>
  <si>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</si>
  <si>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</si>
  <si>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</si>
  <si>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</si>
  <si>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</si>
  <si>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</si>
  <si>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</si>
  <si>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</si>
  <si>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</si>
  <si>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</si>
  <si>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</si>
  <si>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</si>
  <si>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</si>
  <si>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</si>
  <si>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</si>
  <si>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</si>
  <si>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</si>
  <si>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</si>
  <si>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</si>
  <si>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</si>
  <si>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</si>
  <si>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</si>
  <si>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</si>
  <si>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</si>
  <si>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</si>
  <si>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</si>
  <si>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</si>
  <si>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</si>
  <si>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</si>
  <si>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</si>
  <si>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</si>
  <si>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</si>
  <si>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</si>
  <si>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</si>
  <si>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</si>
  <si>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</si>
  <si>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</si>
  <si>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</si>
  <si>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</si>
  <si>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</si>
  <si>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</si>
  <si>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</si>
  <si>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</si>
  <si>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</si>
  <si>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</si>
  <si>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</si>
  <si>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</si>
  <si>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</si>
  <si>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</si>
  <si>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</si>
  <si>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</si>
  <si>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</si>
  <si>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</si>
  <si>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</si>
  <si>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</si>
  <si>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</si>
  <si>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</si>
  <si>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</si>
  <si>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</si>
  <si>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</si>
  <si>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</si>
  <si>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</si>
  <si>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</si>
  <si>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</si>
  <si>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</si>
  <si>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</si>
  <si>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</si>
  <si>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</si>
  <si>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</si>
  <si>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</si>
  <si>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</si>
  <si>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</si>
  <si>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</si>
  <si>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</si>
  <si>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</si>
  <si>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</si>
  <si>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</si>
  <si>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</si>
  <si>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</si>
  <si>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</si>
  <si>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</si>
  <si>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</si>
  <si>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</si>
  <si>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</si>
  <si>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</si>
  <si>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</si>
  <si>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</si>
  <si>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</si>
  <si>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</si>
  <si>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</si>
  <si>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</si>
  <si>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</si>
  <si>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</si>
  <si>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</si>
  <si>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</si>
  <si>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</si>
  <si>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</si>
  <si>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</si>
  <si>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</si>
  <si>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</si>
  <si>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</si>
  <si>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</si>
  <si>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</si>
  <si>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</si>
  <si>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</si>
  <si>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</si>
  <si>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</si>
  <si>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</si>
  <si>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</si>
  <si>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</si>
  <si>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</si>
  <si>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</si>
  <si>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</si>
  <si>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</si>
  <si>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</si>
  <si>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</si>
  <si>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</si>
  <si>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</si>
  <si>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</si>
  <si>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</si>
  <si>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</si>
  <si>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</si>
  <si>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</si>
  <si>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</si>
  <si>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</si>
  <si>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</si>
  <si>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</si>
  <si>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</si>
  <si>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</si>
  <si>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</si>
  <si>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</si>
  <si>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</si>
  <si>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</si>
  <si>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</si>
  <si>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</si>
  <si>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</si>
  <si>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</si>
  <si>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</si>
  <si>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</si>
  <si>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</si>
  <si>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</si>
  <si>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</si>
  <si>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</si>
  <si>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</si>
  <si>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</si>
  <si>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</si>
  <si>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</si>
  <si>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</si>
  <si>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</si>
  <si>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</si>
  <si>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</si>
  <si>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</si>
  <si>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</si>
  <si>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</si>
  <si>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</si>
  <si>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</si>
  <si>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</si>
  <si>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</si>
  <si>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</si>
  <si>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</si>
  <si>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</si>
  <si>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</si>
  <si>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</si>
  <si>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</si>
  <si>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</si>
  <si>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</si>
  <si>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</si>
  <si>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</si>
  <si>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</si>
  <si>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</si>
  <si>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</si>
  <si>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</si>
  <si>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</si>
  <si>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</si>
  <si>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</si>
  <si>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</si>
  <si>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</si>
  <si>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</si>
  <si>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</si>
  <si>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</si>
  <si>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</si>
  <si>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</si>
  <si>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</si>
  <si>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</si>
  <si>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</si>
  <si>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</si>
  <si>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</si>
  <si>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</si>
  <si>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</si>
  <si>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</si>
  <si>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</si>
  <si>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</si>
  <si>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</si>
  <si>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</si>
  <si>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</si>
  <si>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</si>
  <si>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</si>
  <si>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</si>
  <si>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</si>
  <si>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</si>
  <si>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</si>
  <si>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</si>
  <si>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</si>
  <si>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</si>
  <si>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</si>
  <si>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</si>
  <si>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</si>
  <si>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</si>
  <si>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</si>
  <si>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</si>
  <si>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</si>
  <si>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</si>
  <si>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</si>
  <si>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</si>
  <si>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</si>
  <si>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</si>
  <si>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</si>
  <si>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</si>
  <si>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</si>
  <si>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</si>
  <si>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</si>
  <si>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</si>
  <si>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</si>
  <si>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</si>
  <si>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</si>
  <si>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</si>
  <si>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</si>
  <si>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</si>
  <si>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</si>
  <si>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</si>
  <si>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</si>
  <si>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</si>
  <si>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</si>
  <si>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</si>
  <si>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</si>
  <si>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</si>
  <si>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</si>
  <si>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</si>
  <si>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</si>
  <si>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</si>
  <si>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</si>
  <si>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</si>
  <si>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</si>
  <si>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</si>
  <si>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</si>
  <si>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</si>
  <si>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</si>
  <si>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</si>
  <si>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</si>
  <si>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</si>
  <si>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</si>
  <si>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</si>
  <si>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</si>
  <si>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</si>
  <si>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</si>
  <si>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</si>
  <si>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</si>
  <si>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</si>
  <si>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</si>
  <si>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</si>
  <si>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</si>
  <si>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</si>
  <si>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</si>
  <si>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</si>
  <si>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</si>
  <si>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</si>
  <si>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</si>
  <si>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</si>
  <si>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</si>
  <si>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</si>
  <si>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</si>
  <si>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</si>
  <si>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</si>
  <si>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</si>
  <si>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</si>
  <si>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</si>
  <si>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</si>
  <si>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</si>
  <si>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</si>
  <si>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</si>
  <si>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</si>
  <si>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</si>
  <si>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</si>
  <si>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</si>
  <si>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</si>
  <si>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</si>
  <si>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</si>
  <si>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</si>
  <si>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</si>
  <si>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</si>
  <si>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</si>
  <si>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</si>
  <si>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</si>
  <si>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</si>
  <si>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</si>
  <si>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</si>
  <si>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</si>
  <si>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</si>
  <si>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</si>
  <si>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</si>
  <si>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</si>
  <si>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</si>
  <si>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</si>
  <si>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</si>
  <si>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</si>
  <si>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</si>
  <si>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</si>
  <si>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</si>
  <si>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</si>
  <si>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</si>
  <si>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</si>
  <si>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</si>
  <si>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</si>
  <si>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</si>
  <si>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</si>
  <si>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</si>
  <si>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</si>
  <si>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</si>
  <si>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</si>
  <si>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</si>
  <si>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</si>
  <si>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</si>
  <si>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</si>
  <si>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</si>
  <si>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</si>
  <si>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</si>
  <si>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</si>
  <si>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</si>
  <si>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</si>
  <si>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</si>
  <si>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</si>
  <si>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</si>
  <si>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</si>
  <si>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</si>
  <si>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</si>
  <si>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</si>
  <si>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</si>
  <si>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</si>
  <si>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</si>
  <si>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</si>
  <si>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</si>
  <si>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</si>
  <si>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</si>
  <si>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</si>
  <si>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</si>
  <si>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</si>
  <si>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</si>
  <si>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</si>
  <si>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</si>
  <si>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</si>
  <si>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</si>
  <si>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</si>
  <si>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</si>
  <si>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</si>
  <si>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</si>
  <si>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</si>
  <si>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</si>
  <si>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</si>
  <si>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</si>
  <si>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</si>
  <si>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</si>
  <si>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</si>
  <si>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</si>
  <si>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</si>
  <si>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</si>
  <si>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</si>
  <si>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</si>
  <si>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</si>
  <si>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</si>
  <si>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</si>
  <si>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</si>
  <si>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</si>
  <si>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</si>
  <si>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</si>
  <si>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</si>
  <si>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</si>
  <si>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</si>
  <si>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</si>
  <si>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</si>
  <si>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</si>
  <si>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</si>
  <si>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</si>
  <si>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</si>
  <si>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</si>
  <si>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</si>
  <si>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</si>
  <si>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</si>
  <si>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</si>
  <si>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</si>
  <si>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</si>
  <si>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</si>
  <si>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</si>
  <si>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</si>
  <si>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</si>
  <si>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</si>
  <si>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</si>
  <si>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</si>
  <si>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</si>
  <si>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</si>
  <si>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</si>
  <si>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</si>
  <si>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</si>
  <si>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</si>
  <si>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</si>
  <si>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</si>
  <si>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</si>
  <si>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</si>
  <si>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</si>
  <si>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</si>
  <si>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</si>
  <si>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</si>
  <si>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</si>
  <si>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</si>
  <si>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</si>
  <si>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</si>
  <si>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</si>
  <si>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</si>
  <si>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</si>
  <si>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</si>
  <si>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</si>
  <si>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</si>
  <si>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</si>
  <si>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</si>
  <si>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</si>
  <si>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</si>
  <si>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</si>
  <si>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</si>
  <si>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</si>
  <si>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</si>
  <si>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</si>
  <si>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</si>
  <si>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</si>
  <si>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</si>
  <si>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</si>
  <si>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</si>
  <si>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</si>
  <si>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</si>
  <si>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</si>
  <si>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</si>
  <si>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</si>
  <si>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</si>
  <si>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</si>
  <si>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</si>
  <si>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</si>
  <si>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</si>
  <si>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</si>
  <si>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</si>
  <si>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</si>
  <si>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</si>
  <si>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</si>
  <si>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</si>
  <si>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</si>
  <si>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</si>
  <si>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</si>
  <si>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</si>
  <si>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</si>
  <si>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</si>
  <si>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</si>
  <si>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</si>
  <si>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</si>
  <si>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</si>
  <si>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</si>
  <si>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</si>
  <si>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</si>
  <si>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</si>
  <si>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</si>
  <si>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</si>
  <si>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</si>
  <si>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</si>
  <si>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</si>
  <si>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</si>
  <si>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</si>
  <si>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</si>
  <si>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</si>
  <si>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</si>
  <si>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</si>
  <si>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</si>
  <si>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</si>
  <si>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</si>
  <si>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</si>
  <si>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</si>
  <si>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</si>
  <si>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</si>
  <si>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</si>
  <si>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</si>
  <si>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</si>
  <si>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</si>
  <si>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</si>
  <si>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</si>
  <si>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</si>
  <si>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</si>
  <si>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</si>
  <si>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</si>
  <si>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</si>
  <si>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</si>
  <si>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</si>
  <si>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</si>
  <si>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</si>
  <si>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</si>
  <si>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</si>
  <si>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</si>
  <si>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</si>
  <si>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</si>
  <si>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</si>
  <si>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</si>
  <si>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</si>
  <si>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</si>
  <si>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</si>
  <si>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</si>
  <si>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</si>
  <si>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</si>
  <si>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</si>
  <si>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</si>
  <si>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</si>
  <si>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</si>
  <si>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</si>
  <si>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</si>
  <si>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</si>
  <si>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</si>
  <si>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</si>
  <si>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</si>
  <si>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</si>
  <si>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</si>
  <si>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</si>
  <si>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</si>
  <si>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</si>
  <si>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</si>
  <si>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</si>
  <si>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</si>
  <si>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</si>
  <si>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</si>
  <si>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</si>
  <si>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</si>
  <si>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</si>
  <si>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</si>
  <si>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</si>
  <si>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</si>
  <si>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</si>
  <si>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</si>
  <si>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</si>
  <si>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</si>
  <si>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</si>
  <si>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</si>
  <si>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</si>
  <si>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</si>
  <si>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</si>
  <si>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</si>
  <si>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</si>
  <si>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</si>
  <si>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</si>
  <si>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</si>
  <si>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</si>
  <si>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</si>
  <si>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</si>
  <si>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</si>
  <si>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</si>
  <si>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</si>
  <si>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</si>
  <si>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</si>
  <si>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</si>
  <si>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</si>
  <si>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</si>
  <si>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</si>
  <si>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</si>
  <si>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</si>
  <si>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</si>
  <si>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</si>
  <si>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</si>
  <si>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</si>
  <si>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</si>
  <si>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</si>
  <si>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</si>
  <si>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</si>
  <si>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</si>
  <si>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</si>
  <si>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</si>
  <si>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</si>
  <si>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</si>
  <si>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</si>
  <si>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</si>
  <si>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</si>
  <si>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</si>
  <si>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</si>
  <si>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</si>
  <si>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</si>
  <si>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</si>
  <si>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</si>
  <si>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</si>
  <si>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</si>
  <si>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</si>
  <si>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</si>
  <si>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</si>
  <si>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</si>
  <si>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</si>
  <si>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</si>
  <si>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</si>
  <si>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</si>
  <si>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</si>
  <si>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</si>
  <si>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</si>
  <si>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</si>
  <si>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</si>
  <si>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</si>
  <si>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</si>
  <si>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</si>
  <si>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</si>
  <si>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</si>
  <si>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</si>
  <si>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</si>
  <si>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</si>
  <si>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</si>
  <si>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</si>
  <si>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</si>
  <si>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</si>
  <si>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</si>
  <si>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</si>
  <si>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</si>
  <si>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</si>
  <si>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</si>
  <si>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</si>
  <si>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</si>
  <si>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</si>
  <si>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</si>
  <si>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</si>
  <si>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</si>
  <si>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</si>
  <si>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</si>
  <si>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</si>
  <si>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</si>
  <si>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</si>
  <si>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</si>
  <si>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</si>
  <si>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</si>
  <si>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</si>
  <si>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</si>
  <si>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</si>
  <si>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</si>
  <si>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</si>
  <si>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</si>
  <si>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</si>
  <si>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</si>
  <si>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</si>
  <si>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</si>
  <si>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</si>
  <si>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</si>
  <si>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</si>
  <si>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</si>
  <si>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</si>
  <si>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</si>
  <si>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</si>
  <si>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</si>
  <si>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</si>
  <si>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</si>
  <si>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</si>
  <si>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</si>
  <si>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</si>
  <si>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</si>
  <si>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</si>
  <si>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</si>
  <si>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</si>
  <si>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</si>
  <si>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</si>
  <si>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</si>
  <si>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</si>
  <si>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</si>
  <si>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</si>
  <si>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</si>
  <si>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</si>
  <si>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</si>
  <si>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</si>
  <si>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</si>
  <si>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</si>
  <si>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</si>
  <si>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</si>
  <si>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</si>
  <si>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</si>
  <si>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</si>
  <si>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</si>
  <si>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</si>
  <si>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</si>
  <si>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</si>
  <si>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</si>
  <si>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</si>
  <si>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</si>
  <si>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</si>
  <si>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</si>
  <si>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</si>
  <si>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</si>
  <si>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</si>
  <si>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</si>
  <si>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</si>
  <si>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</si>
  <si>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</si>
  <si>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</si>
  <si>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</si>
  <si>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</si>
  <si>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</si>
  <si>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</si>
  <si>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</si>
  <si>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</si>
  <si>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</si>
  <si>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</si>
  <si>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</si>
  <si>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</si>
  <si>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</si>
  <si>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</si>
  <si>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</si>
  <si>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</si>
  <si>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</si>
  <si>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</si>
  <si>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</si>
  <si>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</si>
  <si>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</si>
  <si>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</si>
  <si>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</si>
  <si>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</si>
  <si>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</si>
  <si>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</si>
  <si>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</si>
  <si>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</si>
  <si>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</si>
  <si>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</si>
  <si>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</si>
  <si>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</si>
  <si>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</si>
  <si>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</si>
  <si>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</si>
  <si>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</si>
  <si>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</si>
  <si>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</si>
  <si>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</si>
  <si>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</si>
  <si>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</si>
  <si>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</si>
  <si>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</si>
  <si>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</si>
  <si>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</si>
  <si>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</si>
  <si>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</si>
  <si>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</si>
  <si>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</si>
  <si>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</si>
  <si>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</si>
  <si>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</si>
  <si>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</si>
  <si>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</si>
  <si>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</si>
  <si>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</si>
  <si>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</si>
  <si>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</si>
  <si>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</si>
  <si>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</si>
  <si>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</si>
  <si>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</si>
  <si>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</si>
  <si>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</si>
  <si>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</si>
  <si>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</si>
  <si>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</si>
  <si>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</si>
  <si>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</si>
  <si>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</si>
  <si>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</si>
  <si>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</si>
  <si>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</si>
  <si>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</si>
  <si>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</si>
  <si>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</si>
  <si>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</si>
  <si>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</si>
  <si>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</si>
  <si>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</si>
  <si>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</si>
  <si>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</si>
  <si>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</si>
  <si>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</si>
  <si>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</si>
  <si>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</si>
  <si>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</si>
  <si>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</si>
  <si>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</si>
  <si>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</si>
  <si>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</si>
  <si>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</si>
  <si>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</si>
  <si>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</si>
  <si>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</si>
  <si>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</si>
  <si>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</si>
  <si>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</si>
  <si>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</si>
  <si>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</si>
  <si>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</si>
  <si>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</si>
  <si>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</si>
  <si>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</si>
  <si>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</si>
  <si>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</si>
  <si>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</si>
  <si>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</si>
  <si>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</si>
  <si>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</si>
  <si>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</si>
  <si>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</si>
  <si>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</si>
  <si>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</si>
  <si>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</si>
  <si>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</si>
  <si>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</si>
  <si>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</si>
  <si>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</si>
  <si>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</si>
  <si>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</si>
  <si>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</si>
  <si>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</si>
  <si>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</si>
  <si>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</si>
  <si>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</si>
  <si>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</si>
  <si>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</si>
  <si>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</si>
  <si>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</si>
  <si>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</si>
  <si>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</si>
  <si>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</si>
  <si>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</si>
  <si>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</si>
  <si>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</si>
  <si>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</si>
  <si>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</si>
  <si>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</si>
  <si>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</si>
  <si>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</si>
  <si>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</si>
  <si>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</si>
  <si>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</si>
  <si>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</si>
  <si>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</si>
  <si>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</si>
  <si>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</si>
  <si>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</si>
  <si>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</si>
  <si>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</si>
  <si>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</si>
  <si>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</si>
  <si>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</si>
  <si>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</si>
  <si>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</si>
  <si>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</si>
  <si>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</si>
  <si>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</si>
  <si>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</si>
  <si>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</si>
  <si>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</si>
  <si>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</si>
  <si>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</si>
  <si>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</si>
  <si>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</si>
  <si>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</si>
  <si>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</si>
  <si>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</si>
  <si>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</si>
  <si>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</si>
  <si>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</si>
  <si>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</si>
  <si>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</si>
  <si>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</si>
  <si>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</si>
  <si>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</si>
  <si>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</si>
  <si>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</si>
  <si>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</si>
  <si>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</si>
  <si>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</si>
  <si>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</si>
  <si>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</si>
  <si>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</si>
  <si>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</si>
  <si>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</si>
  <si>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</si>
  <si>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</si>
  <si>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</si>
  <si>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</si>
  <si>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</si>
  <si>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</si>
  <si>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</si>
  <si>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</si>
  <si>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</si>
  <si>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</si>
  <si>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</si>
  <si>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</si>
  <si>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</si>
  <si>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</si>
  <si>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</si>
  <si>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</si>
  <si>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</si>
  <si>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</si>
  <si>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</si>
  <si>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</si>
  <si>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</si>
  <si>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</si>
  <si>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</si>
  <si>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</si>
  <si>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</si>
  <si>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</si>
  <si>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</si>
  <si>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</si>
  <si>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</si>
  <si>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</si>
  <si>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</si>
  <si>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</si>
  <si>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</si>
  <si>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</si>
  <si>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</si>
  <si>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</si>
  <si>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</si>
  <si>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</si>
  <si>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</si>
  <si>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</si>
  <si>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</si>
  <si>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</si>
  <si>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</si>
  <si>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</si>
  <si>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</si>
  <si>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</si>
  <si>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</si>
  <si>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</si>
  <si>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</si>
  <si>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</si>
  <si>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</si>
  <si>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</si>
  <si>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</si>
  <si>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</si>
  <si>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</si>
  <si>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</si>
  <si>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</si>
  <si>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</si>
  <si>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</si>
  <si>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</si>
  <si>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</si>
  <si>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</si>
  <si>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</si>
  <si>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</si>
  <si>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</si>
  <si>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</si>
  <si>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</si>
  <si>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</si>
  <si>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</si>
  <si>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</si>
  <si>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</si>
  <si>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</si>
  <si>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</si>
  <si>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</si>
  <si>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</si>
  <si>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</si>
  <si>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</si>
  <si>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</si>
  <si>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</si>
  <si>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</si>
  <si>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</si>
  <si>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</si>
  <si>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</si>
  <si>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</si>
  <si>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</si>
  <si>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</si>
  <si>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</si>
  <si>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</si>
  <si>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</si>
  <si>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</si>
  <si>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</si>
  <si>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</si>
  <si>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</si>
  <si>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</si>
  <si>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</si>
  <si>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</si>
  <si>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</si>
  <si>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</si>
  <si>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</si>
  <si>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</si>
  <si>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</si>
  <si>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</si>
  <si>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</si>
  <si>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</si>
  <si>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</si>
  <si>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</si>
  <si>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</si>
  <si>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</si>
  <si>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</si>
  <si>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</si>
  <si>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01520_令和7年度</t>
  </si>
  <si>
    <t>01520_令和8年度</t>
  </si>
  <si>
    <t>01520_令和9年度</t>
  </si>
  <si>
    <t>01520_令和10年度</t>
  </si>
  <si>
    <t>01520_令和11年度</t>
  </si>
  <si>
    <t>01520_令和12年度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</si>
</sst>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5.8076855310395015</c:v>
                </c:pt>
                <c:pt idx="1">
                  <c:v>5.8121972386660437</c:v>
                </c:pt>
                <c:pt idx="2">
                  <c:v>5.4709781903734109</c:v>
                </c:pt>
                <c:pt idx="3">
                  <c:v>5.5778051396523036</c:v>
                </c:pt>
                <c:pt idx="4">
                  <c:v>5.6570585107221154</c:v>
                </c:pt>
                <c:pt idx="5">
                  <c:v>5.4715324759367689</c:v>
                </c:pt>
                <c:pt idx="6">
                  <c:v>5.4266960684837766</c:v>
                </c:pt>
                <c:pt idx="7">
                  <c:v>5.6228065467097217</c:v>
                </c:pt>
                <c:pt idx="8">
                  <c:v>5.5437908232957218</c:v>
                </c:pt>
                <c:pt idx="9">
                  <c:v>5.578451469397919</c:v>
                </c:pt>
                <c:pt idx="10">
                  <c:v>5.0355135163793214</c:v>
                </c:pt>
                <c:pt idx="11">
                  <c:v>4.5603135635752174</c:v>
                </c:pt>
                <c:pt idx="12">
                  <c:v>4.4997537502192504</c:v>
                </c:pt>
                <c:pt idx="13">
                  <c:v>4.5791735588789377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5.2889939662993317</c:v>
                </c:pt>
                <c:pt idx="1">
                  <c:v>5.3009133200067797</c:v>
                </c:pt>
                <c:pt idx="2">
                  <c:v>6.4612362896664832</c:v>
                </c:pt>
                <c:pt idx="3">
                  <c:v>7.0977309514752527</c:v>
                </c:pt>
                <c:pt idx="4">
                  <c:v>6.910838707251501</c:v>
                </c:pt>
                <c:pt idx="5">
                  <c:v>7.2949603660280733</c:v>
                </c:pt>
                <c:pt idx="6">
                  <c:v>6.6462967559534318</c:v>
                </c:pt>
                <c:pt idx="7">
                  <c:v>6.769480167390717</c:v>
                </c:pt>
                <c:pt idx="8">
                  <c:v>6.541067713201473</c:v>
                </c:pt>
                <c:pt idx="9">
                  <c:v>5.9551769608984824</c:v>
                </c:pt>
                <c:pt idx="10">
                  <c:v>6.0044733241302941</c:v>
                </c:pt>
                <c:pt idx="11">
                  <c:v>5.5345567874378929</c:v>
                </c:pt>
                <c:pt idx="12">
                  <c:v>5.3888558272549734</c:v>
                </c:pt>
                <c:pt idx="13">
                  <c:v>5.3201199533906536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4.6915317394251437</c:v>
                </c:pt>
                <c:pt idx="1">
                  <c:v>4.1995752245901832</c:v>
                </c:pt>
                <c:pt idx="2">
                  <c:v>5.3052441959865773</c:v>
                </c:pt>
                <c:pt idx="3">
                  <c:v>6.5890964348670389</c:v>
                </c:pt>
                <c:pt idx="4">
                  <c:v>6.1280172178693126</c:v>
                </c:pt>
                <c:pt idx="5">
                  <c:v>6.2768186616826318</c:v>
                </c:pt>
                <c:pt idx="6">
                  <c:v>6.0732792686257024</c:v>
                </c:pt>
                <c:pt idx="7">
                  <c:v>5.2071326321467541</c:v>
                </c:pt>
                <c:pt idx="8">
                  <c:v>5.2211396652447108</c:v>
                </c:pt>
                <c:pt idx="9">
                  <c:v>5.2468907248648815</c:v>
                </c:pt>
                <c:pt idx="10">
                  <c:v>4.7069374133562638</c:v>
                </c:pt>
                <c:pt idx="11">
                  <c:v>4.5876703548811886</c:v>
                </c:pt>
                <c:pt idx="12">
                  <c:v>4.6593136804538773</c:v>
                </c:pt>
                <c:pt idx="13">
                  <c:v>4.7504145928387995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53.226334399224712</c:v>
                </c:pt>
                <c:pt idx="1">
                  <c:v>2.9380482195626367</c:v>
                </c:pt>
                <c:pt idx="2">
                  <c:v>2.8781039071187293</c:v>
                </c:pt>
                <c:pt idx="3">
                  <c:v>2.9520245755147529</c:v>
                </c:pt>
                <c:pt idx="4">
                  <c:v>2.5807934247875504</c:v>
                </c:pt>
                <c:pt idx="5">
                  <c:v>2.6805103452181549</c:v>
                </c:pt>
                <c:pt idx="6">
                  <c:v>2.7851713448864936</c:v>
                </c:pt>
                <c:pt idx="7">
                  <c:v>2.9459100914079097</c:v>
                </c:pt>
                <c:pt idx="8">
                  <c:v>2.7010993189807855</c:v>
                </c:pt>
                <c:pt idx="9">
                  <c:v>2.4826993324794286</c:v>
                </c:pt>
                <c:pt idx="10">
                  <c:v>2.4682802841267204</c:v>
                </c:pt>
                <c:pt idx="11">
                  <c:v>1.6115914657186399</c:v>
                </c:pt>
                <c:pt idx="12">
                  <c:v>34.289028393642681</c:v>
                </c:pt>
                <c:pt idx="13">
                  <c:v>27.350069444665596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1453</c:v>
                </c:pt>
                <c:pt idx="1">
                  <c:v>1427</c:v>
                </c:pt>
                <c:pt idx="2">
                  <c:v>1421</c:v>
                </c:pt>
                <c:pt idx="3">
                  <c:v>1448</c:v>
                </c:pt>
                <c:pt idx="4">
                  <c:v>1460</c:v>
                </c:pt>
                <c:pt idx="5">
                  <c:v>1467</c:v>
                </c:pt>
                <c:pt idx="6">
                  <c:v>1470</c:v>
                </c:pt>
                <c:pt idx="7">
                  <c:v>1446</c:v>
                </c:pt>
                <c:pt idx="8">
                  <c:v>1456</c:v>
                </c:pt>
                <c:pt idx="9">
                  <c:v>1483</c:v>
                </c:pt>
                <c:pt idx="10">
                  <c:v>1478</c:v>
                </c:pt>
                <c:pt idx="11">
                  <c:v>1473</c:v>
                </c:pt>
                <c:pt idx="12">
                  <c:v>1447</c:v>
                </c:pt>
                <c:pt idx="13">
                  <c:v>1431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560</c:v>
                </c:pt>
                <c:pt idx="1">
                  <c:v>558</c:v>
                </c:pt>
                <c:pt idx="2">
                  <c:v>515</c:v>
                </c:pt>
                <c:pt idx="3">
                  <c:v>525</c:v>
                </c:pt>
                <c:pt idx="4">
                  <c:v>558</c:v>
                </c:pt>
                <c:pt idx="5">
                  <c:v>545</c:v>
                </c:pt>
                <c:pt idx="6">
                  <c:v>541</c:v>
                </c:pt>
                <c:pt idx="7">
                  <c:v>616</c:v>
                </c:pt>
                <c:pt idx="8">
                  <c:v>610</c:v>
                </c:pt>
                <c:pt idx="9">
                  <c:v>627</c:v>
                </c:pt>
                <c:pt idx="10">
                  <c:v>526</c:v>
                </c:pt>
                <c:pt idx="11">
                  <c:v>522</c:v>
                </c:pt>
                <c:pt idx="12">
                  <c:v>517</c:v>
                </c:pt>
                <c:pt idx="13">
                  <c:v>525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1242</c:v>
                </c:pt>
                <c:pt idx="1">
                  <c:v>1266</c:v>
                </c:pt>
                <c:pt idx="2">
                  <c:v>1282</c:v>
                </c:pt>
                <c:pt idx="3">
                  <c:v>1282</c:v>
                </c:pt>
                <c:pt idx="4">
                  <c:v>1288</c:v>
                </c:pt>
                <c:pt idx="5">
                  <c:v>1284</c:v>
                </c:pt>
                <c:pt idx="6">
                  <c:v>1271</c:v>
                </c:pt>
                <c:pt idx="7">
                  <c:v>1273</c:v>
                </c:pt>
                <c:pt idx="8">
                  <c:v>1257</c:v>
                </c:pt>
                <c:pt idx="9">
                  <c:v>1243</c:v>
                </c:pt>
                <c:pt idx="10">
                  <c:v>1238</c:v>
                </c:pt>
                <c:pt idx="11">
                  <c:v>1245</c:v>
                </c:pt>
                <c:pt idx="12">
                  <c:v>1227</c:v>
                </c:pt>
                <c:pt idx="13">
                  <c:v>1230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c:v>
                </c:pt>
                <c:pt idx="1">
                  <c:v>47</c:v>
                </c:pt>
                <c:pt idx="2">
                  <c:v>47</c:v>
                </c:pt>
                <c:pt idx="3">
                  <c:v>47</c:v>
                </c:pt>
                <c:pt idx="4">
                  <c:v>47</c:v>
                </c:pt>
                <c:pt idx="5">
                  <c:v>50</c:v>
                </c:pt>
                <c:pt idx="6">
                  <c:v>50</c:v>
                </c:pt>
                <c:pt idx="7">
                  <c:v>50</c:v>
                </c:pt>
                <c:pt idx="8">
                  <c:v>50</c:v>
                </c:pt>
                <c:pt idx="9">
                  <c:v>50</c:v>
                </c:pt>
                <c:pt idx="10">
                  <c:v>50</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c:v>
                </c:pt>
                <c:pt idx="1">
                  <c:v>130</c:v>
                </c:pt>
                <c:pt idx="2">
                  <c:v>130</c:v>
                </c:pt>
                <c:pt idx="3">
                  <c:v>130</c:v>
                </c:pt>
                <c:pt idx="4">
                  <c:v>130</c:v>
                </c:pt>
                <c:pt idx="5">
                  <c:v>115</c:v>
                </c:pt>
                <c:pt idx="6">
                  <c:v>115</c:v>
                </c:pt>
                <c:pt idx="7">
                  <c:v>115</c:v>
                </c:pt>
                <c:pt idx="8">
                  <c:v>115</c:v>
                </c:pt>
                <c:pt idx="9">
                  <c:v>115</c:v>
                </c:pt>
                <c:pt idx="10">
                  <c:v>115</c:v>
                </c:pt>
                <c:pt idx="11">
                  <c:v>103</c:v>
                </c:pt>
                <c:pt idx="12">
                  <c:v>103</c:v>
                </c:pt>
                <c:pt idx="13">
                  <c:v>103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174.36439999999999</c:v>
                </c:pt>
                <c:pt idx="1">
                  <c:v>0</c:v>
                </c:pt>
                <c:pt idx="2">
                  <c:v>0</c:v>
                </c:pt>
                <c:pt idx="3">
                  <c:v>0</c:v>
                </c:pt>
                <c:pt idx="4">
                  <c:v>0</c:v>
                </c:pt>
                <c:pt idx="5">
                  <c:v>0</c:v>
                </c:pt>
                <c:pt idx="6">
                  <c:v>0</c:v>
                </c:pt>
                <c:pt idx="7">
                  <c:v>0</c:v>
                </c:pt>
                <c:pt idx="8">
                  <c:v>0</c:v>
                </c:pt>
                <c:pt idx="9">
                  <c:v>0</c:v>
                </c:pt>
                <c:pt idx="10">
                  <c:v>0</c:v>
                </c:pt>
                <c:pt idx="11">
                  <c:v>0</c:v>
                </c:pt>
                <c:pt idx="12">
                  <c:v>156.88650000000001</c:v>
                </c:pt>
                <c:pt idx="13">
                  <c:v>152.9419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14.226000000000001</c:v>
                </c:pt>
                <c:pt idx="1">
                  <c:v>16.411000000000001</c:v>
                </c:pt>
                <c:pt idx="2">
                  <c:v>17.388000000000002</c:v>
                </c:pt>
                <c:pt idx="3">
                  <c:v>16.015000000000001</c:v>
                </c:pt>
                <c:pt idx="4">
                  <c:v>17.553000000000001</c:v>
                </c:pt>
                <c:pt idx="5">
                  <c:v>15.959</c:v>
                </c:pt>
                <c:pt idx="6">
                  <c:v>15.471</c:v>
                </c:pt>
                <c:pt idx="7">
                  <c:v>15.728999999999999</c:v>
                </c:pt>
                <c:pt idx="8">
                  <c:v>12</c:v>
                </c:pt>
                <c:pt idx="9">
                  <c:v>12.976000000000001</c:v>
                </c:pt>
                <c:pt idx="10">
                  <c:v>14.31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14.226000000000001</c:v>
                </c:pt>
                <c:pt idx="1">
                  <c:v>16.411000000000001</c:v>
                </c:pt>
                <c:pt idx="2">
                  <c:v>17.388000000000002</c:v>
                </c:pt>
                <c:pt idx="3">
                  <c:v>16.015000000000001</c:v>
                </c:pt>
                <c:pt idx="4">
                  <c:v>17.553000000000001</c:v>
                </c:pt>
                <c:pt idx="5">
                  <c:v>15.959</c:v>
                </c:pt>
                <c:pt idx="6">
                  <c:v>15.471</c:v>
                </c:pt>
                <c:pt idx="7">
                  <c:v>15.728999999999999</c:v>
                </c:pt>
                <c:pt idx="8">
                  <c:v>12</c:v>
                </c:pt>
                <c:pt idx="9">
                  <c:v>12.976000000000001</c:v>
                </c:pt>
                <c:pt idx="10">
                  <c:v>14.31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5.3052441959865773</c:v>
                </c:pt>
                <c:pt idx="1">
                  <c:v>6.5890964348670389</c:v>
                </c:pt>
                <c:pt idx="2">
                  <c:v>6.1280172178693126</c:v>
                </c:pt>
                <c:pt idx="3">
                  <c:v>6.2768186616826318</c:v>
                </c:pt>
                <c:pt idx="4">
                  <c:v>6.0732792686257024</c:v>
                </c:pt>
                <c:pt idx="5">
                  <c:v>5.2071326321467541</c:v>
                </c:pt>
                <c:pt idx="6">
                  <c:v>5.2211396652447108</c:v>
                </c:pt>
                <c:pt idx="7">
                  <c:v>5.2468907248648815</c:v>
                </c:pt>
                <c:pt idx="8">
                  <c:v>4.7069374133562638</c:v>
                </c:pt>
                <c:pt idx="9">
                  <c:v>4.5876703548811886</c:v>
                </c:pt>
                <c:pt idx="10">
                  <c:v>4.6593136804538773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2.8781039071187293</c:v>
                </c:pt>
                <c:pt idx="1">
                  <c:v>2.9520245755147529</c:v>
                </c:pt>
                <c:pt idx="2">
                  <c:v>2.5807934247875504</c:v>
                </c:pt>
                <c:pt idx="3">
                  <c:v>2.6805103452181549</c:v>
                </c:pt>
                <c:pt idx="4">
                  <c:v>2.7851713448864936</c:v>
                </c:pt>
                <c:pt idx="5">
                  <c:v>2.9459100914079097</c:v>
                </c:pt>
                <c:pt idx="6">
                  <c:v>2.7010993189807855</c:v>
                </c:pt>
                <c:pt idx="7">
                  <c:v>2.4826993324794286</c:v>
                </c:pt>
                <c:pt idx="8">
                  <c:v>2.4682802841267204</c:v>
                </c:pt>
                <c:pt idx="9">
                  <c:v>1.6115914657186399</c:v>
                </c:pt>
                <c:pt idx="10">
                  <c:v>34.289028393642681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0.41733465981360762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14.31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0.58025780114722481</c:v>
                </c:pt>
                <c:pt idx="3">
                  <c:v>3.0405797399421508</c:v>
                </c:pt>
                <c:pt idx="4">
                  <c:v>3.8609059769378669</c:v>
                </c:pt>
                <c:pt idx="5">
                  <c:v>6.2439191228193964</c:v>
                </c:pt>
                <c:pt idx="7">
                  <c:v>6.2481095935860793</c:v>
                </c:pt>
                <c:pt idx="8">
                  <c:v>0.16366397246064401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3.6208375410893758</c:v>
                </c:pt>
                <c:pt idx="4" formatCode="#,##0">
                  <c:v>3.8609059769378669</c:v>
                </c:pt>
                <c:pt idx="5" formatCode="#,##0">
                  <c:v>6.2439191228193964</c:v>
                </c:pt>
                <c:pt idx="6" formatCode="#,##0">
                  <c:v>6.4117735660467234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14.31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14.31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幌延町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14.31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幌延町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幌延町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幌延町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69,270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328.39000000000004</c:v>
                </c:pt>
                <c:pt idx="1">
                  <c:v>267.88</c:v>
                </c:pt>
                <c:pt idx="2">
                  <c:v>68673.399999999994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149,940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394.10740679999998</c:v>
                </c:pt>
                <c:pt idx="1">
                  <c:v>354.34094880000004</c:v>
                </c:pt>
                <c:pt idx="2">
                  <c:v>149191.588032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幌延町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70.003182456000005</c:v>
                </c:pt>
                <c:pt idx="1">
                  <c:v>306.73039924800008</c:v>
                </c:pt>
                <c:pt idx="2">
                  <c:v>0.121255164</c:v>
                </c:pt>
                <c:pt idx="3">
                  <c:v>1.303425756</c:v>
                </c:pt>
                <c:pt idx="4">
                  <c:v>0.10588139000000001</c:v>
                </c:pt>
                <c:pt idx="5">
                  <c:v>1.3549738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5,058,007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幌延町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1795169</c:v>
                </c:pt>
                <c:pt idx="1">
                  <c:v>3256300</c:v>
                </c:pt>
                <c:pt idx="2">
                  <c:v>634</c:v>
                </c:pt>
                <c:pt idx="3">
                  <c:v>5904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21000</c:v>
                </c:pt>
                <c:pt idx="1">
                  <c:v>21000</c:v>
                </c:pt>
                <c:pt idx="2">
                  <c:v>21000</c:v>
                </c:pt>
                <c:pt idx="3">
                  <c:v>21020</c:v>
                </c:pt>
                <c:pt idx="4">
                  <c:v>21059.4</c:v>
                </c:pt>
                <c:pt idx="5">
                  <c:v>21059.4</c:v>
                </c:pt>
                <c:pt idx="6">
                  <c:v>21154.2</c:v>
                </c:pt>
                <c:pt idx="7">
                  <c:v>21173.4</c:v>
                </c:pt>
                <c:pt idx="8">
                  <c:v>68673.399999999994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40.479999999999997</c:v>
                </c:pt>
                <c:pt idx="1">
                  <c:v>69.88</c:v>
                </c:pt>
                <c:pt idx="2">
                  <c:v>69.88</c:v>
                </c:pt>
                <c:pt idx="3">
                  <c:v>69.98</c:v>
                </c:pt>
                <c:pt idx="4">
                  <c:v>69.88</c:v>
                </c:pt>
                <c:pt idx="5">
                  <c:v>119.38</c:v>
                </c:pt>
                <c:pt idx="6">
                  <c:v>119.38</c:v>
                </c:pt>
                <c:pt idx="7">
                  <c:v>119.38000000000001</c:v>
                </c:pt>
                <c:pt idx="8">
                  <c:v>267.88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251.69</c:v>
                </c:pt>
                <c:pt idx="1">
                  <c:v>276.08999999999997</c:v>
                </c:pt>
                <c:pt idx="2">
                  <c:v>276.08999999999997</c:v>
                </c:pt>
                <c:pt idx="3">
                  <c:v>295.99</c:v>
                </c:pt>
                <c:pt idx="4">
                  <c:v>310.89</c:v>
                </c:pt>
                <c:pt idx="5">
                  <c:v>310.89</c:v>
                </c:pt>
                <c:pt idx="6">
                  <c:v>328.39</c:v>
                </c:pt>
                <c:pt idx="7">
                  <c:v>328.39000000000004</c:v>
                </c:pt>
                <c:pt idx="8">
                  <c:v>328.39000000000004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3.5631161517126979</c:v>
                </c:pt>
                <c:pt idx="1">
                  <c:v>3.5970149858336824</c:v>
                </c:pt>
                <c:pt idx="2">
                  <c:v>3.8012008939198552</c:v>
                </c:pt>
                <c:pt idx="3">
                  <c:v>3.9099286580757795</c:v>
                </c:pt>
                <c:pt idx="4">
                  <c:v>3.8787306804378283</c:v>
                </c:pt>
                <c:pt idx="5">
                  <c:v>3.9572367584546631</c:v>
                </c:pt>
                <c:pt idx="6">
                  <c:v>1.9327508737648931</c:v>
                </c:pt>
                <c:pt idx="7">
                  <c:v>2.0637552912497119</c:v>
                </c:pt>
                <c:pt idx="8">
                  <c:v>6.6473508526993381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0.38095626487650469</c:v>
                </c:pt>
                <c:pt idx="3">
                  <c:v>2.1998371599110458</c:v>
                </c:pt>
                <c:pt idx="4">
                  <c:v>6.1280172178693126</c:v>
                </c:pt>
                <c:pt idx="5">
                  <c:v>6.910838707251501</c:v>
                </c:pt>
                <c:pt idx="7">
                  <c:v>5.4595714668558184</c:v>
                </c:pt>
                <c:pt idx="8">
                  <c:v>0.19748704386629701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2.5807934247875504</c:v>
                </c:pt>
                <c:pt idx="4" formatCode="#,##0">
                  <c:v>6.1280172178693126</c:v>
                </c:pt>
                <c:pt idx="5" formatCode="#,##0">
                  <c:v>6.910838707251501</c:v>
                </c:pt>
                <c:pt idx="6" formatCode="#,##0">
                  <c:v>5.6570585107221154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c:v>
                </c:pt>
                <c:pt idx="1">
                  <c:v>34</c:v>
                </c:pt>
                <c:pt idx="2">
                  <c:v>34</c:v>
                </c:pt>
                <c:pt idx="3">
                  <c:v>36</c:v>
                </c:pt>
                <c:pt idx="4">
                  <c:v>38</c:v>
                </c:pt>
                <c:pt idx="5">
                  <c:v>38</c:v>
                </c:pt>
                <c:pt idx="6">
                  <c:v>40</c:v>
                </c:pt>
                <c:pt idx="7">
                  <c:v>40</c:v>
                </c:pt>
                <c:pt idx="8">
                  <c:v>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22556.359625084744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149940.0363876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10504396.184000002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1944532.8460000001</c:v>
                </c:pt>
                <c:pt idx="1">
                  <c:v>8520288.8680000026</c:v>
                </c:pt>
                <c:pt idx="2">
                  <c:v>3368.1990000000001</c:v>
                </c:pt>
                <c:pt idx="3">
                  <c:v>36206.271000000001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748.44835560000001</c:v>
                </c:pt>
                <c:pt idx="1">
                  <c:v>149191.588032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26.000451930647504</c:v>
                </c:pt>
                <c:pt idx="2">
                  <c:v>0.27617064612021913</c:v>
                </c:pt>
                <c:pt idx="3">
                  <c:v>1.0734468678978746</c:v>
                </c:pt>
                <c:pt idx="4">
                  <c:v>4.7504145928387995</c:v>
                </c:pt>
                <c:pt idx="5">
                  <c:v>5.3201199533906536</c:v>
                </c:pt>
                <c:pt idx="7">
                  <c:v>4.4498953847333809</c:v>
                </c:pt>
                <c:pt idx="8">
                  <c:v>0.12927817414555703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27.350069444665596</c:v>
                </c:pt>
                <c:pt idx="4">
                  <c:v>4.7504145928387995</c:v>
                </c:pt>
                <c:pt idx="5">
                  <c:v>5.3201199533906536</c:v>
                </c:pt>
                <c:pt idx="6">
                  <c:v>4.5791735588789377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幌延町</c:v>
                </c:pt>
              </c:strCache>
            </c:strRef>
          </c:cat>
          <c:val>
            <c:numRef>
              <c:f>①CO2排出量の現状把握!$AX$43:$AX$45</c:f>
              <c:numCache>
                <c:formatCode>0%</c:formatCode>
                <c:ptCount val="3"/>
                <c:pt idx="0">
                  <c:v>0.42072759503743129</c:v>
                </c:pt>
                <c:pt idx="1">
                  <c:v>0.30921412593340852</c:v>
                </c:pt>
                <c:pt idx="2">
                  <c:v>0.6511955786492678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幌延町</c:v>
                </c:pt>
              </c:strCache>
            </c:strRef>
          </c:cat>
          <c:val>
            <c:numRef>
              <c:f>①CO2排出量の現状把握!$AY$43:$AY$45</c:f>
              <c:numCache>
                <c:formatCode>0%</c:formatCode>
                <c:ptCount val="3"/>
                <c:pt idx="0">
                  <c:v>0.19118662390594171</c:v>
                </c:pt>
                <c:pt idx="1">
                  <c:v>0.20712729952583622</c:v>
                </c:pt>
                <c:pt idx="2">
                  <c:v>0.11310570841021904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幌延町</c:v>
                </c:pt>
              </c:strCache>
            </c:strRef>
          </c:cat>
          <c:val>
            <c:numRef>
              <c:f>①CO2排出量の現状把握!$AZ$43:$AZ$45</c:f>
              <c:numCache>
                <c:formatCode>0%</c:formatCode>
                <c:ptCount val="3"/>
                <c:pt idx="0">
                  <c:v>0.18034974026133399</c:v>
                </c:pt>
                <c:pt idx="1">
                  <c:v>0.27350962896363906</c:v>
                </c:pt>
                <c:pt idx="2">
                  <c:v>0.12667019360009166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幌延町</c:v>
                </c:pt>
              </c:strCache>
            </c:strRef>
          </c:cat>
          <c:val>
            <c:numRef>
              <c:f>①CO2排出量の現状把握!$BA$43:$BA$45</c:f>
              <c:numCache>
                <c:formatCode>0%</c:formatCode>
                <c:ptCount val="3"/>
                <c:pt idx="0">
                  <c:v>0.19226168778726088</c:v>
                </c:pt>
                <c:pt idx="1">
                  <c:v>0.19984883551217655</c:v>
                </c:pt>
                <c:pt idx="2">
                  <c:v>0.10902851934042161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幌延町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1030</c:v>
                </c:pt>
                <c:pt idx="1">
                  <c:v>1030</c:v>
                </c:pt>
                <c:pt idx="2">
                  <c:v>1030</c:v>
                </c:pt>
                <c:pt idx="3">
                  <c:v>1030</c:v>
                </c:pt>
                <c:pt idx="4">
                  <c:v>1030</c:v>
                </c:pt>
                <c:pt idx="5">
                  <c:v>1003</c:v>
                </c:pt>
                <c:pt idx="6">
                  <c:v>1003</c:v>
                </c:pt>
                <c:pt idx="7">
                  <c:v>1003</c:v>
                </c:pt>
                <c:pt idx="8">
                  <c:v>1003</c:v>
                </c:pt>
                <c:pt idx="9">
                  <c:v>1003</c:v>
                </c:pt>
                <c:pt idx="10">
                  <c:v>1003</c:v>
                </c:pt>
                <c:pt idx="11">
                  <c:v>1028</c:v>
                </c:pt>
                <c:pt idx="12">
                  <c:v>1028</c:v>
                </c:pt>
                <c:pt idx="13">
                  <c:v>1028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2592</c:v>
                </c:pt>
                <c:pt idx="1">
                  <c:v>2614</c:v>
                </c:pt>
                <c:pt idx="2">
                  <c:v>2623</c:v>
                </c:pt>
                <c:pt idx="3">
                  <c:v>2578</c:v>
                </c:pt>
                <c:pt idx="4">
                  <c:v>2553</c:v>
                </c:pt>
                <c:pt idx="5">
                  <c:v>2501</c:v>
                </c:pt>
                <c:pt idx="6">
                  <c:v>2448</c:v>
                </c:pt>
                <c:pt idx="7">
                  <c:v>2424</c:v>
                </c:pt>
                <c:pt idx="8">
                  <c:v>2394</c:v>
                </c:pt>
                <c:pt idx="9">
                  <c:v>2330</c:v>
                </c:pt>
                <c:pt idx="10">
                  <c:v>2294</c:v>
                </c:pt>
                <c:pt idx="11">
                  <c:v>2269</c:v>
                </c:pt>
                <c:pt idx="12">
                  <c:v>2240</c:v>
                </c:pt>
                <c:pt idx="13">
                  <c:v>2196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幌延町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18</v>
      </c>
      <c r="C9" s="70">
        <v>1</v>
      </c>
      <c r="D9" s="70">
        <v>2</v>
      </c>
      <c r="E9" s="70">
        <v>1990</v>
      </c>
      <c r="F9" s="70" t="s">
        <v>787</v>
      </c>
      <c r="G9" s="70" t="s">
        <v>1841</v>
      </c>
      <c r="H9" s="70" t="s">
        <v>1842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19</v>
      </c>
      <c r="C10" s="70">
        <v>2</v>
      </c>
      <c r="D10" s="70">
        <v>2</v>
      </c>
      <c r="E10" s="70">
        <v>2005</v>
      </c>
      <c r="F10" s="70" t="s">
        <v>789</v>
      </c>
      <c r="G10" s="70" t="s">
        <v>1841</v>
      </c>
      <c r="H10" s="70" t="s">
        <v>1842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20</v>
      </c>
      <c r="C11" s="70">
        <v>3</v>
      </c>
      <c r="D11" s="70">
        <v>2</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21</v>
      </c>
      <c r="C12" s="70">
        <v>4</v>
      </c>
      <c r="D12" s="70">
        <v>2</v>
      </c>
      <c r="E12" s="70">
        <v>2007</v>
      </c>
      <c r="F12" s="70" t="s">
        <v>791</v>
      </c>
      <c r="G12" s="70" t="s">
        <v>1841</v>
      </c>
      <c r="H12" s="70" t="s">
        <v>1842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22</v>
      </c>
      <c r="C13" s="70">
        <v>5</v>
      </c>
      <c r="D13" s="70">
        <v>2</v>
      </c>
      <c r="E13" s="70">
        <v>2008</v>
      </c>
      <c r="F13" s="70" t="s">
        <v>792</v>
      </c>
      <c r="G13" s="70" t="s">
        <v>1841</v>
      </c>
      <c r="H13" s="70" t="s">
        <v>1842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23</v>
      </c>
      <c r="C14" s="70">
        <v>6</v>
      </c>
      <c r="D14" s="70">
        <v>2</v>
      </c>
      <c r="E14" s="70">
        <v>2009</v>
      </c>
      <c r="F14" s="70" t="s">
        <v>176</v>
      </c>
      <c r="G14" s="70" t="s">
        <v>1841</v>
      </c>
      <c r="H14" s="70" t="s">
        <v>1842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24</v>
      </c>
      <c r="C15" s="70">
        <v>7</v>
      </c>
      <c r="D15" s="70">
        <v>2</v>
      </c>
      <c r="E15" s="70">
        <v>2010</v>
      </c>
      <c r="F15" s="70" t="s">
        <v>177</v>
      </c>
      <c r="G15" s="70" t="s">
        <v>1841</v>
      </c>
      <c r="H15" s="70" t="s">
        <v>1842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25</v>
      </c>
      <c r="C16" s="70">
        <v>8</v>
      </c>
      <c r="D16" s="70">
        <v>2</v>
      </c>
      <c r="E16" s="70">
        <v>2011</v>
      </c>
      <c r="F16" s="70" t="s">
        <v>178</v>
      </c>
      <c r="G16" s="70" t="s">
        <v>1841</v>
      </c>
      <c r="H16" s="70" t="s">
        <v>1842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26</v>
      </c>
      <c r="C17" s="70">
        <v>9</v>
      </c>
      <c r="D17" s="70">
        <v>2</v>
      </c>
      <c r="E17" s="70">
        <v>2012</v>
      </c>
      <c r="F17" s="70" t="s">
        <v>179</v>
      </c>
      <c r="G17" s="70" t="s">
        <v>1841</v>
      </c>
      <c r="H17" s="70" t="s">
        <v>1842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27</v>
      </c>
      <c r="C18" s="70">
        <v>10</v>
      </c>
      <c r="D18" s="70">
        <v>2</v>
      </c>
      <c r="E18" s="70">
        <v>2013</v>
      </c>
      <c r="F18" s="70" t="s">
        <v>180</v>
      </c>
      <c r="G18" s="70" t="s">
        <v>1841</v>
      </c>
      <c r="H18" s="70" t="s">
        <v>1842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28</v>
      </c>
      <c r="C19" s="70">
        <v>11</v>
      </c>
      <c r="D19" s="70">
        <v>2</v>
      </c>
      <c r="E19" s="70">
        <v>2014</v>
      </c>
      <c r="F19" s="70" t="s">
        <v>181</v>
      </c>
      <c r="G19" s="70" t="s">
        <v>1841</v>
      </c>
      <c r="H19" s="70" t="s">
        <v>1842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29</v>
      </c>
      <c r="C20" s="70">
        <v>12</v>
      </c>
      <c r="D20" s="70">
        <v>2</v>
      </c>
      <c r="E20" s="70">
        <v>2015</v>
      </c>
      <c r="F20" s="70" t="s">
        <v>182</v>
      </c>
      <c r="G20" s="70" t="s">
        <v>1841</v>
      </c>
      <c r="H20" s="70" t="s">
        <v>1842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30</v>
      </c>
      <c r="C21" s="70">
        <v>13</v>
      </c>
      <c r="D21" s="70">
        <v>2</v>
      </c>
      <c r="E21" s="70">
        <v>2016</v>
      </c>
      <c r="F21" s="70" t="s">
        <v>155</v>
      </c>
      <c r="G21" s="70" t="s">
        <v>1841</v>
      </c>
      <c r="H21" s="70" t="s">
        <v>1842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31</v>
      </c>
      <c r="C22" s="70">
        <v>14</v>
      </c>
      <c r="D22" s="70">
        <v>2</v>
      </c>
      <c r="E22" s="70">
        <v>2017</v>
      </c>
      <c r="F22" s="70" t="s">
        <v>156</v>
      </c>
      <c r="G22" s="70" t="s">
        <v>1841</v>
      </c>
      <c r="H22" s="70" t="s">
        <v>1842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32</v>
      </c>
      <c r="C23" s="70">
        <v>15</v>
      </c>
      <c r="D23" s="70">
        <v>2</v>
      </c>
      <c r="E23" s="70">
        <v>2018</v>
      </c>
      <c r="F23" s="70" t="s">
        <v>183</v>
      </c>
      <c r="G23" s="70" t="s">
        <v>1841</v>
      </c>
      <c r="H23" s="70" t="s">
        <v>1842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33</v>
      </c>
      <c r="C24" s="70">
        <v>16</v>
      </c>
      <c r="D24" s="70">
        <v>2</v>
      </c>
      <c r="E24" s="70">
        <v>2019</v>
      </c>
      <c r="F24" s="70" t="s">
        <v>158</v>
      </c>
      <c r="G24" s="70" t="s">
        <v>1841</v>
      </c>
      <c r="H24" s="70" t="s">
        <v>1842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34</v>
      </c>
      <c r="C25" s="70">
        <v>17</v>
      </c>
      <c r="D25" s="70">
        <v>2</v>
      </c>
      <c r="E25" s="70">
        <v>2020</v>
      </c>
      <c r="F25" s="70" t="s">
        <v>159</v>
      </c>
      <c r="G25" s="70" t="s">
        <v>1841</v>
      </c>
      <c r="H25" s="70" t="s">
        <v>1842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34</v>
      </c>
      <c r="C26" s="70">
        <v>18</v>
      </c>
      <c r="D26" s="70">
        <v>2</v>
      </c>
      <c r="E26" s="70">
        <v>2021</v>
      </c>
      <c r="F26" s="70" t="s">
        <v>160</v>
      </c>
      <c r="G26" s="1064" t="s">
        <v>1841</v>
      </c>
      <c r="H26" s="70" t="s">
        <v>1842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1846</v>
      </c>
      <c r="B27" s="70">
        <v>34</v>
      </c>
      <c r="C27" s="70">
        <v>19</v>
      </c>
      <c r="D27" s="70">
        <v>2</v>
      </c>
      <c r="E27" s="70">
        <v>2022</v>
      </c>
      <c r="F27" s="70" t="s">
        <v>161</v>
      </c>
      <c r="G27" s="1064" t="s">
        <v>1841</v>
      </c>
      <c r="H27" s="70" t="s">
        <v>1842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34</v>
      </c>
      <c r="C28" s="70">
        <v>20</v>
      </c>
      <c r="D28" s="70">
        <v>2</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1840</v>
      </c>
      <c r="B29" s="70">
        <v>34</v>
      </c>
      <c r="C29" s="70">
        <v>21</v>
      </c>
      <c r="D29" s="70">
        <v>2</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120</v>
      </c>
      <c r="C30" s="70">
        <v>1</v>
      </c>
      <c r="D30" s="70">
        <v>8</v>
      </c>
      <c r="E30" s="70">
        <v>1990</v>
      </c>
      <c r="F30" s="70" t="s">
        <v>787</v>
      </c>
      <c r="G30" s="70" t="s">
        <v>1779</v>
      </c>
      <c r="H30" s="70" t="s">
        <v>1780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121</v>
      </c>
      <c r="C31" s="70">
        <v>2</v>
      </c>
      <c r="D31" s="70">
        <v>8</v>
      </c>
      <c r="E31" s="70">
        <v>2005</v>
      </c>
      <c r="F31" s="70" t="s">
        <v>789</v>
      </c>
      <c r="G31" s="70" t="s">
        <v>1779</v>
      </c>
      <c r="H31" s="70" t="s">
        <v>1780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122</v>
      </c>
      <c r="C32" s="70">
        <v>3</v>
      </c>
      <c r="D32" s="70">
        <v>8</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123</v>
      </c>
      <c r="C33" s="70">
        <v>4</v>
      </c>
      <c r="D33" s="70">
        <v>8</v>
      </c>
      <c r="E33" s="70">
        <v>2007</v>
      </c>
      <c r="F33" s="70" t="s">
        <v>791</v>
      </c>
      <c r="G33" s="70" t="s">
        <v>1779</v>
      </c>
      <c r="H33" s="70" t="s">
        <v>1780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124</v>
      </c>
      <c r="C34" s="70">
        <v>5</v>
      </c>
      <c r="D34" s="70">
        <v>8</v>
      </c>
      <c r="E34" s="70">
        <v>2008</v>
      </c>
      <c r="F34" s="70" t="s">
        <v>792</v>
      </c>
      <c r="G34" s="70" t="s">
        <v>1779</v>
      </c>
      <c r="H34" s="70" t="s">
        <v>1780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125</v>
      </c>
      <c r="C35" s="70">
        <v>6</v>
      </c>
      <c r="D35" s="70">
        <v>8</v>
      </c>
      <c r="E35" s="70">
        <v>2009</v>
      </c>
      <c r="F35" s="70" t="s">
        <v>176</v>
      </c>
      <c r="G35" s="70" t="s">
        <v>1779</v>
      </c>
      <c r="H35" s="70" t="s">
        <v>1780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1873</v>
      </c>
      <c r="B36" s="70">
        <v>126</v>
      </c>
      <c r="C36" s="70">
        <v>7</v>
      </c>
      <c r="D36" s="70">
        <v>8</v>
      </c>
      <c r="E36" s="70">
        <v>2010</v>
      </c>
      <c r="F36" s="70" t="s">
        <v>177</v>
      </c>
      <c r="G36" s="70" t="s">
        <v>1779</v>
      </c>
      <c r="H36" s="70" t="s">
        <v>1780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1874</v>
      </c>
      <c r="B37" s="70">
        <v>127</v>
      </c>
      <c r="C37" s="70">
        <v>8</v>
      </c>
      <c r="D37" s="70">
        <v>8</v>
      </c>
      <c r="E37" s="70">
        <v>2011</v>
      </c>
      <c r="F37" s="70" t="s">
        <v>178</v>
      </c>
      <c r="G37" s="70" t="s">
        <v>1779</v>
      </c>
      <c r="H37" s="70" t="s">
        <v>1780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1875</v>
      </c>
      <c r="B38" s="70">
        <v>128</v>
      </c>
      <c r="C38" s="70">
        <v>9</v>
      </c>
      <c r="D38" s="70">
        <v>8</v>
      </c>
      <c r="E38" s="70">
        <v>2012</v>
      </c>
      <c r="F38" s="70" t="s">
        <v>179</v>
      </c>
      <c r="G38" s="70" t="s">
        <v>1779</v>
      </c>
      <c r="H38" s="70" t="s">
        <v>1780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1876</v>
      </c>
      <c r="B39" s="70">
        <v>129</v>
      </c>
      <c r="C39" s="70">
        <v>10</v>
      </c>
      <c r="D39" s="70">
        <v>8</v>
      </c>
      <c r="E39" s="70">
        <v>2013</v>
      </c>
      <c r="F39" s="70" t="s">
        <v>180</v>
      </c>
      <c r="G39" s="70" t="s">
        <v>1779</v>
      </c>
      <c r="H39" s="70" t="s">
        <v>1780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1877</v>
      </c>
      <c r="B40" s="70">
        <v>130</v>
      </c>
      <c r="C40" s="70">
        <v>11</v>
      </c>
      <c r="D40" s="70">
        <v>8</v>
      </c>
      <c r="E40" s="70">
        <v>2014</v>
      </c>
      <c r="F40" s="70" t="s">
        <v>181</v>
      </c>
      <c r="G40" s="70" t="s">
        <v>1779</v>
      </c>
      <c r="H40" s="70" t="s">
        <v>1780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1878</v>
      </c>
      <c r="B41" s="70">
        <v>131</v>
      </c>
      <c r="C41" s="70">
        <v>12</v>
      </c>
      <c r="D41" s="70">
        <v>8</v>
      </c>
      <c r="E41" s="70">
        <v>2015</v>
      </c>
      <c r="F41" s="70" t="s">
        <v>182</v>
      </c>
      <c r="G41" s="70" t="s">
        <v>1779</v>
      </c>
      <c r="H41" s="70" t="s">
        <v>1780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1879</v>
      </c>
      <c r="B42" s="70">
        <v>132</v>
      </c>
      <c r="C42" s="70">
        <v>13</v>
      </c>
      <c r="D42" s="70">
        <v>8</v>
      </c>
      <c r="E42" s="70">
        <v>2016</v>
      </c>
      <c r="F42" s="70" t="s">
        <v>155</v>
      </c>
      <c r="G42" s="70" t="s">
        <v>1779</v>
      </c>
      <c r="H42" s="70" t="s">
        <v>1780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1880</v>
      </c>
      <c r="B43" s="70">
        <v>133</v>
      </c>
      <c r="C43" s="70">
        <v>14</v>
      </c>
      <c r="D43" s="70">
        <v>8</v>
      </c>
      <c r="E43" s="70">
        <v>2017</v>
      </c>
      <c r="F43" s="70" t="s">
        <v>156</v>
      </c>
      <c r="G43" s="70" t="s">
        <v>1779</v>
      </c>
      <c r="H43" s="70" t="s">
        <v>1780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1881</v>
      </c>
      <c r="B44" s="70">
        <v>134</v>
      </c>
      <c r="C44" s="70">
        <v>15</v>
      </c>
      <c r="D44" s="70">
        <v>8</v>
      </c>
      <c r="E44" s="70">
        <v>2018</v>
      </c>
      <c r="F44" s="70" t="s">
        <v>183</v>
      </c>
      <c r="G44" s="70" t="s">
        <v>1779</v>
      </c>
      <c r="H44" s="70" t="s">
        <v>1780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1882</v>
      </c>
      <c r="B45" s="70">
        <v>135</v>
      </c>
      <c r="C45" s="70">
        <v>16</v>
      </c>
      <c r="D45" s="70">
        <v>8</v>
      </c>
      <c r="E45" s="70">
        <v>2019</v>
      </c>
      <c r="F45" s="70" t="s">
        <v>158</v>
      </c>
      <c r="G45" s="1064" t="s">
        <v>1779</v>
      </c>
      <c r="H45" s="70" t="s">
        <v>1780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1883</v>
      </c>
      <c r="B46" s="70">
        <v>136</v>
      </c>
      <c r="C46" s="70">
        <v>17</v>
      </c>
      <c r="D46" s="70">
        <v>8</v>
      </c>
      <c r="E46" s="70">
        <v>2020</v>
      </c>
      <c r="F46" s="70" t="s">
        <v>159</v>
      </c>
      <c r="G46" s="1064" t="s">
        <v>1779</v>
      </c>
      <c r="H46" s="70" t="s">
        <v>1780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1884</v>
      </c>
      <c r="B47" s="70">
        <v>136</v>
      </c>
      <c r="C47" s="70">
        <v>18</v>
      </c>
      <c r="D47" s="70">
        <v>8</v>
      </c>
      <c r="E47" s="70">
        <v>2021</v>
      </c>
      <c r="F47" s="70" t="s">
        <v>160</v>
      </c>
      <c r="G47" s="70" t="s">
        <v>1779</v>
      </c>
      <c r="H47" s="70" t="s">
        <v>1780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1832</v>
      </c>
      <c r="B48" s="70">
        <v>136</v>
      </c>
      <c r="C48" s="70">
        <v>19</v>
      </c>
      <c r="D48" s="70">
        <v>8</v>
      </c>
      <c r="E48" s="70">
        <v>2022</v>
      </c>
      <c r="F48" s="70" t="s">
        <v>161</v>
      </c>
      <c r="G48" s="70" t="s">
        <v>1779</v>
      </c>
      <c r="H48" s="70" t="s">
        <v>1780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136</v>
      </c>
      <c r="C49" s="70">
        <v>20</v>
      </c>
      <c r="D49" s="70">
        <v>8</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136</v>
      </c>
      <c r="C50" s="70">
        <v>21</v>
      </c>
      <c r="D50" s="70">
        <v>8</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460</v>
      </c>
      <c r="C51" s="70">
        <v>1</v>
      </c>
      <c r="D51" s="70">
        <v>28</v>
      </c>
      <c r="E51" s="70">
        <v>1990</v>
      </c>
      <c r="F51" s="70" t="s">
        <v>787</v>
      </c>
      <c r="G51" s="70" t="s">
        <v>1887</v>
      </c>
      <c r="H51" s="70" t="s">
        <v>1888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461</v>
      </c>
      <c r="C52" s="70">
        <v>2</v>
      </c>
      <c r="D52" s="70">
        <v>28</v>
      </c>
      <c r="E52" s="70">
        <v>2005</v>
      </c>
      <c r="F52" s="70" t="s">
        <v>789</v>
      </c>
      <c r="G52" s="70" t="s">
        <v>1887</v>
      </c>
      <c r="H52" s="70" t="s">
        <v>1888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462</v>
      </c>
      <c r="C53" s="70">
        <v>3</v>
      </c>
      <c r="D53" s="70">
        <v>28</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463</v>
      </c>
      <c r="C54" s="70">
        <v>4</v>
      </c>
      <c r="D54" s="70">
        <v>28</v>
      </c>
      <c r="E54" s="70">
        <v>2007</v>
      </c>
      <c r="F54" s="70" t="s">
        <v>791</v>
      </c>
      <c r="G54" s="70" t="s">
        <v>1887</v>
      </c>
      <c r="H54" s="70" t="s">
        <v>1888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464</v>
      </c>
      <c r="C55" s="70">
        <v>5</v>
      </c>
      <c r="D55" s="70">
        <v>28</v>
      </c>
      <c r="E55" s="70">
        <v>2008</v>
      </c>
      <c r="F55" s="70" t="s">
        <v>792</v>
      </c>
      <c r="G55" s="70" t="s">
        <v>1887</v>
      </c>
      <c r="H55" s="70" t="s">
        <v>1888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465</v>
      </c>
      <c r="C56" s="70">
        <v>6</v>
      </c>
      <c r="D56" s="70">
        <v>28</v>
      </c>
      <c r="E56" s="70">
        <v>2009</v>
      </c>
      <c r="F56" s="70" t="s">
        <v>176</v>
      </c>
      <c r="G56" s="70" t="s">
        <v>1887</v>
      </c>
      <c r="H56" s="70" t="s">
        <v>1888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1894</v>
      </c>
      <c r="B57" s="70">
        <v>466</v>
      </c>
      <c r="C57" s="70">
        <v>7</v>
      </c>
      <c r="D57" s="70">
        <v>28</v>
      </c>
      <c r="E57" s="70">
        <v>2010</v>
      </c>
      <c r="F57" s="70" t="s">
        <v>177</v>
      </c>
      <c r="G57" s="70" t="s">
        <v>1887</v>
      </c>
      <c r="H57" s="70" t="s">
        <v>1888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1895</v>
      </c>
      <c r="B58" s="70">
        <v>467</v>
      </c>
      <c r="C58" s="70">
        <v>8</v>
      </c>
      <c r="D58" s="70">
        <v>28</v>
      </c>
      <c r="E58" s="70">
        <v>2011</v>
      </c>
      <c r="F58" s="70" t="s">
        <v>178</v>
      </c>
      <c r="G58" s="70" t="s">
        <v>1887</v>
      </c>
      <c r="H58" s="70" t="s">
        <v>1888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1896</v>
      </c>
      <c r="B59" s="70">
        <v>468</v>
      </c>
      <c r="C59" s="70">
        <v>9</v>
      </c>
      <c r="D59" s="70">
        <v>28</v>
      </c>
      <c r="E59" s="70">
        <v>2012</v>
      </c>
      <c r="F59" s="70" t="s">
        <v>179</v>
      </c>
      <c r="G59" s="70" t="s">
        <v>1887</v>
      </c>
      <c r="H59" s="70" t="s">
        <v>1888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1897</v>
      </c>
      <c r="B60" s="70">
        <v>469</v>
      </c>
      <c r="C60" s="70">
        <v>10</v>
      </c>
      <c r="D60" s="70">
        <v>28</v>
      </c>
      <c r="E60" s="70">
        <v>2013</v>
      </c>
      <c r="F60" s="70" t="s">
        <v>180</v>
      </c>
      <c r="G60" s="70" t="s">
        <v>1887</v>
      </c>
      <c r="H60" s="70" t="s">
        <v>1888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1898</v>
      </c>
      <c r="B61" s="70">
        <v>470</v>
      </c>
      <c r="C61" s="70">
        <v>11</v>
      </c>
      <c r="D61" s="70">
        <v>28</v>
      </c>
      <c r="E61" s="70">
        <v>2014</v>
      </c>
      <c r="F61" s="70" t="s">
        <v>181</v>
      </c>
      <c r="G61" s="70" t="s">
        <v>1887</v>
      </c>
      <c r="H61" s="70" t="s">
        <v>1888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1899</v>
      </c>
      <c r="B62" s="70">
        <v>471</v>
      </c>
      <c r="C62" s="70">
        <v>12</v>
      </c>
      <c r="D62" s="70">
        <v>28</v>
      </c>
      <c r="E62" s="70">
        <v>2015</v>
      </c>
      <c r="F62" s="70" t="s">
        <v>182</v>
      </c>
      <c r="G62" s="70" t="s">
        <v>1887</v>
      </c>
      <c r="H62" s="70" t="s">
        <v>1888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1900</v>
      </c>
      <c r="B63" s="70">
        <v>472</v>
      </c>
      <c r="C63" s="70">
        <v>13</v>
      </c>
      <c r="D63" s="70">
        <v>28</v>
      </c>
      <c r="E63" s="70">
        <v>2016</v>
      </c>
      <c r="F63" s="70" t="s">
        <v>155</v>
      </c>
      <c r="G63" s="70" t="s">
        <v>1887</v>
      </c>
      <c r="H63" s="70" t="s">
        <v>1888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1901</v>
      </c>
      <c r="B64" s="70">
        <v>473</v>
      </c>
      <c r="C64" s="70">
        <v>14</v>
      </c>
      <c r="D64" s="70">
        <v>28</v>
      </c>
      <c r="E64" s="70">
        <v>2017</v>
      </c>
      <c r="F64" s="70" t="s">
        <v>156</v>
      </c>
      <c r="G64" s="1064" t="s">
        <v>1887</v>
      </c>
      <c r="H64" s="70" t="s">
        <v>1888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1902</v>
      </c>
      <c r="B65" s="70">
        <v>474</v>
      </c>
      <c r="C65" s="70">
        <v>15</v>
      </c>
      <c r="D65" s="70">
        <v>28</v>
      </c>
      <c r="E65" s="70">
        <v>2018</v>
      </c>
      <c r="F65" s="70" t="s">
        <v>183</v>
      </c>
      <c r="G65" s="1064" t="s">
        <v>1887</v>
      </c>
      <c r="H65" s="70" t="s">
        <v>1888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1903</v>
      </c>
      <c r="B66" s="70">
        <v>475</v>
      </c>
      <c r="C66" s="70">
        <v>16</v>
      </c>
      <c r="D66" s="70">
        <v>28</v>
      </c>
      <c r="E66" s="70">
        <v>2019</v>
      </c>
      <c r="F66" s="70" t="s">
        <v>158</v>
      </c>
      <c r="G66" s="70" t="s">
        <v>1887</v>
      </c>
      <c r="H66" s="70" t="s">
        <v>1888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1904</v>
      </c>
      <c r="B67" s="70">
        <v>476</v>
      </c>
      <c r="C67" s="70">
        <v>17</v>
      </c>
      <c r="D67" s="70">
        <v>28</v>
      </c>
      <c r="E67" s="70">
        <v>2020</v>
      </c>
      <c r="F67" s="70" t="s">
        <v>159</v>
      </c>
      <c r="G67" s="70" t="s">
        <v>1887</v>
      </c>
      <c r="H67" s="70" t="s">
        <v>1888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1905</v>
      </c>
      <c r="B68" s="70">
        <v>476</v>
      </c>
      <c r="C68" s="70">
        <v>18</v>
      </c>
      <c r="D68" s="70">
        <v>28</v>
      </c>
      <c r="E68" s="70">
        <v>2021</v>
      </c>
      <c r="F68" s="70" t="s">
        <v>160</v>
      </c>
      <c r="G68" s="70" t="s">
        <v>1887</v>
      </c>
      <c r="H68" s="70" t="s">
        <v>1888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1906</v>
      </c>
      <c r="B69" s="70">
        <v>476</v>
      </c>
      <c r="C69" s="70">
        <v>19</v>
      </c>
      <c r="D69" s="70">
        <v>28</v>
      </c>
      <c r="E69" s="70">
        <v>2022</v>
      </c>
      <c r="F69" s="70" t="s">
        <v>161</v>
      </c>
      <c r="G69" s="70" t="s">
        <v>1887</v>
      </c>
      <c r="H69" s="70" t="s">
        <v>1888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476</v>
      </c>
      <c r="C70" s="70">
        <v>20</v>
      </c>
      <c r="D70" s="70">
        <v>28</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476</v>
      </c>
      <c r="C71" s="70">
        <v>21</v>
      </c>
      <c r="D71" s="70">
        <v>28</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1915</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1916</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1917</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1918</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1919</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1920</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1921</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1922</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1923</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1924</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1925</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1926</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1927</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273</v>
      </c>
      <c r="C93" s="70">
        <v>1</v>
      </c>
      <c r="D93" s="70">
        <v>17</v>
      </c>
      <c r="E93" s="70">
        <v>1990</v>
      </c>
      <c r="F93" s="70" t="s">
        <v>787</v>
      </c>
      <c r="G93" s="70" t="s">
        <v>1929</v>
      </c>
      <c r="H93" s="70" t="s">
        <v>1930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274</v>
      </c>
      <c r="C94" s="70">
        <v>2</v>
      </c>
      <c r="D94" s="70">
        <v>17</v>
      </c>
      <c r="E94" s="70">
        <v>2005</v>
      </c>
      <c r="F94" s="70" t="s">
        <v>789</v>
      </c>
      <c r="G94" s="70" t="s">
        <v>1929</v>
      </c>
      <c r="H94" s="70" t="s">
        <v>1930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275</v>
      </c>
      <c r="C95" s="70">
        <v>3</v>
      </c>
      <c r="D95" s="70">
        <v>17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276</v>
      </c>
      <c r="C96" s="70">
        <v>4</v>
      </c>
      <c r="D96" s="70">
        <v>17</v>
      </c>
      <c r="E96" s="70">
        <v>2007</v>
      </c>
      <c r="F96" s="70" t="s">
        <v>791</v>
      </c>
      <c r="G96" s="70" t="s">
        <v>1929</v>
      </c>
      <c r="H96" s="70" t="s">
        <v>1930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277</v>
      </c>
      <c r="C97" s="70">
        <v>5</v>
      </c>
      <c r="D97" s="70">
        <v>17</v>
      </c>
      <c r="E97" s="70">
        <v>2008</v>
      </c>
      <c r="F97" s="70" t="s">
        <v>792</v>
      </c>
      <c r="G97" s="70" t="s">
        <v>1929</v>
      </c>
      <c r="H97" s="70" t="s">
        <v>1930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278</v>
      </c>
      <c r="C98" s="70">
        <v>6</v>
      </c>
      <c r="D98" s="70">
        <v>17</v>
      </c>
      <c r="E98" s="70">
        <v>2009</v>
      </c>
      <c r="F98" s="70" t="s">
        <v>176</v>
      </c>
      <c r="G98" s="70" t="s">
        <v>1929</v>
      </c>
      <c r="H98" s="70" t="s">
        <v>1930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1936</v>
      </c>
      <c r="B99" s="70">
        <v>279</v>
      </c>
      <c r="C99" s="70">
        <v>7</v>
      </c>
      <c r="D99" s="70">
        <v>17</v>
      </c>
      <c r="E99" s="70">
        <v>2010</v>
      </c>
      <c r="F99" s="70" t="s">
        <v>177</v>
      </c>
      <c r="G99" s="70" t="s">
        <v>1929</v>
      </c>
      <c r="H99" s="70" t="s">
        <v>1930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1937</v>
      </c>
      <c r="B100" s="70">
        <v>280</v>
      </c>
      <c r="C100" s="70">
        <v>8</v>
      </c>
      <c r="D100" s="70">
        <v>17</v>
      </c>
      <c r="E100" s="70">
        <v>2011</v>
      </c>
      <c r="F100" s="70" t="s">
        <v>178</v>
      </c>
      <c r="G100" s="70" t="s">
        <v>1929</v>
      </c>
      <c r="H100" s="70" t="s">
        <v>1930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1938</v>
      </c>
      <c r="B101" s="70">
        <v>281</v>
      </c>
      <c r="C101" s="70">
        <v>9</v>
      </c>
      <c r="D101" s="70">
        <v>17</v>
      </c>
      <c r="E101" s="70">
        <v>2012</v>
      </c>
      <c r="F101" s="70" t="s">
        <v>179</v>
      </c>
      <c r="G101" s="70" t="s">
        <v>1929</v>
      </c>
      <c r="H101" s="70" t="s">
        <v>1930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1939</v>
      </c>
      <c r="B102" s="70">
        <v>282</v>
      </c>
      <c r="C102" s="70">
        <v>10</v>
      </c>
      <c r="D102" s="70">
        <v>17</v>
      </c>
      <c r="E102" s="70">
        <v>2013</v>
      </c>
      <c r="F102" s="70" t="s">
        <v>180</v>
      </c>
      <c r="G102" s="1064" t="s">
        <v>1929</v>
      </c>
      <c r="H102" s="70" t="s">
        <v>1930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1940</v>
      </c>
      <c r="B103" s="70">
        <v>283</v>
      </c>
      <c r="C103" s="70">
        <v>11</v>
      </c>
      <c r="D103" s="70">
        <v>17</v>
      </c>
      <c r="E103" s="70">
        <v>2014</v>
      </c>
      <c r="F103" s="70" t="s">
        <v>181</v>
      </c>
      <c r="G103" s="1064" t="s">
        <v>1929</v>
      </c>
      <c r="H103" s="70" t="s">
        <v>1930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1941</v>
      </c>
      <c r="B104" s="70">
        <v>284</v>
      </c>
      <c r="C104" s="70">
        <v>12</v>
      </c>
      <c r="D104" s="70">
        <v>17</v>
      </c>
      <c r="E104" s="70">
        <v>2015</v>
      </c>
      <c r="F104" s="70" t="s">
        <v>182</v>
      </c>
      <c r="G104" s="70" t="s">
        <v>1929</v>
      </c>
      <c r="H104" s="70" t="s">
        <v>1930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1942</v>
      </c>
      <c r="B105" s="70">
        <v>285</v>
      </c>
      <c r="C105" s="70">
        <v>13</v>
      </c>
      <c r="D105" s="70">
        <v>17</v>
      </c>
      <c r="E105" s="70">
        <v>2016</v>
      </c>
      <c r="F105" s="70" t="s">
        <v>155</v>
      </c>
      <c r="G105" s="70" t="s">
        <v>1929</v>
      </c>
      <c r="H105" s="70" t="s">
        <v>1930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1943</v>
      </c>
      <c r="B106" s="70">
        <v>286</v>
      </c>
      <c r="C106" s="70">
        <v>14</v>
      </c>
      <c r="D106" s="70">
        <v>17</v>
      </c>
      <c r="E106" s="70">
        <v>2017</v>
      </c>
      <c r="F106" s="70" t="s">
        <v>156</v>
      </c>
      <c r="G106" s="70" t="s">
        <v>1929</v>
      </c>
      <c r="H106" s="70" t="s">
        <v>1930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1944</v>
      </c>
      <c r="B107" s="70">
        <v>287</v>
      </c>
      <c r="C107" s="70">
        <v>15</v>
      </c>
      <c r="D107" s="70">
        <v>17</v>
      </c>
      <c r="E107" s="70">
        <v>2018</v>
      </c>
      <c r="F107" s="70" t="s">
        <v>183</v>
      </c>
      <c r="G107" s="70" t="s">
        <v>1929</v>
      </c>
      <c r="H107" s="70" t="s">
        <v>1930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1945</v>
      </c>
      <c r="B108" s="70">
        <v>287</v>
      </c>
      <c r="C108" s="70">
        <v>16</v>
      </c>
      <c r="D108" s="70">
        <v>17</v>
      </c>
      <c r="E108" s="70">
        <v>2019</v>
      </c>
      <c r="F108" s="70" t="s">
        <v>158</v>
      </c>
      <c r="G108" s="70" t="s">
        <v>1929</v>
      </c>
      <c r="H108" s="70" t="s">
        <v>1930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1946</v>
      </c>
      <c r="B109" s="70">
        <v>287</v>
      </c>
      <c r="C109" s="70">
        <v>17</v>
      </c>
      <c r="D109" s="70">
        <v>17</v>
      </c>
      <c r="E109" s="70">
        <v>2020</v>
      </c>
      <c r="F109" s="70" t="s">
        <v>159</v>
      </c>
      <c r="G109" s="70" t="s">
        <v>1929</v>
      </c>
      <c r="H109" s="70" t="s">
        <v>1930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1947</v>
      </c>
      <c r="B110" s="70">
        <v>287</v>
      </c>
      <c r="C110" s="70">
        <v>18</v>
      </c>
      <c r="D110" s="70">
        <v>17</v>
      </c>
      <c r="E110" s="70">
        <v>2021</v>
      </c>
      <c r="F110" s="70" t="s">
        <v>160</v>
      </c>
      <c r="G110" s="70" t="s">
        <v>1929</v>
      </c>
      <c r="H110" s="70" t="s">
        <v>1930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1948</v>
      </c>
      <c r="B111" s="70">
        <v>287</v>
      </c>
      <c r="C111" s="70">
        <v>19</v>
      </c>
      <c r="D111" s="70">
        <v>17</v>
      </c>
      <c r="E111" s="70">
        <v>2022</v>
      </c>
      <c r="F111" s="70" t="s">
        <v>161</v>
      </c>
      <c r="G111" s="70" t="s">
        <v>1929</v>
      </c>
      <c r="H111" s="70" t="s">
        <v>1930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287</v>
      </c>
      <c r="C112" s="70">
        <v>20</v>
      </c>
      <c r="D112" s="70">
        <v>17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287</v>
      </c>
      <c r="C113" s="70">
        <v>21</v>
      </c>
      <c r="D113" s="70">
        <v>17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188</v>
      </c>
      <c r="C135" s="70">
        <v>1</v>
      </c>
      <c r="D135" s="70">
        <v>12</v>
      </c>
      <c r="E135" s="70">
        <v>1990</v>
      </c>
      <c r="F135" s="70" t="s">
        <v>787</v>
      </c>
      <c r="G135" s="70" t="s">
        <v>1975</v>
      </c>
      <c r="H135" s="70" t="s">
        <v>1976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189</v>
      </c>
      <c r="C136" s="70">
        <v>2</v>
      </c>
      <c r="D136" s="70">
        <v>12</v>
      </c>
      <c r="E136" s="70">
        <v>2005</v>
      </c>
      <c r="F136" s="70" t="s">
        <v>789</v>
      </c>
      <c r="G136" s="70" t="s">
        <v>1975</v>
      </c>
      <c r="H136" s="70" t="s">
        <v>1976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190</v>
      </c>
      <c r="C137" s="70">
        <v>3</v>
      </c>
      <c r="D137" s="70">
        <v>12</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191</v>
      </c>
      <c r="C138" s="70">
        <v>4</v>
      </c>
      <c r="D138" s="70">
        <v>12</v>
      </c>
      <c r="E138" s="70">
        <v>2007</v>
      </c>
      <c r="F138" s="70" t="s">
        <v>791</v>
      </c>
      <c r="G138" s="70" t="s">
        <v>1975</v>
      </c>
      <c r="H138" s="70" t="s">
        <v>1976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192</v>
      </c>
      <c r="C139" s="70">
        <v>5</v>
      </c>
      <c r="D139" s="70">
        <v>12</v>
      </c>
      <c r="E139" s="70">
        <v>2008</v>
      </c>
      <c r="F139" s="70" t="s">
        <v>792</v>
      </c>
      <c r="G139" s="70" t="s">
        <v>1975</v>
      </c>
      <c r="H139" s="70" t="s">
        <v>1976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193</v>
      </c>
      <c r="C140" s="70">
        <v>6</v>
      </c>
      <c r="D140" s="70">
        <v>12</v>
      </c>
      <c r="E140" s="70">
        <v>2009</v>
      </c>
      <c r="F140" s="70" t="s">
        <v>176</v>
      </c>
      <c r="G140" s="1064" t="s">
        <v>1975</v>
      </c>
      <c r="H140" s="70" t="s">
        <v>1976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1982</v>
      </c>
      <c r="B141" s="70">
        <v>194</v>
      </c>
      <c r="C141" s="70">
        <v>7</v>
      </c>
      <c r="D141" s="70">
        <v>12</v>
      </c>
      <c r="E141" s="70">
        <v>2010</v>
      </c>
      <c r="F141" s="70" t="s">
        <v>177</v>
      </c>
      <c r="G141" s="1064" t="s">
        <v>1975</v>
      </c>
      <c r="H141" s="70" t="s">
        <v>1976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1983</v>
      </c>
      <c r="B142" s="70">
        <v>195</v>
      </c>
      <c r="C142" s="70">
        <v>8</v>
      </c>
      <c r="D142" s="70">
        <v>12</v>
      </c>
      <c r="E142" s="70">
        <v>2011</v>
      </c>
      <c r="F142" s="70" t="s">
        <v>178</v>
      </c>
      <c r="G142" s="70" t="s">
        <v>1975</v>
      </c>
      <c r="H142" s="70" t="s">
        <v>1976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1984</v>
      </c>
      <c r="B143" s="70">
        <v>196</v>
      </c>
      <c r="C143" s="70">
        <v>9</v>
      </c>
      <c r="D143" s="70">
        <v>12</v>
      </c>
      <c r="E143" s="70">
        <v>2012</v>
      </c>
      <c r="F143" s="70" t="s">
        <v>179</v>
      </c>
      <c r="G143" s="70" t="s">
        <v>1975</v>
      </c>
      <c r="H143" s="70" t="s">
        <v>1976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1985</v>
      </c>
      <c r="B144" s="70">
        <v>197</v>
      </c>
      <c r="C144" s="70">
        <v>10</v>
      </c>
      <c r="D144" s="70">
        <v>12</v>
      </c>
      <c r="E144" s="70">
        <v>2013</v>
      </c>
      <c r="F144" s="70" t="s">
        <v>180</v>
      </c>
      <c r="G144" s="70" t="s">
        <v>1975</v>
      </c>
      <c r="H144" s="70" t="s">
        <v>1976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1986</v>
      </c>
      <c r="B145" s="70">
        <v>198</v>
      </c>
      <c r="C145" s="70">
        <v>11</v>
      </c>
      <c r="D145" s="70">
        <v>12</v>
      </c>
      <c r="E145" s="70">
        <v>2014</v>
      </c>
      <c r="F145" s="70" t="s">
        <v>181</v>
      </c>
      <c r="G145" s="70" t="s">
        <v>1975</v>
      </c>
      <c r="H145" s="70" t="s">
        <v>1976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1987</v>
      </c>
      <c r="B146" s="70">
        <v>199</v>
      </c>
      <c r="C146" s="70">
        <v>12</v>
      </c>
      <c r="D146" s="70">
        <v>12</v>
      </c>
      <c r="E146" s="70">
        <v>2015</v>
      </c>
      <c r="F146" s="70" t="s">
        <v>182</v>
      </c>
      <c r="G146" s="70" t="s">
        <v>1975</v>
      </c>
      <c r="H146" s="70" t="s">
        <v>1976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1988</v>
      </c>
      <c r="B147" s="70">
        <v>200</v>
      </c>
      <c r="C147" s="70">
        <v>13</v>
      </c>
      <c r="D147" s="70">
        <v>12</v>
      </c>
      <c r="E147" s="70">
        <v>2016</v>
      </c>
      <c r="F147" s="70" t="s">
        <v>155</v>
      </c>
      <c r="G147" s="70" t="s">
        <v>1975</v>
      </c>
      <c r="H147" s="70" t="s">
        <v>1976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1989</v>
      </c>
      <c r="B148" s="70">
        <v>201</v>
      </c>
      <c r="C148" s="70">
        <v>14</v>
      </c>
      <c r="D148" s="70">
        <v>12</v>
      </c>
      <c r="E148" s="70">
        <v>2017</v>
      </c>
      <c r="F148" s="70" t="s">
        <v>156</v>
      </c>
      <c r="G148" s="70" t="s">
        <v>1975</v>
      </c>
      <c r="H148" s="70" t="s">
        <v>1976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1990</v>
      </c>
      <c r="B149" s="70">
        <v>202</v>
      </c>
      <c r="C149" s="70">
        <v>15</v>
      </c>
      <c r="D149" s="70">
        <v>12</v>
      </c>
      <c r="E149" s="70">
        <v>2018</v>
      </c>
      <c r="F149" s="70" t="s">
        <v>183</v>
      </c>
      <c r="G149" s="70" t="s">
        <v>1975</v>
      </c>
      <c r="H149" s="70" t="s">
        <v>1976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1991</v>
      </c>
      <c r="B150" s="70">
        <v>203</v>
      </c>
      <c r="C150" s="70">
        <v>16</v>
      </c>
      <c r="D150" s="70">
        <v>12</v>
      </c>
      <c r="E150" s="70">
        <v>2019</v>
      </c>
      <c r="F150" s="70" t="s">
        <v>158</v>
      </c>
      <c r="G150" s="70" t="s">
        <v>1975</v>
      </c>
      <c r="H150" s="70" t="s">
        <v>1976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1992</v>
      </c>
      <c r="B151" s="70">
        <v>204</v>
      </c>
      <c r="C151" s="70">
        <v>17</v>
      </c>
      <c r="D151" s="70">
        <v>12</v>
      </c>
      <c r="E151" s="70">
        <v>2020</v>
      </c>
      <c r="F151" s="70" t="s">
        <v>159</v>
      </c>
      <c r="G151" s="70" t="s">
        <v>1975</v>
      </c>
      <c r="H151" s="70" t="s">
        <v>1976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1993</v>
      </c>
      <c r="B152" s="70">
        <v>204</v>
      </c>
      <c r="C152" s="70">
        <v>18</v>
      </c>
      <c r="D152" s="70">
        <v>12</v>
      </c>
      <c r="E152" s="70">
        <v>2021</v>
      </c>
      <c r="F152" s="70" t="s">
        <v>160</v>
      </c>
      <c r="G152" s="70" t="s">
        <v>1975</v>
      </c>
      <c r="H152" s="70" t="s">
        <v>1976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1994</v>
      </c>
      <c r="B153" s="70">
        <v>204</v>
      </c>
      <c r="C153" s="70">
        <v>19</v>
      </c>
      <c r="D153" s="70">
        <v>12</v>
      </c>
      <c r="E153" s="70">
        <v>2022</v>
      </c>
      <c r="F153" s="70" t="s">
        <v>161</v>
      </c>
      <c r="G153" s="70" t="s">
        <v>1975</v>
      </c>
      <c r="H153" s="70" t="s">
        <v>1976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204</v>
      </c>
      <c r="C154" s="70">
        <v>20</v>
      </c>
      <c r="D154" s="70">
        <v>12</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204</v>
      </c>
      <c r="C155" s="70">
        <v>21</v>
      </c>
      <c r="D155" s="70">
        <v>12</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1791</v>
      </c>
      <c r="H156" s="70" t="s">
        <v>1792</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104</v>
      </c>
      <c r="C157" s="70">
        <v>2</v>
      </c>
      <c r="D157" s="70">
        <v>7</v>
      </c>
      <c r="E157" s="70">
        <v>2005</v>
      </c>
      <c r="F157" s="70" t="s">
        <v>789</v>
      </c>
      <c r="G157" s="70" t="s">
        <v>1791</v>
      </c>
      <c r="H157" s="70" t="s">
        <v>1792</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106</v>
      </c>
      <c r="C159" s="70">
        <v>4</v>
      </c>
      <c r="D159" s="70">
        <v>7</v>
      </c>
      <c r="E159" s="70">
        <v>2007</v>
      </c>
      <c r="F159" s="70" t="s">
        <v>791</v>
      </c>
      <c r="G159" s="1064" t="s">
        <v>1791</v>
      </c>
      <c r="H159" s="70" t="s">
        <v>1792</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107</v>
      </c>
      <c r="C160" s="70">
        <v>5</v>
      </c>
      <c r="D160" s="70">
        <v>7</v>
      </c>
      <c r="E160" s="70">
        <v>2008</v>
      </c>
      <c r="F160" s="70" t="s">
        <v>792</v>
      </c>
      <c r="G160" s="70" t="s">
        <v>1791</v>
      </c>
      <c r="H160" s="70" t="s">
        <v>1792</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108</v>
      </c>
      <c r="C161" s="70">
        <v>6</v>
      </c>
      <c r="D161" s="70">
        <v>7</v>
      </c>
      <c r="E161" s="70">
        <v>2009</v>
      </c>
      <c r="F161" s="70" t="s">
        <v>176</v>
      </c>
      <c r="G161" s="70" t="s">
        <v>1791</v>
      </c>
      <c r="H161" s="70" t="s">
        <v>1792</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2003</v>
      </c>
      <c r="B162" s="70">
        <v>109</v>
      </c>
      <c r="C162" s="70">
        <v>7</v>
      </c>
      <c r="D162" s="70">
        <v>7</v>
      </c>
      <c r="E162" s="70">
        <v>2010</v>
      </c>
      <c r="F162" s="70" t="s">
        <v>177</v>
      </c>
      <c r="G162" s="70" t="s">
        <v>1791</v>
      </c>
      <c r="H162" s="70" t="s">
        <v>1792</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2004</v>
      </c>
      <c r="B163" s="70">
        <v>110</v>
      </c>
      <c r="C163" s="70">
        <v>8</v>
      </c>
      <c r="D163" s="70">
        <v>7</v>
      </c>
      <c r="E163" s="70">
        <v>2011</v>
      </c>
      <c r="F163" s="70" t="s">
        <v>178</v>
      </c>
      <c r="G163" s="70" t="s">
        <v>1791</v>
      </c>
      <c r="H163" s="70" t="s">
        <v>1792</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2005</v>
      </c>
      <c r="B164" s="70">
        <v>111</v>
      </c>
      <c r="C164" s="70">
        <v>9</v>
      </c>
      <c r="D164" s="70">
        <v>7</v>
      </c>
      <c r="E164" s="70">
        <v>2012</v>
      </c>
      <c r="F164" s="70" t="s">
        <v>179</v>
      </c>
      <c r="G164" s="70" t="s">
        <v>1791</v>
      </c>
      <c r="H164" s="70" t="s">
        <v>1792</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2006</v>
      </c>
      <c r="B165" s="70">
        <v>112</v>
      </c>
      <c r="C165" s="70">
        <v>10</v>
      </c>
      <c r="D165" s="70">
        <v>7</v>
      </c>
      <c r="E165" s="70">
        <v>2013</v>
      </c>
      <c r="F165" s="70" t="s">
        <v>180</v>
      </c>
      <c r="G165" s="70" t="s">
        <v>1791</v>
      </c>
      <c r="H165" s="70" t="s">
        <v>1792</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2007</v>
      </c>
      <c r="B166" s="70">
        <v>113</v>
      </c>
      <c r="C166" s="70">
        <v>11</v>
      </c>
      <c r="D166" s="70">
        <v>7</v>
      </c>
      <c r="E166" s="70">
        <v>2014</v>
      </c>
      <c r="F166" s="70" t="s">
        <v>181</v>
      </c>
      <c r="G166" s="70" t="s">
        <v>1791</v>
      </c>
      <c r="H166" s="70" t="s">
        <v>1792</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2008</v>
      </c>
      <c r="B167" s="70">
        <v>114</v>
      </c>
      <c r="C167" s="70">
        <v>12</v>
      </c>
      <c r="D167" s="70">
        <v>7</v>
      </c>
      <c r="E167" s="70">
        <v>2015</v>
      </c>
      <c r="F167" s="70" t="s">
        <v>182</v>
      </c>
      <c r="G167" s="70" t="s">
        <v>1791</v>
      </c>
      <c r="H167" s="70" t="s">
        <v>1792</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2009</v>
      </c>
      <c r="B168" s="70">
        <v>115</v>
      </c>
      <c r="C168" s="70">
        <v>13</v>
      </c>
      <c r="D168" s="70">
        <v>7</v>
      </c>
      <c r="E168" s="70">
        <v>2016</v>
      </c>
      <c r="F168" s="70" t="s">
        <v>155</v>
      </c>
      <c r="G168" s="70" t="s">
        <v>1791</v>
      </c>
      <c r="H168" s="70" t="s">
        <v>1792</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2010</v>
      </c>
      <c r="B169" s="70">
        <v>116</v>
      </c>
      <c r="C169" s="70">
        <v>14</v>
      </c>
      <c r="D169" s="70">
        <v>7</v>
      </c>
      <c r="E169" s="70">
        <v>2017</v>
      </c>
      <c r="F169" s="70" t="s">
        <v>156</v>
      </c>
      <c r="G169" s="70" t="s">
        <v>1791</v>
      </c>
      <c r="H169" s="70" t="s">
        <v>1792</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2011</v>
      </c>
      <c r="B170" s="70">
        <v>117</v>
      </c>
      <c r="C170" s="70">
        <v>15</v>
      </c>
      <c r="D170" s="70">
        <v>7</v>
      </c>
      <c r="E170" s="70">
        <v>2018</v>
      </c>
      <c r="F170" s="70" t="s">
        <v>183</v>
      </c>
      <c r="G170" s="70" t="s">
        <v>1791</v>
      </c>
      <c r="H170" s="70" t="s">
        <v>1792</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2012</v>
      </c>
      <c r="B171" s="70">
        <v>118</v>
      </c>
      <c r="C171" s="70">
        <v>16</v>
      </c>
      <c r="D171" s="70">
        <v>7</v>
      </c>
      <c r="E171" s="70">
        <v>2019</v>
      </c>
      <c r="F171" s="70" t="s">
        <v>158</v>
      </c>
      <c r="G171" s="70" t="s">
        <v>1791</v>
      </c>
      <c r="H171" s="70" t="s">
        <v>1792</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2013</v>
      </c>
      <c r="B172" s="70">
        <v>119</v>
      </c>
      <c r="C172" s="70">
        <v>17</v>
      </c>
      <c r="D172" s="70">
        <v>7</v>
      </c>
      <c r="E172" s="70">
        <v>2020</v>
      </c>
      <c r="F172" s="70" t="s">
        <v>159</v>
      </c>
      <c r="G172" s="70" t="s">
        <v>1791</v>
      </c>
      <c r="H172" s="70" t="s">
        <v>1792</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2014</v>
      </c>
      <c r="B173" s="70">
        <v>119</v>
      </c>
      <c r="C173" s="70">
        <v>18</v>
      </c>
      <c r="D173" s="70">
        <v>7</v>
      </c>
      <c r="E173" s="70">
        <v>2021</v>
      </c>
      <c r="F173" s="70" t="s">
        <v>160</v>
      </c>
      <c r="G173" s="70" t="s">
        <v>1791</v>
      </c>
      <c r="H173" s="70" t="s">
        <v>1792</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1836</v>
      </c>
      <c r="B174" s="70">
        <v>119</v>
      </c>
      <c r="C174" s="70">
        <v>19</v>
      </c>
      <c r="D174" s="70">
        <v>7</v>
      </c>
      <c r="E174" s="70">
        <v>2022</v>
      </c>
      <c r="F174" s="70" t="s">
        <v>161</v>
      </c>
      <c r="G174" s="70" t="s">
        <v>1791</v>
      </c>
      <c r="H174" s="70" t="s">
        <v>1792</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2015</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1790</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35</v>
      </c>
      <c r="C177" s="70">
        <v>1</v>
      </c>
      <c r="D177" s="70">
        <v>3</v>
      </c>
      <c r="E177" s="70">
        <v>1990</v>
      </c>
      <c r="F177" s="70" t="s">
        <v>787</v>
      </c>
      <c r="G177" s="70" t="s">
        <v>2017</v>
      </c>
      <c r="H177" s="70" t="s">
        <v>1839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2018</v>
      </c>
      <c r="B178" s="70">
        <v>36</v>
      </c>
      <c r="C178" s="70">
        <v>2</v>
      </c>
      <c r="D178" s="70">
        <v>3</v>
      </c>
      <c r="E178" s="70">
        <v>2005</v>
      </c>
      <c r="F178" s="70" t="s">
        <v>789</v>
      </c>
      <c r="G178" s="1064" t="s">
        <v>2017</v>
      </c>
      <c r="H178" s="70" t="s">
        <v>1839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2019</v>
      </c>
      <c r="B179" s="70">
        <v>37</v>
      </c>
      <c r="C179" s="70">
        <v>3</v>
      </c>
      <c r="D179" s="70">
        <v>3</v>
      </c>
      <c r="E179" s="70">
        <v>2006</v>
      </c>
      <c r="F179" s="70" t="s">
        <v>790</v>
      </c>
      <c r="G179" s="1064" t="s">
        <v>2017</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2020</v>
      </c>
      <c r="B180" s="70">
        <v>38</v>
      </c>
      <c r="C180" s="70">
        <v>4</v>
      </c>
      <c r="D180" s="70">
        <v>3</v>
      </c>
      <c r="E180" s="70">
        <v>2007</v>
      </c>
      <c r="F180" s="70" t="s">
        <v>791</v>
      </c>
      <c r="G180" s="70" t="s">
        <v>2017</v>
      </c>
      <c r="H180" s="70" t="s">
        <v>1839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2021</v>
      </c>
      <c r="B181" s="70">
        <v>39</v>
      </c>
      <c r="C181" s="70">
        <v>5</v>
      </c>
      <c r="D181" s="70">
        <v>3</v>
      </c>
      <c r="E181" s="70">
        <v>2008</v>
      </c>
      <c r="F181" s="70" t="s">
        <v>792</v>
      </c>
      <c r="G181" s="70" t="s">
        <v>2017</v>
      </c>
      <c r="H181" s="70" t="s">
        <v>1839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2022</v>
      </c>
      <c r="B182" s="70">
        <v>40</v>
      </c>
      <c r="C182" s="70">
        <v>6</v>
      </c>
      <c r="D182" s="70">
        <v>3</v>
      </c>
      <c r="E182" s="70">
        <v>2009</v>
      </c>
      <c r="F182" s="70" t="s">
        <v>176</v>
      </c>
      <c r="G182" s="70" t="s">
        <v>2017</v>
      </c>
      <c r="H182" s="70" t="s">
        <v>1839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2023</v>
      </c>
      <c r="B183" s="70">
        <v>41</v>
      </c>
      <c r="C183" s="70">
        <v>7</v>
      </c>
      <c r="D183" s="70">
        <v>3</v>
      </c>
      <c r="E183" s="70">
        <v>2010</v>
      </c>
      <c r="F183" s="70" t="s">
        <v>177</v>
      </c>
      <c r="G183" s="70" t="s">
        <v>2017</v>
      </c>
      <c r="H183" s="70" t="s">
        <v>1839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2024</v>
      </c>
      <c r="B184" s="70">
        <v>42</v>
      </c>
      <c r="C184" s="70">
        <v>8</v>
      </c>
      <c r="D184" s="70">
        <v>3</v>
      </c>
      <c r="E184" s="70">
        <v>2011</v>
      </c>
      <c r="F184" s="70" t="s">
        <v>178</v>
      </c>
      <c r="G184" s="70" t="s">
        <v>2017</v>
      </c>
      <c r="H184" s="70" t="s">
        <v>1839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2025</v>
      </c>
      <c r="B185" s="70">
        <v>43</v>
      </c>
      <c r="C185" s="70">
        <v>9</v>
      </c>
      <c r="D185" s="70">
        <v>3</v>
      </c>
      <c r="E185" s="70">
        <v>2012</v>
      </c>
      <c r="F185" s="70" t="s">
        <v>179</v>
      </c>
      <c r="G185" s="70" t="s">
        <v>2017</v>
      </c>
      <c r="H185" s="70" t="s">
        <v>1839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2026</v>
      </c>
      <c r="B186" s="70">
        <v>44</v>
      </c>
      <c r="C186" s="70">
        <v>10</v>
      </c>
      <c r="D186" s="70">
        <v>3</v>
      </c>
      <c r="E186" s="70">
        <v>2013</v>
      </c>
      <c r="F186" s="70" t="s">
        <v>180</v>
      </c>
      <c r="G186" s="70" t="s">
        <v>2017</v>
      </c>
      <c r="H186" s="70" t="s">
        <v>1839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2027</v>
      </c>
      <c r="B187" s="70">
        <v>45</v>
      </c>
      <c r="C187" s="70">
        <v>11</v>
      </c>
      <c r="D187" s="70">
        <v>3</v>
      </c>
      <c r="E187" s="70">
        <v>2014</v>
      </c>
      <c r="F187" s="70" t="s">
        <v>181</v>
      </c>
      <c r="G187" s="70" t="s">
        <v>2017</v>
      </c>
      <c r="H187" s="70" t="s">
        <v>1839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2028</v>
      </c>
      <c r="B188" s="70">
        <v>46</v>
      </c>
      <c r="C188" s="70">
        <v>12</v>
      </c>
      <c r="D188" s="70">
        <v>3</v>
      </c>
      <c r="E188" s="70">
        <v>2015</v>
      </c>
      <c r="F188" s="70" t="s">
        <v>182</v>
      </c>
      <c r="G188" s="70" t="s">
        <v>2017</v>
      </c>
      <c r="H188" s="70" t="s">
        <v>1839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2029</v>
      </c>
      <c r="B189" s="70">
        <v>47</v>
      </c>
      <c r="C189" s="70">
        <v>13</v>
      </c>
      <c r="D189" s="70">
        <v>3</v>
      </c>
      <c r="E189" s="70">
        <v>2016</v>
      </c>
      <c r="F189" s="70" t="s">
        <v>155</v>
      </c>
      <c r="G189" s="70" t="s">
        <v>2017</v>
      </c>
      <c r="H189" s="70" t="s">
        <v>1839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2030</v>
      </c>
      <c r="B190" s="70">
        <v>48</v>
      </c>
      <c r="C190" s="70">
        <v>14</v>
      </c>
      <c r="D190" s="70">
        <v>3</v>
      </c>
      <c r="E190" s="70">
        <v>2017</v>
      </c>
      <c r="F190" s="70" t="s">
        <v>156</v>
      </c>
      <c r="G190" s="70" t="s">
        <v>2017</v>
      </c>
      <c r="H190" s="70" t="s">
        <v>1839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2031</v>
      </c>
      <c r="B191" s="70">
        <v>49</v>
      </c>
      <c r="C191" s="70">
        <v>15</v>
      </c>
      <c r="D191" s="70">
        <v>3</v>
      </c>
      <c r="E191" s="70">
        <v>2018</v>
      </c>
      <c r="F191" s="70" t="s">
        <v>183</v>
      </c>
      <c r="G191" s="70" t="s">
        <v>2017</v>
      </c>
      <c r="H191" s="70" t="s">
        <v>1839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2032</v>
      </c>
      <c r="B192" s="70">
        <v>50</v>
      </c>
      <c r="C192" s="70">
        <v>16</v>
      </c>
      <c r="D192" s="70">
        <v>3</v>
      </c>
      <c r="E192" s="70">
        <v>2019</v>
      </c>
      <c r="F192" s="70" t="s">
        <v>158</v>
      </c>
      <c r="G192" s="70" t="s">
        <v>2017</v>
      </c>
      <c r="H192" s="70" t="s">
        <v>1839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2033</v>
      </c>
      <c r="B193" s="70">
        <v>51</v>
      </c>
      <c r="C193" s="70">
        <v>17</v>
      </c>
      <c r="D193" s="70">
        <v>3</v>
      </c>
      <c r="E193" s="70">
        <v>2020</v>
      </c>
      <c r="F193" s="70" t="s">
        <v>159</v>
      </c>
      <c r="G193" s="70" t="s">
        <v>2017</v>
      </c>
      <c r="H193" s="70" t="s">
        <v>1839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2034</v>
      </c>
      <c r="B194" s="70">
        <v>51</v>
      </c>
      <c r="C194" s="70">
        <v>18</v>
      </c>
      <c r="D194" s="70">
        <v>3</v>
      </c>
      <c r="E194" s="70">
        <v>2021</v>
      </c>
      <c r="F194" s="70" t="s">
        <v>160</v>
      </c>
      <c r="G194" s="70" t="s">
        <v>2017</v>
      </c>
      <c r="H194" s="70" t="s">
        <v>1839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2035</v>
      </c>
      <c r="B195" s="70">
        <v>51</v>
      </c>
      <c r="C195" s="70">
        <v>19</v>
      </c>
      <c r="D195" s="70">
        <v>3</v>
      </c>
      <c r="E195" s="70">
        <v>2022</v>
      </c>
      <c r="F195" s="70" t="s">
        <v>161</v>
      </c>
      <c r="G195" s="70" t="s">
        <v>2017</v>
      </c>
      <c r="H195" s="70" t="s">
        <v>1839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2036</v>
      </c>
      <c r="B196" s="70">
        <v>51</v>
      </c>
      <c r="C196" s="70">
        <v>20</v>
      </c>
      <c r="D196" s="70">
        <v>3</v>
      </c>
      <c r="E196" s="70">
        <v>2023</v>
      </c>
      <c r="F196" s="70" t="s">
        <v>1539</v>
      </c>
      <c r="G196" s="70" t="s">
        <v>2017</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2037</v>
      </c>
      <c r="B197" s="70">
        <v>51</v>
      </c>
      <c r="C197" s="70">
        <v>21</v>
      </c>
      <c r="D197" s="70">
        <v>3</v>
      </c>
      <c r="E197" s="70">
        <v>2024</v>
      </c>
      <c r="F197" s="70" t="s">
        <v>1554</v>
      </c>
      <c r="G197" s="1064" t="s">
        <v>2017</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2038</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2039</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2040</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2041</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2042</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2043</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2044</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2045</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2046</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2047</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2048</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2049</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2050</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2051</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2052</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2053</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2054</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2055</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341</v>
      </c>
      <c r="C219" s="70">
        <v>1</v>
      </c>
      <c r="D219" s="70">
        <v>21</v>
      </c>
      <c r="E219" s="70">
        <v>1990</v>
      </c>
      <c r="F219" s="70" t="s">
        <v>787</v>
      </c>
      <c r="G219" s="70" t="s">
        <v>2058</v>
      </c>
      <c r="H219" s="70" t="s">
        <v>2059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342</v>
      </c>
      <c r="C220" s="70">
        <v>2</v>
      </c>
      <c r="D220" s="70">
        <v>21</v>
      </c>
      <c r="E220" s="70">
        <v>2005</v>
      </c>
      <c r="F220" s="70" t="s">
        <v>789</v>
      </c>
      <c r="G220" s="70" t="s">
        <v>2058</v>
      </c>
      <c r="H220" s="70" t="s">
        <v>2059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343</v>
      </c>
      <c r="C221" s="70">
        <v>3</v>
      </c>
      <c r="D221" s="70">
        <v>21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344</v>
      </c>
      <c r="C222" s="70">
        <v>4</v>
      </c>
      <c r="D222" s="70">
        <v>21</v>
      </c>
      <c r="E222" s="70">
        <v>2007</v>
      </c>
      <c r="F222" s="70" t="s">
        <v>791</v>
      </c>
      <c r="G222" s="70" t="s">
        <v>2058</v>
      </c>
      <c r="H222" s="70" t="s">
        <v>2059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345</v>
      </c>
      <c r="C223" s="70">
        <v>5</v>
      </c>
      <c r="D223" s="70">
        <v>21</v>
      </c>
      <c r="E223" s="70">
        <v>2008</v>
      </c>
      <c r="F223" s="70" t="s">
        <v>792</v>
      </c>
      <c r="G223" s="70" t="s">
        <v>2058</v>
      </c>
      <c r="H223" s="70" t="s">
        <v>2059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346</v>
      </c>
      <c r="C224" s="70">
        <v>6</v>
      </c>
      <c r="D224" s="70">
        <v>21</v>
      </c>
      <c r="E224" s="70">
        <v>2009</v>
      </c>
      <c r="F224" s="70" t="s">
        <v>176</v>
      </c>
      <c r="G224" s="70" t="s">
        <v>2058</v>
      </c>
      <c r="H224" s="70" t="s">
        <v>2059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2065</v>
      </c>
      <c r="B225" s="70">
        <v>347</v>
      </c>
      <c r="C225" s="70">
        <v>7</v>
      </c>
      <c r="D225" s="70">
        <v>21</v>
      </c>
      <c r="E225" s="70">
        <v>2010</v>
      </c>
      <c r="F225" s="70" t="s">
        <v>177</v>
      </c>
      <c r="G225" s="70" t="s">
        <v>2058</v>
      </c>
      <c r="H225" s="70" t="s">
        <v>2059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2066</v>
      </c>
      <c r="B226" s="70">
        <v>348</v>
      </c>
      <c r="C226" s="70">
        <v>8</v>
      </c>
      <c r="D226" s="70">
        <v>21</v>
      </c>
      <c r="E226" s="70">
        <v>2011</v>
      </c>
      <c r="F226" s="70" t="s">
        <v>178</v>
      </c>
      <c r="G226" s="70" t="s">
        <v>2058</v>
      </c>
      <c r="H226" s="70" t="s">
        <v>2059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2067</v>
      </c>
      <c r="B227" s="70">
        <v>349</v>
      </c>
      <c r="C227" s="70">
        <v>9</v>
      </c>
      <c r="D227" s="70">
        <v>21</v>
      </c>
      <c r="E227" s="70">
        <v>2012</v>
      </c>
      <c r="F227" s="70" t="s">
        <v>179</v>
      </c>
      <c r="G227" s="70" t="s">
        <v>2058</v>
      </c>
      <c r="H227" s="70" t="s">
        <v>2059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2068</v>
      </c>
      <c r="B228" s="70">
        <v>350</v>
      </c>
      <c r="C228" s="70">
        <v>10</v>
      </c>
      <c r="D228" s="70">
        <v>21</v>
      </c>
      <c r="E228" s="70">
        <v>2013</v>
      </c>
      <c r="F228" s="70" t="s">
        <v>180</v>
      </c>
      <c r="G228" s="70" t="s">
        <v>2058</v>
      </c>
      <c r="H228" s="70" t="s">
        <v>2059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2069</v>
      </c>
      <c r="B229" s="70">
        <v>351</v>
      </c>
      <c r="C229" s="70">
        <v>11</v>
      </c>
      <c r="D229" s="70">
        <v>21</v>
      </c>
      <c r="E229" s="70">
        <v>2014</v>
      </c>
      <c r="F229" s="70" t="s">
        <v>181</v>
      </c>
      <c r="G229" s="70" t="s">
        <v>2058</v>
      </c>
      <c r="H229" s="70" t="s">
        <v>2059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2070</v>
      </c>
      <c r="B230" s="70">
        <v>352</v>
      </c>
      <c r="C230" s="70">
        <v>12</v>
      </c>
      <c r="D230" s="70">
        <v>21</v>
      </c>
      <c r="E230" s="70">
        <v>2015</v>
      </c>
      <c r="F230" s="70" t="s">
        <v>182</v>
      </c>
      <c r="G230" s="70" t="s">
        <v>2058</v>
      </c>
      <c r="H230" s="70" t="s">
        <v>2059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2071</v>
      </c>
      <c r="B231" s="70">
        <v>353</v>
      </c>
      <c r="C231" s="70">
        <v>13</v>
      </c>
      <c r="D231" s="70">
        <v>21</v>
      </c>
      <c r="E231" s="70">
        <v>2016</v>
      </c>
      <c r="F231" s="70" t="s">
        <v>155</v>
      </c>
      <c r="G231" s="70" t="s">
        <v>2058</v>
      </c>
      <c r="H231" s="70" t="s">
        <v>2059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2072</v>
      </c>
      <c r="B232" s="70">
        <v>354</v>
      </c>
      <c r="C232" s="70">
        <v>14</v>
      </c>
      <c r="D232" s="70">
        <v>21</v>
      </c>
      <c r="E232" s="70">
        <v>2017</v>
      </c>
      <c r="F232" s="70" t="s">
        <v>156</v>
      </c>
      <c r="G232" s="70" t="s">
        <v>2058</v>
      </c>
      <c r="H232" s="70" t="s">
        <v>2059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2073</v>
      </c>
      <c r="B233" s="70">
        <v>355</v>
      </c>
      <c r="C233" s="70">
        <v>15</v>
      </c>
      <c r="D233" s="70">
        <v>21</v>
      </c>
      <c r="E233" s="70">
        <v>2018</v>
      </c>
      <c r="F233" s="70" t="s">
        <v>183</v>
      </c>
      <c r="G233" s="70" t="s">
        <v>2058</v>
      </c>
      <c r="H233" s="70" t="s">
        <v>2059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2074</v>
      </c>
      <c r="B234" s="70">
        <v>356</v>
      </c>
      <c r="C234" s="70">
        <v>16</v>
      </c>
      <c r="D234" s="70">
        <v>21</v>
      </c>
      <c r="E234" s="70">
        <v>2019</v>
      </c>
      <c r="F234" s="70" t="s">
        <v>158</v>
      </c>
      <c r="G234" s="70" t="s">
        <v>2058</v>
      </c>
      <c r="H234" s="70" t="s">
        <v>2059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2075</v>
      </c>
      <c r="B235" s="70">
        <v>357</v>
      </c>
      <c r="C235" s="70">
        <v>17</v>
      </c>
      <c r="D235" s="70">
        <v>21</v>
      </c>
      <c r="E235" s="70">
        <v>2020</v>
      </c>
      <c r="F235" s="70" t="s">
        <v>159</v>
      </c>
      <c r="G235" s="1064" t="s">
        <v>2058</v>
      </c>
      <c r="H235" s="70" t="s">
        <v>2059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2076</v>
      </c>
      <c r="B236" s="70">
        <v>357</v>
      </c>
      <c r="C236" s="70">
        <v>18</v>
      </c>
      <c r="D236" s="70">
        <v>21</v>
      </c>
      <c r="E236" s="70">
        <v>2021</v>
      </c>
      <c r="F236" s="70" t="s">
        <v>160</v>
      </c>
      <c r="G236" s="1064" t="s">
        <v>2058</v>
      </c>
      <c r="H236" s="70" t="s">
        <v>2059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2077</v>
      </c>
      <c r="B237" s="70">
        <v>357</v>
      </c>
      <c r="C237" s="70">
        <v>19</v>
      </c>
      <c r="D237" s="70">
        <v>21</v>
      </c>
      <c r="E237" s="70">
        <v>2022</v>
      </c>
      <c r="F237" s="70" t="s">
        <v>161</v>
      </c>
      <c r="G237" s="70" t="s">
        <v>2058</v>
      </c>
      <c r="H237" s="70" t="s">
        <v>2059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357</v>
      </c>
      <c r="C238" s="70">
        <v>20</v>
      </c>
      <c r="D238" s="70">
        <v>21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357</v>
      </c>
      <c r="C239" s="70">
        <v>21</v>
      </c>
      <c r="D239" s="70">
        <v>21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154</v>
      </c>
      <c r="C240" s="70">
        <v>1</v>
      </c>
      <c r="D240" s="70">
        <v>10</v>
      </c>
      <c r="E240" s="70">
        <v>1990</v>
      </c>
      <c r="F240" s="70" t="s">
        <v>787</v>
      </c>
      <c r="G240" s="70" t="s">
        <v>1785</v>
      </c>
      <c r="H240" s="70" t="s">
        <v>1786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155</v>
      </c>
      <c r="C241" s="70">
        <v>2</v>
      </c>
      <c r="D241" s="70">
        <v>10</v>
      </c>
      <c r="E241" s="70">
        <v>2005</v>
      </c>
      <c r="F241" s="70" t="s">
        <v>789</v>
      </c>
      <c r="G241" s="70" t="s">
        <v>1785</v>
      </c>
      <c r="H241" s="70" t="s">
        <v>1786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156</v>
      </c>
      <c r="C242" s="70">
        <v>3</v>
      </c>
      <c r="D242" s="70">
        <v>10</v>
      </c>
      <c r="E242" s="70">
        <v>2006</v>
      </c>
      <c r="F242" s="70" t="s">
        <v>790</v>
      </c>
      <c r="G242" s="70" t="s">
        <v>1785</v>
      </c>
      <c r="H242" s="70" t="s">
        <v>1786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157</v>
      </c>
      <c r="C243" s="70">
        <v>4</v>
      </c>
      <c r="D243" s="70">
        <v>10</v>
      </c>
      <c r="E243" s="70">
        <v>2007</v>
      </c>
      <c r="F243" s="70" t="s">
        <v>791</v>
      </c>
      <c r="G243" s="70" t="s">
        <v>1785</v>
      </c>
      <c r="H243" s="70" t="s">
        <v>1786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158</v>
      </c>
      <c r="C244" s="70">
        <v>5</v>
      </c>
      <c r="D244" s="70">
        <v>10</v>
      </c>
      <c r="E244" s="70">
        <v>2008</v>
      </c>
      <c r="F244" s="70" t="s">
        <v>792</v>
      </c>
      <c r="G244" s="70" t="s">
        <v>1785</v>
      </c>
      <c r="H244" s="70" t="s">
        <v>1786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159</v>
      </c>
      <c r="C245" s="70">
        <v>6</v>
      </c>
      <c r="D245" s="70">
        <v>10</v>
      </c>
      <c r="E245" s="70">
        <v>2009</v>
      </c>
      <c r="F245" s="70" t="s">
        <v>176</v>
      </c>
      <c r="G245" s="70" t="s">
        <v>1785</v>
      </c>
      <c r="H245" s="70" t="s">
        <v>1786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160</v>
      </c>
      <c r="C246" s="70">
        <v>7</v>
      </c>
      <c r="D246" s="70">
        <v>10</v>
      </c>
      <c r="E246" s="70">
        <v>2010</v>
      </c>
      <c r="F246" s="70" t="s">
        <v>177</v>
      </c>
      <c r="G246" s="70" t="s">
        <v>1785</v>
      </c>
      <c r="H246" s="70" t="s">
        <v>1786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161</v>
      </c>
      <c r="C247" s="70">
        <v>8</v>
      </c>
      <c r="D247" s="70">
        <v>10</v>
      </c>
      <c r="E247" s="70">
        <v>2011</v>
      </c>
      <c r="F247" s="70" t="s">
        <v>178</v>
      </c>
      <c r="G247" s="70" t="s">
        <v>1785</v>
      </c>
      <c r="H247" s="70" t="s">
        <v>1786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162</v>
      </c>
      <c r="C248" s="70">
        <v>9</v>
      </c>
      <c r="D248" s="70">
        <v>10</v>
      </c>
      <c r="E248" s="70">
        <v>2012</v>
      </c>
      <c r="F248" s="70" t="s">
        <v>179</v>
      </c>
      <c r="G248" s="70" t="s">
        <v>1785</v>
      </c>
      <c r="H248" s="70" t="s">
        <v>1786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163</v>
      </c>
      <c r="C249" s="70">
        <v>10</v>
      </c>
      <c r="D249" s="70">
        <v>10</v>
      </c>
      <c r="E249" s="70">
        <v>2013</v>
      </c>
      <c r="F249" s="70" t="s">
        <v>180</v>
      </c>
      <c r="G249" s="70" t="s">
        <v>1785</v>
      </c>
      <c r="H249" s="70" t="s">
        <v>1786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164</v>
      </c>
      <c r="C250" s="70">
        <v>11</v>
      </c>
      <c r="D250" s="70">
        <v>10</v>
      </c>
      <c r="E250" s="70">
        <v>2014</v>
      </c>
      <c r="F250" s="70" t="s">
        <v>181</v>
      </c>
      <c r="G250" s="70" t="s">
        <v>1785</v>
      </c>
      <c r="H250" s="70" t="s">
        <v>1786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165</v>
      </c>
      <c r="C251" s="70">
        <v>12</v>
      </c>
      <c r="D251" s="70">
        <v>10</v>
      </c>
      <c r="E251" s="70">
        <v>2015</v>
      </c>
      <c r="F251" s="70" t="s">
        <v>182</v>
      </c>
      <c r="G251" s="70" t="s">
        <v>1785</v>
      </c>
      <c r="H251" s="70" t="s">
        <v>1786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166</v>
      </c>
      <c r="C252" s="70">
        <v>13</v>
      </c>
      <c r="D252" s="70">
        <v>10</v>
      </c>
      <c r="E252" s="70">
        <v>2016</v>
      </c>
      <c r="F252" s="70" t="s">
        <v>155</v>
      </c>
      <c r="G252" s="70" t="s">
        <v>1785</v>
      </c>
      <c r="H252" s="70" t="s">
        <v>1786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167</v>
      </c>
      <c r="C253" s="70">
        <v>14</v>
      </c>
      <c r="D253" s="70">
        <v>10</v>
      </c>
      <c r="E253" s="70">
        <v>2017</v>
      </c>
      <c r="F253" s="70" t="s">
        <v>156</v>
      </c>
      <c r="G253" s="70" t="s">
        <v>1785</v>
      </c>
      <c r="H253" s="70" t="s">
        <v>1786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168</v>
      </c>
      <c r="C254" s="70">
        <v>15</v>
      </c>
      <c r="D254" s="70">
        <v>10</v>
      </c>
      <c r="E254" s="70">
        <v>2018</v>
      </c>
      <c r="F254" s="70" t="s">
        <v>183</v>
      </c>
      <c r="G254" s="1064" t="s">
        <v>1785</v>
      </c>
      <c r="H254" s="70" t="s">
        <v>1786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169</v>
      </c>
      <c r="C255" s="70">
        <v>16</v>
      </c>
      <c r="D255" s="70">
        <v>10</v>
      </c>
      <c r="E255" s="70">
        <v>2019</v>
      </c>
      <c r="F255" s="70" t="s">
        <v>158</v>
      </c>
      <c r="G255" s="1064" t="s">
        <v>1785</v>
      </c>
      <c r="H255" s="70" t="s">
        <v>1786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170</v>
      </c>
      <c r="C256" s="70">
        <v>17</v>
      </c>
      <c r="D256" s="70">
        <v>10</v>
      </c>
      <c r="E256" s="70">
        <v>2020</v>
      </c>
      <c r="F256" s="70" t="s">
        <v>159</v>
      </c>
      <c r="G256" s="70" t="s">
        <v>1785</v>
      </c>
      <c r="H256" s="70" t="s">
        <v>1786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170</v>
      </c>
      <c r="C257" s="70">
        <v>18</v>
      </c>
      <c r="D257" s="70">
        <v>10</v>
      </c>
      <c r="E257" s="70">
        <v>2021</v>
      </c>
      <c r="F257" s="70" t="s">
        <v>160</v>
      </c>
      <c r="G257" s="70" t="s">
        <v>1785</v>
      </c>
      <c r="H257" s="70" t="s">
        <v>1786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1834</v>
      </c>
      <c r="B258" s="70">
        <v>170</v>
      </c>
      <c r="C258" s="70">
        <v>19</v>
      </c>
      <c r="D258" s="70">
        <v>10</v>
      </c>
      <c r="E258" s="70">
        <v>2022</v>
      </c>
      <c r="F258" s="70" t="s">
        <v>161</v>
      </c>
      <c r="G258" s="70" t="s">
        <v>1785</v>
      </c>
      <c r="H258" s="70" t="s">
        <v>1786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170</v>
      </c>
      <c r="C259" s="70">
        <v>20</v>
      </c>
      <c r="D259" s="70">
        <v>10</v>
      </c>
      <c r="E259" s="70">
        <v>2023</v>
      </c>
      <c r="F259" s="70" t="s">
        <v>1539</v>
      </c>
      <c r="G259" s="70" t="s">
        <v>1785</v>
      </c>
      <c r="H259" s="70" t="s">
        <v>1786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1784</v>
      </c>
      <c r="B260" s="70">
        <v>170</v>
      </c>
      <c r="C260" s="70">
        <v>21</v>
      </c>
      <c r="D260" s="70">
        <v>10</v>
      </c>
      <c r="E260" s="70">
        <v>2024</v>
      </c>
      <c r="F260" s="70" t="s">
        <v>1554</v>
      </c>
      <c r="G260" s="70" t="s">
        <v>1785</v>
      </c>
      <c r="H260" s="70" t="s">
        <v>1786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426</v>
      </c>
      <c r="C261" s="70">
        <v>1</v>
      </c>
      <c r="D261" s="70">
        <v>26</v>
      </c>
      <c r="E261" s="70">
        <v>1990</v>
      </c>
      <c r="F261" s="70" t="s">
        <v>787</v>
      </c>
      <c r="G261" s="70" t="s">
        <v>2100</v>
      </c>
      <c r="H261" s="70" t="s">
        <v>2101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427</v>
      </c>
      <c r="C262" s="70">
        <v>2</v>
      </c>
      <c r="D262" s="70">
        <v>26</v>
      </c>
      <c r="E262" s="70">
        <v>2005</v>
      </c>
      <c r="F262" s="70" t="s">
        <v>789</v>
      </c>
      <c r="G262" s="70" t="s">
        <v>2100</v>
      </c>
      <c r="H262" s="70" t="s">
        <v>2101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428</v>
      </c>
      <c r="C263" s="70">
        <v>3</v>
      </c>
      <c r="D263" s="70">
        <v>26</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429</v>
      </c>
      <c r="C264" s="70">
        <v>4</v>
      </c>
      <c r="D264" s="70">
        <v>26</v>
      </c>
      <c r="E264" s="70">
        <v>2007</v>
      </c>
      <c r="F264" s="70" t="s">
        <v>791</v>
      </c>
      <c r="G264" s="70" t="s">
        <v>2100</v>
      </c>
      <c r="H264" s="70" t="s">
        <v>2101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430</v>
      </c>
      <c r="C265" s="70">
        <v>5</v>
      </c>
      <c r="D265" s="70">
        <v>26</v>
      </c>
      <c r="E265" s="70">
        <v>2008</v>
      </c>
      <c r="F265" s="70" t="s">
        <v>792</v>
      </c>
      <c r="G265" s="70" t="s">
        <v>2100</v>
      </c>
      <c r="H265" s="70" t="s">
        <v>2101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431</v>
      </c>
      <c r="C266" s="70">
        <v>6</v>
      </c>
      <c r="D266" s="70">
        <v>26</v>
      </c>
      <c r="E266" s="70">
        <v>2009</v>
      </c>
      <c r="F266" s="70" t="s">
        <v>176</v>
      </c>
      <c r="G266" s="70" t="s">
        <v>2100</v>
      </c>
      <c r="H266" s="70" t="s">
        <v>2101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432</v>
      </c>
      <c r="C267" s="70">
        <v>7</v>
      </c>
      <c r="D267" s="70">
        <v>26</v>
      </c>
      <c r="E267" s="70">
        <v>2010</v>
      </c>
      <c r="F267" s="70" t="s">
        <v>177</v>
      </c>
      <c r="G267" s="70" t="s">
        <v>2100</v>
      </c>
      <c r="H267" s="70" t="s">
        <v>2101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433</v>
      </c>
      <c r="C268" s="70">
        <v>8</v>
      </c>
      <c r="D268" s="70">
        <v>26</v>
      </c>
      <c r="E268" s="70">
        <v>2011</v>
      </c>
      <c r="F268" s="70" t="s">
        <v>178</v>
      </c>
      <c r="G268" s="70" t="s">
        <v>2100</v>
      </c>
      <c r="H268" s="70" t="s">
        <v>2101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434</v>
      </c>
      <c r="C269" s="70">
        <v>9</v>
      </c>
      <c r="D269" s="70">
        <v>26</v>
      </c>
      <c r="E269" s="70">
        <v>2012</v>
      </c>
      <c r="F269" s="70" t="s">
        <v>179</v>
      </c>
      <c r="G269" s="70" t="s">
        <v>2100</v>
      </c>
      <c r="H269" s="70" t="s">
        <v>2101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435</v>
      </c>
      <c r="C270" s="70">
        <v>10</v>
      </c>
      <c r="D270" s="70">
        <v>26</v>
      </c>
      <c r="E270" s="70">
        <v>2013</v>
      </c>
      <c r="F270" s="70" t="s">
        <v>180</v>
      </c>
      <c r="G270" s="70" t="s">
        <v>2100</v>
      </c>
      <c r="H270" s="70" t="s">
        <v>2101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436</v>
      </c>
      <c r="C271" s="70">
        <v>11</v>
      </c>
      <c r="D271" s="70">
        <v>26</v>
      </c>
      <c r="E271" s="70">
        <v>2014</v>
      </c>
      <c r="F271" s="70" t="s">
        <v>181</v>
      </c>
      <c r="G271" s="70" t="s">
        <v>2100</v>
      </c>
      <c r="H271" s="70" t="s">
        <v>2101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437</v>
      </c>
      <c r="C272" s="70">
        <v>12</v>
      </c>
      <c r="D272" s="70">
        <v>26</v>
      </c>
      <c r="E272" s="70">
        <v>2015</v>
      </c>
      <c r="F272" s="70" t="s">
        <v>182</v>
      </c>
      <c r="G272" s="70" t="s">
        <v>2100</v>
      </c>
      <c r="H272" s="70" t="s">
        <v>2101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438</v>
      </c>
      <c r="C273" s="70">
        <v>13</v>
      </c>
      <c r="D273" s="70">
        <v>26</v>
      </c>
      <c r="E273" s="70">
        <v>2016</v>
      </c>
      <c r="F273" s="70" t="s">
        <v>155</v>
      </c>
      <c r="G273" s="1064" t="s">
        <v>2100</v>
      </c>
      <c r="H273" s="70" t="s">
        <v>2101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439</v>
      </c>
      <c r="C274" s="70">
        <v>14</v>
      </c>
      <c r="D274" s="70">
        <v>26</v>
      </c>
      <c r="E274" s="70">
        <v>2017</v>
      </c>
      <c r="F274" s="70" t="s">
        <v>156</v>
      </c>
      <c r="G274" s="1064" t="s">
        <v>2100</v>
      </c>
      <c r="H274" s="70" t="s">
        <v>2101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440</v>
      </c>
      <c r="C275" s="70">
        <v>15</v>
      </c>
      <c r="D275" s="70">
        <v>26</v>
      </c>
      <c r="E275" s="70">
        <v>2018</v>
      </c>
      <c r="F275" s="70" t="s">
        <v>183</v>
      </c>
      <c r="G275" s="70" t="s">
        <v>2100</v>
      </c>
      <c r="H275" s="70" t="s">
        <v>2101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441</v>
      </c>
      <c r="C276" s="70">
        <v>16</v>
      </c>
      <c r="D276" s="70">
        <v>26</v>
      </c>
      <c r="E276" s="70">
        <v>2019</v>
      </c>
      <c r="F276" s="70" t="s">
        <v>158</v>
      </c>
      <c r="G276" s="70" t="s">
        <v>2100</v>
      </c>
      <c r="H276" s="70" t="s">
        <v>2101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442</v>
      </c>
      <c r="C277" s="70">
        <v>17</v>
      </c>
      <c r="D277" s="70">
        <v>26</v>
      </c>
      <c r="E277" s="70">
        <v>2020</v>
      </c>
      <c r="F277" s="70" t="s">
        <v>159</v>
      </c>
      <c r="G277" s="70" t="s">
        <v>2100</v>
      </c>
      <c r="H277" s="70" t="s">
        <v>2101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442</v>
      </c>
      <c r="C278" s="70">
        <v>18</v>
      </c>
      <c r="D278" s="70">
        <v>26</v>
      </c>
      <c r="E278" s="70">
        <v>2021</v>
      </c>
      <c r="F278" s="70" t="s">
        <v>160</v>
      </c>
      <c r="G278" s="70" t="s">
        <v>2100</v>
      </c>
      <c r="H278" s="70" t="s">
        <v>2101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442</v>
      </c>
      <c r="C279" s="70">
        <v>19</v>
      </c>
      <c r="D279" s="70">
        <v>26</v>
      </c>
      <c r="E279" s="70">
        <v>2022</v>
      </c>
      <c r="F279" s="70" t="s">
        <v>161</v>
      </c>
      <c r="G279" s="70" t="s">
        <v>2100</v>
      </c>
      <c r="H279" s="70" t="s">
        <v>2101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442</v>
      </c>
      <c r="C280" s="70">
        <v>20</v>
      </c>
      <c r="D280" s="70">
        <v>26</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442</v>
      </c>
      <c r="C281" s="70">
        <v>21</v>
      </c>
      <c r="D281" s="70">
        <v>26</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205</v>
      </c>
      <c r="C282" s="70">
        <v>1</v>
      </c>
      <c r="D282" s="70">
        <v>13</v>
      </c>
      <c r="E282" s="70">
        <v>1990</v>
      </c>
      <c r="F282" s="70" t="s">
        <v>787</v>
      </c>
      <c r="G282" s="70" t="s">
        <v>2123</v>
      </c>
      <c r="H282" s="70" t="s">
        <v>2124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206</v>
      </c>
      <c r="C283" s="70">
        <v>2</v>
      </c>
      <c r="D283" s="70">
        <v>13</v>
      </c>
      <c r="E283" s="70">
        <v>2005</v>
      </c>
      <c r="F283" s="70" t="s">
        <v>789</v>
      </c>
      <c r="G283" s="70" t="s">
        <v>2123</v>
      </c>
      <c r="H283" s="70" t="s">
        <v>2124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207</v>
      </c>
      <c r="C284" s="70">
        <v>3</v>
      </c>
      <c r="D284" s="70">
        <v>13</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208</v>
      </c>
      <c r="C285" s="70">
        <v>4</v>
      </c>
      <c r="D285" s="70">
        <v>13</v>
      </c>
      <c r="E285" s="70">
        <v>2007</v>
      </c>
      <c r="F285" s="70" t="s">
        <v>791</v>
      </c>
      <c r="G285" s="70" t="s">
        <v>2123</v>
      </c>
      <c r="H285" s="70" t="s">
        <v>2124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209</v>
      </c>
      <c r="C286" s="70">
        <v>5</v>
      </c>
      <c r="D286" s="70">
        <v>13</v>
      </c>
      <c r="E286" s="70">
        <v>2008</v>
      </c>
      <c r="F286" s="70" t="s">
        <v>792</v>
      </c>
      <c r="G286" s="70" t="s">
        <v>2123</v>
      </c>
      <c r="H286" s="70" t="s">
        <v>2124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210</v>
      </c>
      <c r="C287" s="70">
        <v>6</v>
      </c>
      <c r="D287" s="70">
        <v>13</v>
      </c>
      <c r="E287" s="70">
        <v>2009</v>
      </c>
      <c r="F287" s="70" t="s">
        <v>176</v>
      </c>
      <c r="G287" s="70" t="s">
        <v>2123</v>
      </c>
      <c r="H287" s="70" t="s">
        <v>2124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211</v>
      </c>
      <c r="C288" s="70">
        <v>7</v>
      </c>
      <c r="D288" s="70">
        <v>13</v>
      </c>
      <c r="E288" s="70">
        <v>2010</v>
      </c>
      <c r="F288" s="70" t="s">
        <v>177</v>
      </c>
      <c r="G288" s="70" t="s">
        <v>2123</v>
      </c>
      <c r="H288" s="70" t="s">
        <v>2124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212</v>
      </c>
      <c r="C289" s="70">
        <v>8</v>
      </c>
      <c r="D289" s="70">
        <v>13</v>
      </c>
      <c r="E289" s="70">
        <v>2011</v>
      </c>
      <c r="F289" s="70" t="s">
        <v>178</v>
      </c>
      <c r="G289" s="70" t="s">
        <v>2123</v>
      </c>
      <c r="H289" s="70" t="s">
        <v>2124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213</v>
      </c>
      <c r="C290" s="70">
        <v>9</v>
      </c>
      <c r="D290" s="70">
        <v>13</v>
      </c>
      <c r="E290" s="70">
        <v>2012</v>
      </c>
      <c r="F290" s="70" t="s">
        <v>179</v>
      </c>
      <c r="G290" s="70" t="s">
        <v>2123</v>
      </c>
      <c r="H290" s="70" t="s">
        <v>2124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214</v>
      </c>
      <c r="C291" s="70">
        <v>10</v>
      </c>
      <c r="D291" s="70">
        <v>13</v>
      </c>
      <c r="E291" s="70">
        <v>2013</v>
      </c>
      <c r="F291" s="70" t="s">
        <v>180</v>
      </c>
      <c r="G291" s="70" t="s">
        <v>2123</v>
      </c>
      <c r="H291" s="70" t="s">
        <v>2124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215</v>
      </c>
      <c r="C292" s="70">
        <v>11</v>
      </c>
      <c r="D292" s="70">
        <v>13</v>
      </c>
      <c r="E292" s="70">
        <v>2014</v>
      </c>
      <c r="F292" s="70" t="s">
        <v>181</v>
      </c>
      <c r="G292" s="1064" t="s">
        <v>2123</v>
      </c>
      <c r="H292" s="70" t="s">
        <v>2124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216</v>
      </c>
      <c r="C293" s="70">
        <v>12</v>
      </c>
      <c r="D293" s="70">
        <v>13</v>
      </c>
      <c r="E293" s="70">
        <v>2015</v>
      </c>
      <c r="F293" s="70" t="s">
        <v>182</v>
      </c>
      <c r="G293" s="1064" t="s">
        <v>2123</v>
      </c>
      <c r="H293" s="70" t="s">
        <v>2124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217</v>
      </c>
      <c r="C294" s="70">
        <v>13</v>
      </c>
      <c r="D294" s="70">
        <v>13</v>
      </c>
      <c r="E294" s="70">
        <v>2016</v>
      </c>
      <c r="F294" s="70" t="s">
        <v>155</v>
      </c>
      <c r="G294" s="70" t="s">
        <v>2123</v>
      </c>
      <c r="H294" s="70" t="s">
        <v>2124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218</v>
      </c>
      <c r="C295" s="70">
        <v>14</v>
      </c>
      <c r="D295" s="70">
        <v>13</v>
      </c>
      <c r="E295" s="70">
        <v>2017</v>
      </c>
      <c r="F295" s="70" t="s">
        <v>156</v>
      </c>
      <c r="G295" s="70" t="s">
        <v>2123</v>
      </c>
      <c r="H295" s="70" t="s">
        <v>2124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219</v>
      </c>
      <c r="C296" s="70">
        <v>15</v>
      </c>
      <c r="D296" s="70">
        <v>13</v>
      </c>
      <c r="E296" s="70">
        <v>2018</v>
      </c>
      <c r="F296" s="70" t="s">
        <v>183</v>
      </c>
      <c r="G296" s="70" t="s">
        <v>2123</v>
      </c>
      <c r="H296" s="70" t="s">
        <v>2124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220</v>
      </c>
      <c r="C297" s="70">
        <v>16</v>
      </c>
      <c r="D297" s="70">
        <v>13</v>
      </c>
      <c r="E297" s="70">
        <v>2019</v>
      </c>
      <c r="F297" s="70" t="s">
        <v>158</v>
      </c>
      <c r="G297" s="70" t="s">
        <v>2123</v>
      </c>
      <c r="H297" s="70" t="s">
        <v>2124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221</v>
      </c>
      <c r="C298" s="70">
        <v>17</v>
      </c>
      <c r="D298" s="70">
        <v>13</v>
      </c>
      <c r="E298" s="70">
        <v>2020</v>
      </c>
      <c r="F298" s="70" t="s">
        <v>159</v>
      </c>
      <c r="G298" s="70" t="s">
        <v>2123</v>
      </c>
      <c r="H298" s="70" t="s">
        <v>2124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221</v>
      </c>
      <c r="C299" s="70">
        <v>18</v>
      </c>
      <c r="D299" s="70">
        <v>13</v>
      </c>
      <c r="E299" s="70">
        <v>2021</v>
      </c>
      <c r="F299" s="70" t="s">
        <v>160</v>
      </c>
      <c r="G299" s="70" t="s">
        <v>2123</v>
      </c>
      <c r="H299" s="70" t="s">
        <v>2124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221</v>
      </c>
      <c r="C300" s="70">
        <v>19</v>
      </c>
      <c r="D300" s="70">
        <v>13</v>
      </c>
      <c r="E300" s="70">
        <v>2022</v>
      </c>
      <c r="F300" s="70" t="s">
        <v>161</v>
      </c>
      <c r="G300" s="70" t="s">
        <v>2123</v>
      </c>
      <c r="H300" s="70" t="s">
        <v>2124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221</v>
      </c>
      <c r="C301" s="70">
        <v>20</v>
      </c>
      <c r="D301" s="70">
        <v>13</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221</v>
      </c>
      <c r="C302" s="70">
        <v>21</v>
      </c>
      <c r="D302" s="70">
        <v>13</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273</v>
      </c>
      <c r="C303" s="70">
        <v>1</v>
      </c>
      <c r="D303" s="70">
        <v>17</v>
      </c>
      <c r="E303" s="70">
        <v>1990</v>
      </c>
      <c r="F303" s="70" t="s">
        <v>787</v>
      </c>
      <c r="G303" s="70" t="s">
        <v>1844</v>
      </c>
      <c r="H303" s="70" t="s">
        <v>1845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274</v>
      </c>
      <c r="C304" s="70">
        <v>2</v>
      </c>
      <c r="D304" s="70">
        <v>17</v>
      </c>
      <c r="E304" s="70">
        <v>2005</v>
      </c>
      <c r="F304" s="70" t="s">
        <v>789</v>
      </c>
      <c r="G304" s="70" t="s">
        <v>1844</v>
      </c>
      <c r="H304" s="70" t="s">
        <v>1845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275</v>
      </c>
      <c r="C305" s="70">
        <v>3</v>
      </c>
      <c r="D305" s="70">
        <v>17</v>
      </c>
      <c r="E305" s="70">
        <v>2006</v>
      </c>
      <c r="F305" s="70" t="s">
        <v>790</v>
      </c>
      <c r="G305" s="70" t="s">
        <v>1844</v>
      </c>
      <c r="H305" s="70" t="s">
        <v>1845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276</v>
      </c>
      <c r="C306" s="70">
        <v>4</v>
      </c>
      <c r="D306" s="70">
        <v>17</v>
      </c>
      <c r="E306" s="70">
        <v>2007</v>
      </c>
      <c r="F306" s="70" t="s">
        <v>791</v>
      </c>
      <c r="G306" s="70" t="s">
        <v>1844</v>
      </c>
      <c r="H306" s="70" t="s">
        <v>1845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277</v>
      </c>
      <c r="C307" s="70">
        <v>5</v>
      </c>
      <c r="D307" s="70">
        <v>17</v>
      </c>
      <c r="E307" s="70">
        <v>2008</v>
      </c>
      <c r="F307" s="70" t="s">
        <v>792</v>
      </c>
      <c r="G307" s="70" t="s">
        <v>1844</v>
      </c>
      <c r="H307" s="70" t="s">
        <v>1845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278</v>
      </c>
      <c r="C308" s="70">
        <v>6</v>
      </c>
      <c r="D308" s="70">
        <v>17</v>
      </c>
      <c r="E308" s="70">
        <v>2009</v>
      </c>
      <c r="F308" s="70" t="s">
        <v>176</v>
      </c>
      <c r="G308" s="70" t="s">
        <v>1844</v>
      </c>
      <c r="H308" s="70" t="s">
        <v>1845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279</v>
      </c>
      <c r="C309" s="70">
        <v>7</v>
      </c>
      <c r="D309" s="70">
        <v>17</v>
      </c>
      <c r="E309" s="70">
        <v>2010</v>
      </c>
      <c r="F309" s="70" t="s">
        <v>177</v>
      </c>
      <c r="G309" s="70" t="s">
        <v>1844</v>
      </c>
      <c r="H309" s="70" t="s">
        <v>1845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280</v>
      </c>
      <c r="C310" s="70">
        <v>8</v>
      </c>
      <c r="D310" s="70">
        <v>17</v>
      </c>
      <c r="E310" s="70">
        <v>2011</v>
      </c>
      <c r="F310" s="70" t="s">
        <v>178</v>
      </c>
      <c r="G310" s="70" t="s">
        <v>1844</v>
      </c>
      <c r="H310" s="70" t="s">
        <v>1845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281</v>
      </c>
      <c r="C311" s="70">
        <v>9</v>
      </c>
      <c r="D311" s="70">
        <v>17</v>
      </c>
      <c r="E311" s="70">
        <v>2012</v>
      </c>
      <c r="F311" s="70" t="s">
        <v>179</v>
      </c>
      <c r="G311" s="1064" t="s">
        <v>1844</v>
      </c>
      <c r="H311" s="70" t="s">
        <v>1845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282</v>
      </c>
      <c r="C312" s="70">
        <v>10</v>
      </c>
      <c r="D312" s="70">
        <v>17</v>
      </c>
      <c r="E312" s="70">
        <v>2013</v>
      </c>
      <c r="F312" s="70" t="s">
        <v>180</v>
      </c>
      <c r="G312" s="1064" t="s">
        <v>1844</v>
      </c>
      <c r="H312" s="70" t="s">
        <v>1845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283</v>
      </c>
      <c r="C313" s="70">
        <v>11</v>
      </c>
      <c r="D313" s="70">
        <v>17</v>
      </c>
      <c r="E313" s="70">
        <v>2014</v>
      </c>
      <c r="F313" s="70" t="s">
        <v>181</v>
      </c>
      <c r="G313" s="70" t="s">
        <v>1844</v>
      </c>
      <c r="H313" s="70" t="s">
        <v>1845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284</v>
      </c>
      <c r="C314" s="70">
        <v>12</v>
      </c>
      <c r="D314" s="70">
        <v>17</v>
      </c>
      <c r="E314" s="70">
        <v>2015</v>
      </c>
      <c r="F314" s="70" t="s">
        <v>182</v>
      </c>
      <c r="G314" s="70" t="s">
        <v>1844</v>
      </c>
      <c r="H314" s="70" t="s">
        <v>1845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285</v>
      </c>
      <c r="C315" s="70">
        <v>13</v>
      </c>
      <c r="D315" s="70">
        <v>17</v>
      </c>
      <c r="E315" s="70">
        <v>2016</v>
      </c>
      <c r="F315" s="70" t="s">
        <v>155</v>
      </c>
      <c r="G315" s="70" t="s">
        <v>1844</v>
      </c>
      <c r="H315" s="70" t="s">
        <v>1845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286</v>
      </c>
      <c r="C316" s="70">
        <v>14</v>
      </c>
      <c r="D316" s="70">
        <v>17</v>
      </c>
      <c r="E316" s="70">
        <v>2017</v>
      </c>
      <c r="F316" s="70" t="s">
        <v>156</v>
      </c>
      <c r="G316" s="70" t="s">
        <v>1844</v>
      </c>
      <c r="H316" s="70" t="s">
        <v>1845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287</v>
      </c>
      <c r="C317" s="70">
        <v>15</v>
      </c>
      <c r="D317" s="70">
        <v>17</v>
      </c>
      <c r="E317" s="70">
        <v>2018</v>
      </c>
      <c r="F317" s="70" t="s">
        <v>183</v>
      </c>
      <c r="G317" s="70" t="s">
        <v>1844</v>
      </c>
      <c r="H317" s="70" t="s">
        <v>1845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288</v>
      </c>
      <c r="C318" s="70">
        <v>16</v>
      </c>
      <c r="D318" s="70">
        <v>17</v>
      </c>
      <c r="E318" s="70">
        <v>2019</v>
      </c>
      <c r="F318" s="70" t="s">
        <v>158</v>
      </c>
      <c r="G318" s="70" t="s">
        <v>1844</v>
      </c>
      <c r="H318" s="70" t="s">
        <v>1845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289</v>
      </c>
      <c r="C319" s="70">
        <v>17</v>
      </c>
      <c r="D319" s="70">
        <v>17</v>
      </c>
      <c r="E319" s="70">
        <v>2020</v>
      </c>
      <c r="F319" s="70" t="s">
        <v>159</v>
      </c>
      <c r="G319" s="70" t="s">
        <v>1844</v>
      </c>
      <c r="H319" s="70" t="s">
        <v>1845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289</v>
      </c>
      <c r="C320" s="70">
        <v>18</v>
      </c>
      <c r="D320" s="70">
        <v>17</v>
      </c>
      <c r="E320" s="70">
        <v>2021</v>
      </c>
      <c r="F320" s="70" t="s">
        <v>160</v>
      </c>
      <c r="G320" s="70" t="s">
        <v>1844</v>
      </c>
      <c r="H320" s="70" t="s">
        <v>1845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1847</v>
      </c>
      <c r="B321" s="70">
        <v>289</v>
      </c>
      <c r="C321" s="70">
        <v>19</v>
      </c>
      <c r="D321" s="70">
        <v>17</v>
      </c>
      <c r="E321" s="70">
        <v>2022</v>
      </c>
      <c r="F321" s="70" t="s">
        <v>161</v>
      </c>
      <c r="G321" s="70" t="s">
        <v>1844</v>
      </c>
      <c r="H321" s="70" t="s">
        <v>1845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289</v>
      </c>
      <c r="C322" s="70">
        <v>20</v>
      </c>
      <c r="D322" s="70">
        <v>17</v>
      </c>
      <c r="E322" s="70">
        <v>2023</v>
      </c>
      <c r="F322" s="70" t="s">
        <v>1539</v>
      </c>
      <c r="G322" s="70" t="s">
        <v>1844</v>
      </c>
      <c r="H322" s="70" t="s">
        <v>1845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1843</v>
      </c>
      <c r="B323" s="70">
        <v>289</v>
      </c>
      <c r="C323" s="70">
        <v>21</v>
      </c>
      <c r="D323" s="70">
        <v>17</v>
      </c>
      <c r="E323" s="70">
        <v>2024</v>
      </c>
      <c r="F323" s="70" t="s">
        <v>1554</v>
      </c>
      <c r="G323" s="70" t="s">
        <v>1844</v>
      </c>
      <c r="H323" s="70" t="s">
        <v>1845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290</v>
      </c>
      <c r="C324" s="70">
        <v>1</v>
      </c>
      <c r="D324" s="70">
        <v>18</v>
      </c>
      <c r="E324" s="70">
        <v>1990</v>
      </c>
      <c r="F324" s="70" t="s">
        <v>787</v>
      </c>
      <c r="G324" s="70" t="s">
        <v>2165</v>
      </c>
      <c r="H324" s="70" t="s">
        <v>2166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291</v>
      </c>
      <c r="C325" s="70">
        <v>2</v>
      </c>
      <c r="D325" s="70">
        <v>18</v>
      </c>
      <c r="E325" s="70">
        <v>2005</v>
      </c>
      <c r="F325" s="70" t="s">
        <v>789</v>
      </c>
      <c r="G325" s="70" t="s">
        <v>2165</v>
      </c>
      <c r="H325" s="70" t="s">
        <v>2166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292</v>
      </c>
      <c r="C326" s="70">
        <v>3</v>
      </c>
      <c r="D326" s="70">
        <v>18</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293</v>
      </c>
      <c r="C327" s="70">
        <v>4</v>
      </c>
      <c r="D327" s="70">
        <v>18</v>
      </c>
      <c r="E327" s="70">
        <v>2007</v>
      </c>
      <c r="F327" s="70" t="s">
        <v>791</v>
      </c>
      <c r="G327" s="70" t="s">
        <v>2165</v>
      </c>
      <c r="H327" s="70" t="s">
        <v>2166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294</v>
      </c>
      <c r="C328" s="70">
        <v>5</v>
      </c>
      <c r="D328" s="70">
        <v>18</v>
      </c>
      <c r="E328" s="70">
        <v>2008</v>
      </c>
      <c r="F328" s="70" t="s">
        <v>792</v>
      </c>
      <c r="G328" s="70" t="s">
        <v>2165</v>
      </c>
      <c r="H328" s="70" t="s">
        <v>2166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295</v>
      </c>
      <c r="C329" s="70">
        <v>6</v>
      </c>
      <c r="D329" s="70">
        <v>18</v>
      </c>
      <c r="E329" s="70">
        <v>2009</v>
      </c>
      <c r="F329" s="70" t="s">
        <v>176</v>
      </c>
      <c r="G329" s="1064" t="s">
        <v>2165</v>
      </c>
      <c r="H329" s="70" t="s">
        <v>2166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296</v>
      </c>
      <c r="C330" s="70">
        <v>7</v>
      </c>
      <c r="D330" s="70">
        <v>18</v>
      </c>
      <c r="E330" s="70">
        <v>2010</v>
      </c>
      <c r="F330" s="70" t="s">
        <v>177</v>
      </c>
      <c r="G330" s="1064" t="s">
        <v>2165</v>
      </c>
      <c r="H330" s="70" t="s">
        <v>2166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297</v>
      </c>
      <c r="C331" s="70">
        <v>8</v>
      </c>
      <c r="D331" s="70">
        <v>18</v>
      </c>
      <c r="E331" s="70">
        <v>2011</v>
      </c>
      <c r="F331" s="70" t="s">
        <v>178</v>
      </c>
      <c r="G331" s="70" t="s">
        <v>2165</v>
      </c>
      <c r="H331" s="70" t="s">
        <v>2166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298</v>
      </c>
      <c r="C332" s="70">
        <v>9</v>
      </c>
      <c r="D332" s="70">
        <v>18</v>
      </c>
      <c r="E332" s="70">
        <v>2012</v>
      </c>
      <c r="F332" s="70" t="s">
        <v>179</v>
      </c>
      <c r="G332" s="70" t="s">
        <v>2165</v>
      </c>
      <c r="H332" s="70" t="s">
        <v>2166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299</v>
      </c>
      <c r="C333" s="70">
        <v>10</v>
      </c>
      <c r="D333" s="70">
        <v>18</v>
      </c>
      <c r="E333" s="70">
        <v>2013</v>
      </c>
      <c r="F333" s="70" t="s">
        <v>180</v>
      </c>
      <c r="G333" s="70" t="s">
        <v>2165</v>
      </c>
      <c r="H333" s="70" t="s">
        <v>2166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300</v>
      </c>
      <c r="C334" s="70">
        <v>11</v>
      </c>
      <c r="D334" s="70">
        <v>18</v>
      </c>
      <c r="E334" s="70">
        <v>2014</v>
      </c>
      <c r="F334" s="70" t="s">
        <v>181</v>
      </c>
      <c r="G334" s="70" t="s">
        <v>2165</v>
      </c>
      <c r="H334" s="70" t="s">
        <v>2166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301</v>
      </c>
      <c r="C335" s="70">
        <v>12</v>
      </c>
      <c r="D335" s="70">
        <v>18</v>
      </c>
      <c r="E335" s="70">
        <v>2015</v>
      </c>
      <c r="F335" s="70" t="s">
        <v>182</v>
      </c>
      <c r="G335" s="70" t="s">
        <v>2165</v>
      </c>
      <c r="H335" s="70" t="s">
        <v>2166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302</v>
      </c>
      <c r="C336" s="70">
        <v>13</v>
      </c>
      <c r="D336" s="70">
        <v>18</v>
      </c>
      <c r="E336" s="70">
        <v>2016</v>
      </c>
      <c r="F336" s="70" t="s">
        <v>155</v>
      </c>
      <c r="G336" s="70" t="s">
        <v>2165</v>
      </c>
      <c r="H336" s="70" t="s">
        <v>2166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303</v>
      </c>
      <c r="C337" s="70">
        <v>14</v>
      </c>
      <c r="D337" s="70">
        <v>18</v>
      </c>
      <c r="E337" s="70">
        <v>2017</v>
      </c>
      <c r="F337" s="70" t="s">
        <v>156</v>
      </c>
      <c r="G337" s="70" t="s">
        <v>2165</v>
      </c>
      <c r="H337" s="70" t="s">
        <v>2166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304</v>
      </c>
      <c r="C338" s="70">
        <v>15</v>
      </c>
      <c r="D338" s="70">
        <v>18</v>
      </c>
      <c r="E338" s="70">
        <v>2018</v>
      </c>
      <c r="F338" s="70" t="s">
        <v>183</v>
      </c>
      <c r="G338" s="70" t="s">
        <v>2165</v>
      </c>
      <c r="H338" s="70" t="s">
        <v>2166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305</v>
      </c>
      <c r="C339" s="70">
        <v>16</v>
      </c>
      <c r="D339" s="70">
        <v>18</v>
      </c>
      <c r="E339" s="70">
        <v>2019</v>
      </c>
      <c r="F339" s="70" t="s">
        <v>158</v>
      </c>
      <c r="G339" s="70" t="s">
        <v>2165</v>
      </c>
      <c r="H339" s="70" t="s">
        <v>2166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306</v>
      </c>
      <c r="C340" s="70">
        <v>17</v>
      </c>
      <c r="D340" s="70">
        <v>18</v>
      </c>
      <c r="E340" s="70">
        <v>2020</v>
      </c>
      <c r="F340" s="70" t="s">
        <v>159</v>
      </c>
      <c r="G340" s="70" t="s">
        <v>2165</v>
      </c>
      <c r="H340" s="70" t="s">
        <v>2166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306</v>
      </c>
      <c r="C341" s="70">
        <v>18</v>
      </c>
      <c r="D341" s="70">
        <v>18</v>
      </c>
      <c r="E341" s="70">
        <v>2021</v>
      </c>
      <c r="F341" s="70" t="s">
        <v>160</v>
      </c>
      <c r="G341" s="70" t="s">
        <v>2165</v>
      </c>
      <c r="H341" s="70" t="s">
        <v>2166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306</v>
      </c>
      <c r="C342" s="70">
        <v>19</v>
      </c>
      <c r="D342" s="70">
        <v>18</v>
      </c>
      <c r="E342" s="70">
        <v>2022</v>
      </c>
      <c r="F342" s="70" t="s">
        <v>161</v>
      </c>
      <c r="G342" s="70" t="s">
        <v>2165</v>
      </c>
      <c r="H342" s="70" t="s">
        <v>2166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306</v>
      </c>
      <c r="C343" s="70">
        <v>20</v>
      </c>
      <c r="D343" s="70">
        <v>18</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306</v>
      </c>
      <c r="C344" s="70">
        <v>21</v>
      </c>
      <c r="D344" s="70">
        <v>18</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171</v>
      </c>
      <c r="C345" s="70">
        <v>1</v>
      </c>
      <c r="D345" s="70">
        <v>11</v>
      </c>
      <c r="E345" s="70">
        <v>1990</v>
      </c>
      <c r="F345" s="70" t="s">
        <v>787</v>
      </c>
      <c r="G345" s="70" t="s">
        <v>2188</v>
      </c>
      <c r="H345" s="70" t="s">
        <v>2189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172</v>
      </c>
      <c r="C346" s="70">
        <v>2</v>
      </c>
      <c r="D346" s="70">
        <v>11</v>
      </c>
      <c r="E346" s="70">
        <v>2005</v>
      </c>
      <c r="F346" s="70" t="s">
        <v>789</v>
      </c>
      <c r="G346" s="70" t="s">
        <v>2188</v>
      </c>
      <c r="H346" s="70" t="s">
        <v>2189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173</v>
      </c>
      <c r="C347" s="70">
        <v>3</v>
      </c>
      <c r="D347" s="70">
        <v>11</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174</v>
      </c>
      <c r="C348" s="70">
        <v>4</v>
      </c>
      <c r="D348" s="70">
        <v>11</v>
      </c>
      <c r="E348" s="70">
        <v>2007</v>
      </c>
      <c r="F348" s="70" t="s">
        <v>791</v>
      </c>
      <c r="G348" s="70" t="s">
        <v>2188</v>
      </c>
      <c r="H348" s="70" t="s">
        <v>2189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175</v>
      </c>
      <c r="C349" s="70">
        <v>5</v>
      </c>
      <c r="D349" s="70">
        <v>11</v>
      </c>
      <c r="E349" s="70">
        <v>2008</v>
      </c>
      <c r="F349" s="70" t="s">
        <v>792</v>
      </c>
      <c r="G349" s="1064" t="s">
        <v>2188</v>
      </c>
      <c r="H349" s="70" t="s">
        <v>2189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176</v>
      </c>
      <c r="C350" s="70">
        <v>6</v>
      </c>
      <c r="D350" s="70">
        <v>11</v>
      </c>
      <c r="E350" s="70">
        <v>2009</v>
      </c>
      <c r="F350" s="70" t="s">
        <v>176</v>
      </c>
      <c r="G350" s="1064" t="s">
        <v>2188</v>
      </c>
      <c r="H350" s="70" t="s">
        <v>2189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177</v>
      </c>
      <c r="C351" s="70">
        <v>7</v>
      </c>
      <c r="D351" s="70">
        <v>11</v>
      </c>
      <c r="E351" s="70">
        <v>2010</v>
      </c>
      <c r="F351" s="70" t="s">
        <v>177</v>
      </c>
      <c r="G351" s="70" t="s">
        <v>2188</v>
      </c>
      <c r="H351" s="70" t="s">
        <v>2189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178</v>
      </c>
      <c r="C352" s="70">
        <v>8</v>
      </c>
      <c r="D352" s="70">
        <v>11</v>
      </c>
      <c r="E352" s="70">
        <v>2011</v>
      </c>
      <c r="F352" s="70" t="s">
        <v>178</v>
      </c>
      <c r="G352" s="70" t="s">
        <v>2188</v>
      </c>
      <c r="H352" s="70" t="s">
        <v>2189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179</v>
      </c>
      <c r="C353" s="70">
        <v>9</v>
      </c>
      <c r="D353" s="70">
        <v>11</v>
      </c>
      <c r="E353" s="70">
        <v>2012</v>
      </c>
      <c r="F353" s="70" t="s">
        <v>179</v>
      </c>
      <c r="G353" s="70" t="s">
        <v>2188</v>
      </c>
      <c r="H353" s="70" t="s">
        <v>2189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180</v>
      </c>
      <c r="C354" s="70">
        <v>10</v>
      </c>
      <c r="D354" s="70">
        <v>11</v>
      </c>
      <c r="E354" s="70">
        <v>2013</v>
      </c>
      <c r="F354" s="70" t="s">
        <v>180</v>
      </c>
      <c r="G354" s="70" t="s">
        <v>2188</v>
      </c>
      <c r="H354" s="70" t="s">
        <v>2189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181</v>
      </c>
      <c r="C355" s="70">
        <v>11</v>
      </c>
      <c r="D355" s="70">
        <v>11</v>
      </c>
      <c r="E355" s="70">
        <v>2014</v>
      </c>
      <c r="F355" s="70" t="s">
        <v>181</v>
      </c>
      <c r="G355" s="70" t="s">
        <v>2188</v>
      </c>
      <c r="H355" s="70" t="s">
        <v>2189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182</v>
      </c>
      <c r="C356" s="70">
        <v>12</v>
      </c>
      <c r="D356" s="70">
        <v>11</v>
      </c>
      <c r="E356" s="70">
        <v>2015</v>
      </c>
      <c r="F356" s="70" t="s">
        <v>182</v>
      </c>
      <c r="G356" s="70" t="s">
        <v>2188</v>
      </c>
      <c r="H356" s="70" t="s">
        <v>2189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183</v>
      </c>
      <c r="C357" s="70">
        <v>13</v>
      </c>
      <c r="D357" s="70">
        <v>11</v>
      </c>
      <c r="E357" s="70">
        <v>2016</v>
      </c>
      <c r="F357" s="70" t="s">
        <v>155</v>
      </c>
      <c r="G357" s="70" t="s">
        <v>2188</v>
      </c>
      <c r="H357" s="70" t="s">
        <v>2189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184</v>
      </c>
      <c r="C358" s="70">
        <v>14</v>
      </c>
      <c r="D358" s="70">
        <v>11</v>
      </c>
      <c r="E358" s="70">
        <v>2017</v>
      </c>
      <c r="F358" s="70" t="s">
        <v>156</v>
      </c>
      <c r="G358" s="70" t="s">
        <v>2188</v>
      </c>
      <c r="H358" s="70" t="s">
        <v>2189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185</v>
      </c>
      <c r="C359" s="70">
        <v>15</v>
      </c>
      <c r="D359" s="70">
        <v>11</v>
      </c>
      <c r="E359" s="70">
        <v>2018</v>
      </c>
      <c r="F359" s="70" t="s">
        <v>183</v>
      </c>
      <c r="G359" s="70" t="s">
        <v>2188</v>
      </c>
      <c r="H359" s="70" t="s">
        <v>2189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186</v>
      </c>
      <c r="C360" s="70">
        <v>16</v>
      </c>
      <c r="D360" s="70">
        <v>11</v>
      </c>
      <c r="E360" s="70">
        <v>2019</v>
      </c>
      <c r="F360" s="70" t="s">
        <v>158</v>
      </c>
      <c r="G360" s="70" t="s">
        <v>2188</v>
      </c>
      <c r="H360" s="70" t="s">
        <v>2189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187</v>
      </c>
      <c r="C361" s="70">
        <v>17</v>
      </c>
      <c r="D361" s="70">
        <v>11</v>
      </c>
      <c r="E361" s="70">
        <v>2020</v>
      </c>
      <c r="F361" s="70" t="s">
        <v>159</v>
      </c>
      <c r="G361" s="70" t="s">
        <v>2188</v>
      </c>
      <c r="H361" s="70" t="s">
        <v>2189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187</v>
      </c>
      <c r="C362" s="70">
        <v>18</v>
      </c>
      <c r="D362" s="70">
        <v>11</v>
      </c>
      <c r="E362" s="70">
        <v>2021</v>
      </c>
      <c r="F362" s="70" t="s">
        <v>160</v>
      </c>
      <c r="G362" s="70" t="s">
        <v>2188</v>
      </c>
      <c r="H362" s="70" t="s">
        <v>2189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187</v>
      </c>
      <c r="C363" s="70">
        <v>19</v>
      </c>
      <c r="D363" s="70">
        <v>11</v>
      </c>
      <c r="E363" s="70">
        <v>2022</v>
      </c>
      <c r="F363" s="70" t="s">
        <v>161</v>
      </c>
      <c r="G363" s="70" t="s">
        <v>2188</v>
      </c>
      <c r="H363" s="70" t="s">
        <v>2189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187</v>
      </c>
      <c r="C364" s="70">
        <v>20</v>
      </c>
      <c r="D364" s="70">
        <v>11</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187</v>
      </c>
      <c r="C365" s="70">
        <v>21</v>
      </c>
      <c r="D365" s="70">
        <v>11</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222</v>
      </c>
      <c r="C366" s="70">
        <v>1</v>
      </c>
      <c r="D366" s="70">
        <v>14</v>
      </c>
      <c r="E366" s="70">
        <v>1990</v>
      </c>
      <c r="F366" s="70" t="s">
        <v>787</v>
      </c>
      <c r="G366" s="70" t="s">
        <v>2211</v>
      </c>
      <c r="H366" s="70" t="s">
        <v>2212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223</v>
      </c>
      <c r="C367" s="70">
        <v>2</v>
      </c>
      <c r="D367" s="70">
        <v>14</v>
      </c>
      <c r="E367" s="70">
        <v>2005</v>
      </c>
      <c r="F367" s="70" t="s">
        <v>789</v>
      </c>
      <c r="G367" s="70" t="s">
        <v>2211</v>
      </c>
      <c r="H367" s="70" t="s">
        <v>2212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224</v>
      </c>
      <c r="C368" s="70">
        <v>3</v>
      </c>
      <c r="D368" s="70">
        <v>14</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225</v>
      </c>
      <c r="C369" s="70">
        <v>4</v>
      </c>
      <c r="D369" s="70">
        <v>14</v>
      </c>
      <c r="E369" s="70">
        <v>2007</v>
      </c>
      <c r="F369" s="70" t="s">
        <v>791</v>
      </c>
      <c r="G369" s="1064" t="s">
        <v>2211</v>
      </c>
      <c r="H369" s="70" t="s">
        <v>2212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226</v>
      </c>
      <c r="C370" s="70">
        <v>5</v>
      </c>
      <c r="D370" s="70">
        <v>14</v>
      </c>
      <c r="E370" s="70">
        <v>2008</v>
      </c>
      <c r="F370" s="70" t="s">
        <v>792</v>
      </c>
      <c r="G370" s="70" t="s">
        <v>2211</v>
      </c>
      <c r="H370" s="70" t="s">
        <v>2212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227</v>
      </c>
      <c r="C371" s="70">
        <v>6</v>
      </c>
      <c r="D371" s="70">
        <v>14</v>
      </c>
      <c r="E371" s="70">
        <v>2009</v>
      </c>
      <c r="F371" s="70" t="s">
        <v>176</v>
      </c>
      <c r="G371" s="70" t="s">
        <v>2211</v>
      </c>
      <c r="H371" s="70" t="s">
        <v>2212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228</v>
      </c>
      <c r="C372" s="70">
        <v>7</v>
      </c>
      <c r="D372" s="70">
        <v>14</v>
      </c>
      <c r="E372" s="70">
        <v>2010</v>
      </c>
      <c r="F372" s="70" t="s">
        <v>177</v>
      </c>
      <c r="G372" s="70" t="s">
        <v>2211</v>
      </c>
      <c r="H372" s="70" t="s">
        <v>2212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229</v>
      </c>
      <c r="C373" s="70">
        <v>8</v>
      </c>
      <c r="D373" s="70">
        <v>14</v>
      </c>
      <c r="E373" s="70">
        <v>2011</v>
      </c>
      <c r="F373" s="70" t="s">
        <v>178</v>
      </c>
      <c r="G373" s="70" t="s">
        <v>2211</v>
      </c>
      <c r="H373" s="70" t="s">
        <v>2212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230</v>
      </c>
      <c r="C374" s="70">
        <v>9</v>
      </c>
      <c r="D374" s="70">
        <v>14</v>
      </c>
      <c r="E374" s="70">
        <v>2012</v>
      </c>
      <c r="F374" s="70" t="s">
        <v>179</v>
      </c>
      <c r="G374" s="70" t="s">
        <v>2211</v>
      </c>
      <c r="H374" s="70" t="s">
        <v>2212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231</v>
      </c>
      <c r="C375" s="70">
        <v>10</v>
      </c>
      <c r="D375" s="70">
        <v>14</v>
      </c>
      <c r="E375" s="70">
        <v>2013</v>
      </c>
      <c r="F375" s="70" t="s">
        <v>180</v>
      </c>
      <c r="G375" s="70" t="s">
        <v>2211</v>
      </c>
      <c r="H375" s="70" t="s">
        <v>2212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232</v>
      </c>
      <c r="C376" s="70">
        <v>11</v>
      </c>
      <c r="D376" s="70">
        <v>14</v>
      </c>
      <c r="E376" s="70">
        <v>2014</v>
      </c>
      <c r="F376" s="70" t="s">
        <v>181</v>
      </c>
      <c r="G376" s="70" t="s">
        <v>2211</v>
      </c>
      <c r="H376" s="70" t="s">
        <v>2212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233</v>
      </c>
      <c r="C377" s="70">
        <v>12</v>
      </c>
      <c r="D377" s="70">
        <v>14</v>
      </c>
      <c r="E377" s="70">
        <v>2015</v>
      </c>
      <c r="F377" s="70" t="s">
        <v>182</v>
      </c>
      <c r="G377" s="70" t="s">
        <v>2211</v>
      </c>
      <c r="H377" s="70" t="s">
        <v>2212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234</v>
      </c>
      <c r="C378" s="70">
        <v>13</v>
      </c>
      <c r="D378" s="70">
        <v>14</v>
      </c>
      <c r="E378" s="70">
        <v>2016</v>
      </c>
      <c r="F378" s="70" t="s">
        <v>155</v>
      </c>
      <c r="G378" s="70" t="s">
        <v>2211</v>
      </c>
      <c r="H378" s="70" t="s">
        <v>2212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235</v>
      </c>
      <c r="C379" s="70">
        <v>14</v>
      </c>
      <c r="D379" s="70">
        <v>14</v>
      </c>
      <c r="E379" s="70">
        <v>2017</v>
      </c>
      <c r="F379" s="70" t="s">
        <v>156</v>
      </c>
      <c r="G379" s="70" t="s">
        <v>2211</v>
      </c>
      <c r="H379" s="70" t="s">
        <v>2212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236</v>
      </c>
      <c r="C380" s="70">
        <v>15</v>
      </c>
      <c r="D380" s="70">
        <v>14</v>
      </c>
      <c r="E380" s="70">
        <v>2018</v>
      </c>
      <c r="F380" s="70" t="s">
        <v>183</v>
      </c>
      <c r="G380" s="70" t="s">
        <v>2211</v>
      </c>
      <c r="H380" s="70" t="s">
        <v>2212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237</v>
      </c>
      <c r="C381" s="70">
        <v>16</v>
      </c>
      <c r="D381" s="70">
        <v>14</v>
      </c>
      <c r="E381" s="70">
        <v>2019</v>
      </c>
      <c r="F381" s="70" t="s">
        <v>158</v>
      </c>
      <c r="G381" s="70" t="s">
        <v>2211</v>
      </c>
      <c r="H381" s="70" t="s">
        <v>2212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238</v>
      </c>
      <c r="C382" s="70">
        <v>17</v>
      </c>
      <c r="D382" s="70">
        <v>14</v>
      </c>
      <c r="E382" s="70">
        <v>2020</v>
      </c>
      <c r="F382" s="70" t="s">
        <v>159</v>
      </c>
      <c r="G382" s="70" t="s">
        <v>2211</v>
      </c>
      <c r="H382" s="70" t="s">
        <v>2212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238</v>
      </c>
      <c r="C383" s="70">
        <v>18</v>
      </c>
      <c r="D383" s="70">
        <v>14</v>
      </c>
      <c r="E383" s="70">
        <v>2021</v>
      </c>
      <c r="F383" s="70" t="s">
        <v>160</v>
      </c>
      <c r="G383" s="70" t="s">
        <v>2211</v>
      </c>
      <c r="H383" s="70" t="s">
        <v>2212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238</v>
      </c>
      <c r="C384" s="70">
        <v>19</v>
      </c>
      <c r="D384" s="70">
        <v>14</v>
      </c>
      <c r="E384" s="70">
        <v>2022</v>
      </c>
      <c r="F384" s="70" t="s">
        <v>161</v>
      </c>
      <c r="G384" s="70" t="s">
        <v>2211</v>
      </c>
      <c r="H384" s="70" t="s">
        <v>2212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238</v>
      </c>
      <c r="C385" s="70">
        <v>20</v>
      </c>
      <c r="D385" s="70">
        <v>14</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238</v>
      </c>
      <c r="C386" s="70">
        <v>21</v>
      </c>
      <c r="D386" s="70">
        <v>14</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2239</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2240</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2249</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2250</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1773</v>
      </c>
      <c r="H408" s="70" t="s">
        <v>1774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1773</v>
      </c>
      <c r="H409" s="70" t="s">
        <v>1774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1773</v>
      </c>
      <c r="H410" s="70" t="s">
        <v>1774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1773</v>
      </c>
      <c r="H411" s="70" t="s">
        <v>1774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1773</v>
      </c>
      <c r="H412" s="70" t="s">
        <v>1774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1773</v>
      </c>
      <c r="H413" s="70" t="s">
        <v>1774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1773</v>
      </c>
      <c r="H414" s="70" t="s">
        <v>1774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1773</v>
      </c>
      <c r="H415" s="70" t="s">
        <v>1774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1773</v>
      </c>
      <c r="H416" s="70" t="s">
        <v>1774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1773</v>
      </c>
      <c r="H417" s="70" t="s">
        <v>1774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1773</v>
      </c>
      <c r="H418" s="70" t="s">
        <v>1774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1773</v>
      </c>
      <c r="H419" s="70" t="s">
        <v>1774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1773</v>
      </c>
      <c r="H420" s="70" t="s">
        <v>1774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1773</v>
      </c>
      <c r="H421" s="70" t="s">
        <v>1774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1773</v>
      </c>
      <c r="H422" s="70" t="s">
        <v>1774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1773</v>
      </c>
      <c r="H423" s="70" t="s">
        <v>1774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1773</v>
      </c>
      <c r="H424" s="70" t="s">
        <v>1774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1773</v>
      </c>
      <c r="H425" s="70" t="s">
        <v>1774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1773</v>
      </c>
      <c r="H426" s="70" t="s">
        <v>1774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1773</v>
      </c>
      <c r="H427" s="70" t="s">
        <v>1774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1772</v>
      </c>
      <c r="B428" s="70">
        <v>323</v>
      </c>
      <c r="C428" s="70">
        <v>21</v>
      </c>
      <c r="D428" s="70">
        <v>19</v>
      </c>
      <c r="E428" s="70">
        <v>2024</v>
      </c>
      <c r="F428" s="70" t="s">
        <v>1554</v>
      </c>
      <c r="G428" s="70" t="s">
        <v>1773</v>
      </c>
      <c r="H428" s="70" t="s">
        <v>1774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2295</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2296</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2297</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2298</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2299</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2300</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2301</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2302</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2303</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2304</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2305</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2306</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2307</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2308</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2309</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2310</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2311</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392</v>
      </c>
      <c r="C471" s="70">
        <v>1</v>
      </c>
      <c r="D471" s="70">
        <v>24</v>
      </c>
      <c r="E471" s="70">
        <v>1990</v>
      </c>
      <c r="F471" s="70" t="s">
        <v>787</v>
      </c>
      <c r="G471" s="70" t="s">
        <v>2314</v>
      </c>
      <c r="H471" s="70" t="s">
        <v>2315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393</v>
      </c>
      <c r="C472" s="70">
        <v>2</v>
      </c>
      <c r="D472" s="70">
        <v>24</v>
      </c>
      <c r="E472" s="70">
        <v>2005</v>
      </c>
      <c r="F472" s="70" t="s">
        <v>789</v>
      </c>
      <c r="G472" s="70" t="s">
        <v>2314</v>
      </c>
      <c r="H472" s="70" t="s">
        <v>2315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394</v>
      </c>
      <c r="C473" s="70">
        <v>3</v>
      </c>
      <c r="D473" s="70">
        <v>24</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395</v>
      </c>
      <c r="C474" s="70">
        <v>4</v>
      </c>
      <c r="D474" s="70">
        <v>24</v>
      </c>
      <c r="E474" s="70">
        <v>2007</v>
      </c>
      <c r="F474" s="70" t="s">
        <v>791</v>
      </c>
      <c r="G474" s="70" t="s">
        <v>2314</v>
      </c>
      <c r="H474" s="70" t="s">
        <v>2315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396</v>
      </c>
      <c r="C475" s="70">
        <v>5</v>
      </c>
      <c r="D475" s="70">
        <v>24</v>
      </c>
      <c r="E475" s="70">
        <v>2008</v>
      </c>
      <c r="F475" s="70" t="s">
        <v>792</v>
      </c>
      <c r="G475" s="70" t="s">
        <v>2314</v>
      </c>
      <c r="H475" s="70" t="s">
        <v>2315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397</v>
      </c>
      <c r="C476" s="70">
        <v>6</v>
      </c>
      <c r="D476" s="70">
        <v>24</v>
      </c>
      <c r="E476" s="70">
        <v>2009</v>
      </c>
      <c r="F476" s="70" t="s">
        <v>176</v>
      </c>
      <c r="G476" s="70" t="s">
        <v>2314</v>
      </c>
      <c r="H476" s="70" t="s">
        <v>2315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398</v>
      </c>
      <c r="C477" s="70">
        <v>7</v>
      </c>
      <c r="D477" s="70">
        <v>24</v>
      </c>
      <c r="E477" s="70">
        <v>2010</v>
      </c>
      <c r="F477" s="70" t="s">
        <v>177</v>
      </c>
      <c r="G477" s="70" t="s">
        <v>2314</v>
      </c>
      <c r="H477" s="70" t="s">
        <v>2315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399</v>
      </c>
      <c r="C478" s="70">
        <v>8</v>
      </c>
      <c r="D478" s="70">
        <v>24</v>
      </c>
      <c r="E478" s="70">
        <v>2011</v>
      </c>
      <c r="F478" s="70" t="s">
        <v>178</v>
      </c>
      <c r="G478" s="70" t="s">
        <v>2314</v>
      </c>
      <c r="H478" s="70" t="s">
        <v>2315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400</v>
      </c>
      <c r="C479" s="70">
        <v>9</v>
      </c>
      <c r="D479" s="70">
        <v>24</v>
      </c>
      <c r="E479" s="70">
        <v>2012</v>
      </c>
      <c r="F479" s="70" t="s">
        <v>179</v>
      </c>
      <c r="G479" s="70" t="s">
        <v>2314</v>
      </c>
      <c r="H479" s="70" t="s">
        <v>2315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401</v>
      </c>
      <c r="C480" s="70">
        <v>10</v>
      </c>
      <c r="D480" s="70">
        <v>24</v>
      </c>
      <c r="E480" s="70">
        <v>2013</v>
      </c>
      <c r="F480" s="70" t="s">
        <v>180</v>
      </c>
      <c r="G480" s="70" t="s">
        <v>2314</v>
      </c>
      <c r="H480" s="70" t="s">
        <v>2315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402</v>
      </c>
      <c r="C481" s="70">
        <v>11</v>
      </c>
      <c r="D481" s="70">
        <v>24</v>
      </c>
      <c r="E481" s="70">
        <v>2014</v>
      </c>
      <c r="F481" s="70" t="s">
        <v>181</v>
      </c>
      <c r="G481" s="70" t="s">
        <v>2314</v>
      </c>
      <c r="H481" s="70" t="s">
        <v>2315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403</v>
      </c>
      <c r="C482" s="70">
        <v>12</v>
      </c>
      <c r="D482" s="70">
        <v>24</v>
      </c>
      <c r="E482" s="70">
        <v>2015</v>
      </c>
      <c r="F482" s="70" t="s">
        <v>182</v>
      </c>
      <c r="G482" s="1064" t="s">
        <v>2314</v>
      </c>
      <c r="H482" s="70" t="s">
        <v>2315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404</v>
      </c>
      <c r="C483" s="70">
        <v>13</v>
      </c>
      <c r="D483" s="70">
        <v>24</v>
      </c>
      <c r="E483" s="70">
        <v>2016</v>
      </c>
      <c r="F483" s="70" t="s">
        <v>155</v>
      </c>
      <c r="G483" s="1064" t="s">
        <v>2314</v>
      </c>
      <c r="H483" s="70" t="s">
        <v>2315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405</v>
      </c>
      <c r="C484" s="70">
        <v>14</v>
      </c>
      <c r="D484" s="70">
        <v>24</v>
      </c>
      <c r="E484" s="70">
        <v>2017</v>
      </c>
      <c r="F484" s="70" t="s">
        <v>156</v>
      </c>
      <c r="G484" s="70" t="s">
        <v>2314</v>
      </c>
      <c r="H484" s="70" t="s">
        <v>2315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406</v>
      </c>
      <c r="C485" s="70">
        <v>15</v>
      </c>
      <c r="D485" s="70">
        <v>24</v>
      </c>
      <c r="E485" s="70">
        <v>2018</v>
      </c>
      <c r="F485" s="70" t="s">
        <v>183</v>
      </c>
      <c r="G485" s="70" t="s">
        <v>2314</v>
      </c>
      <c r="H485" s="70" t="s">
        <v>2315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407</v>
      </c>
      <c r="C486" s="70">
        <v>16</v>
      </c>
      <c r="D486" s="70">
        <v>24</v>
      </c>
      <c r="E486" s="70">
        <v>2019</v>
      </c>
      <c r="F486" s="70" t="s">
        <v>158</v>
      </c>
      <c r="G486" s="70" t="s">
        <v>2314</v>
      </c>
      <c r="H486" s="70" t="s">
        <v>2315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408</v>
      </c>
      <c r="C487" s="70">
        <v>17</v>
      </c>
      <c r="D487" s="70">
        <v>24</v>
      </c>
      <c r="E487" s="70">
        <v>2020</v>
      </c>
      <c r="F487" s="70" t="s">
        <v>159</v>
      </c>
      <c r="G487" s="70" t="s">
        <v>2314</v>
      </c>
      <c r="H487" s="70" t="s">
        <v>2315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408</v>
      </c>
      <c r="C488" s="70">
        <v>18</v>
      </c>
      <c r="D488" s="70">
        <v>24</v>
      </c>
      <c r="E488" s="70">
        <v>2021</v>
      </c>
      <c r="F488" s="70" t="s">
        <v>160</v>
      </c>
      <c r="G488" s="70" t="s">
        <v>2314</v>
      </c>
      <c r="H488" s="70" t="s">
        <v>2315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408</v>
      </c>
      <c r="C489" s="70">
        <v>19</v>
      </c>
      <c r="D489" s="70">
        <v>24</v>
      </c>
      <c r="E489" s="70">
        <v>2022</v>
      </c>
      <c r="F489" s="70" t="s">
        <v>161</v>
      </c>
      <c r="G489" s="70" t="s">
        <v>2314</v>
      </c>
      <c r="H489" s="70" t="s">
        <v>2315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408</v>
      </c>
      <c r="C490" s="70">
        <v>20</v>
      </c>
      <c r="D490" s="70">
        <v>24</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408</v>
      </c>
      <c r="C491" s="70">
        <v>21</v>
      </c>
      <c r="D491" s="70">
        <v>24</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375</v>
      </c>
      <c r="C492" s="70">
        <v>1</v>
      </c>
      <c r="D492" s="70">
        <v>23</v>
      </c>
      <c r="E492" s="70">
        <v>1990</v>
      </c>
      <c r="F492" s="70" t="s">
        <v>787</v>
      </c>
      <c r="G492" s="70" t="s">
        <v>2337</v>
      </c>
      <c r="H492" s="70" t="s">
        <v>2338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376</v>
      </c>
      <c r="C493" s="70">
        <v>2</v>
      </c>
      <c r="D493" s="70">
        <v>23</v>
      </c>
      <c r="E493" s="70">
        <v>2005</v>
      </c>
      <c r="F493" s="70" t="s">
        <v>789</v>
      </c>
      <c r="G493" s="70" t="s">
        <v>2337</v>
      </c>
      <c r="H493" s="70" t="s">
        <v>2338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377</v>
      </c>
      <c r="C494" s="70">
        <v>3</v>
      </c>
      <c r="D494" s="70">
        <v>23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378</v>
      </c>
      <c r="C495" s="70">
        <v>4</v>
      </c>
      <c r="D495" s="70">
        <v>23</v>
      </c>
      <c r="E495" s="70">
        <v>2007</v>
      </c>
      <c r="F495" s="70" t="s">
        <v>791</v>
      </c>
      <c r="G495" s="70" t="s">
        <v>2337</v>
      </c>
      <c r="H495" s="70" t="s">
        <v>2338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379</v>
      </c>
      <c r="C496" s="70">
        <v>5</v>
      </c>
      <c r="D496" s="70">
        <v>23</v>
      </c>
      <c r="E496" s="70">
        <v>2008</v>
      </c>
      <c r="F496" s="70" t="s">
        <v>792</v>
      </c>
      <c r="G496" s="70" t="s">
        <v>2337</v>
      </c>
      <c r="H496" s="70" t="s">
        <v>2338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380</v>
      </c>
      <c r="C497" s="70">
        <v>6</v>
      </c>
      <c r="D497" s="70">
        <v>23</v>
      </c>
      <c r="E497" s="70">
        <v>2009</v>
      </c>
      <c r="F497" s="70" t="s">
        <v>176</v>
      </c>
      <c r="G497" s="70" t="s">
        <v>2337</v>
      </c>
      <c r="H497" s="70" t="s">
        <v>2338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381</v>
      </c>
      <c r="C498" s="70">
        <v>7</v>
      </c>
      <c r="D498" s="70">
        <v>23</v>
      </c>
      <c r="E498" s="70">
        <v>2010</v>
      </c>
      <c r="F498" s="70" t="s">
        <v>177</v>
      </c>
      <c r="G498" s="70" t="s">
        <v>2337</v>
      </c>
      <c r="H498" s="70" t="s">
        <v>2338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382</v>
      </c>
      <c r="C499" s="70">
        <v>8</v>
      </c>
      <c r="D499" s="70">
        <v>23</v>
      </c>
      <c r="E499" s="70">
        <v>2011</v>
      </c>
      <c r="F499" s="70" t="s">
        <v>178</v>
      </c>
      <c r="G499" s="70" t="s">
        <v>2337</v>
      </c>
      <c r="H499" s="70" t="s">
        <v>2338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383</v>
      </c>
      <c r="C500" s="70">
        <v>9</v>
      </c>
      <c r="D500" s="70">
        <v>23</v>
      </c>
      <c r="E500" s="70">
        <v>2012</v>
      </c>
      <c r="F500" s="70" t="s">
        <v>179</v>
      </c>
      <c r="G500" s="70" t="s">
        <v>2337</v>
      </c>
      <c r="H500" s="70" t="s">
        <v>2338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384</v>
      </c>
      <c r="C501" s="70">
        <v>10</v>
      </c>
      <c r="D501" s="70">
        <v>23</v>
      </c>
      <c r="E501" s="70">
        <v>2013</v>
      </c>
      <c r="F501" s="70" t="s">
        <v>180</v>
      </c>
      <c r="G501" s="1064" t="s">
        <v>2337</v>
      </c>
      <c r="H501" s="70" t="s">
        <v>2338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385</v>
      </c>
      <c r="C502" s="70">
        <v>11</v>
      </c>
      <c r="D502" s="70">
        <v>23</v>
      </c>
      <c r="E502" s="70">
        <v>2014</v>
      </c>
      <c r="F502" s="70" t="s">
        <v>181</v>
      </c>
      <c r="G502" s="1064" t="s">
        <v>2337</v>
      </c>
      <c r="H502" s="70" t="s">
        <v>2338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386</v>
      </c>
      <c r="C503" s="70">
        <v>12</v>
      </c>
      <c r="D503" s="70">
        <v>23</v>
      </c>
      <c r="E503" s="70">
        <v>2015</v>
      </c>
      <c r="F503" s="70" t="s">
        <v>182</v>
      </c>
      <c r="G503" s="70" t="s">
        <v>2337</v>
      </c>
      <c r="H503" s="70" t="s">
        <v>2338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387</v>
      </c>
      <c r="C504" s="70">
        <v>13</v>
      </c>
      <c r="D504" s="70">
        <v>23</v>
      </c>
      <c r="E504" s="70">
        <v>2016</v>
      </c>
      <c r="F504" s="70" t="s">
        <v>155</v>
      </c>
      <c r="G504" s="70" t="s">
        <v>2337</v>
      </c>
      <c r="H504" s="70" t="s">
        <v>2338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388</v>
      </c>
      <c r="C505" s="70">
        <v>14</v>
      </c>
      <c r="D505" s="70">
        <v>23</v>
      </c>
      <c r="E505" s="70">
        <v>2017</v>
      </c>
      <c r="F505" s="70" t="s">
        <v>156</v>
      </c>
      <c r="G505" s="70" t="s">
        <v>2337</v>
      </c>
      <c r="H505" s="70" t="s">
        <v>2338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389</v>
      </c>
      <c r="C506" s="70">
        <v>15</v>
      </c>
      <c r="D506" s="70">
        <v>23</v>
      </c>
      <c r="E506" s="70">
        <v>2018</v>
      </c>
      <c r="F506" s="70" t="s">
        <v>183</v>
      </c>
      <c r="G506" s="70" t="s">
        <v>2337</v>
      </c>
      <c r="H506" s="70" t="s">
        <v>2338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390</v>
      </c>
      <c r="C507" s="70">
        <v>16</v>
      </c>
      <c r="D507" s="70">
        <v>23</v>
      </c>
      <c r="E507" s="70">
        <v>2019</v>
      </c>
      <c r="F507" s="70" t="s">
        <v>158</v>
      </c>
      <c r="G507" s="70" t="s">
        <v>2337</v>
      </c>
      <c r="H507" s="70" t="s">
        <v>2338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391</v>
      </c>
      <c r="C508" s="70">
        <v>17</v>
      </c>
      <c r="D508" s="70">
        <v>23</v>
      </c>
      <c r="E508" s="70">
        <v>2020</v>
      </c>
      <c r="F508" s="70" t="s">
        <v>159</v>
      </c>
      <c r="G508" s="70" t="s">
        <v>2337</v>
      </c>
      <c r="H508" s="70" t="s">
        <v>2338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391</v>
      </c>
      <c r="C509" s="70">
        <v>18</v>
      </c>
      <c r="D509" s="70">
        <v>23</v>
      </c>
      <c r="E509" s="70">
        <v>2021</v>
      </c>
      <c r="F509" s="70" t="s">
        <v>160</v>
      </c>
      <c r="G509" s="70" t="s">
        <v>2337</v>
      </c>
      <c r="H509" s="70" t="s">
        <v>2338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391</v>
      </c>
      <c r="C510" s="70">
        <v>19</v>
      </c>
      <c r="D510" s="70">
        <v>23</v>
      </c>
      <c r="E510" s="70">
        <v>2022</v>
      </c>
      <c r="F510" s="70" t="s">
        <v>161</v>
      </c>
      <c r="G510" s="70" t="s">
        <v>2337</v>
      </c>
      <c r="H510" s="70" t="s">
        <v>2338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391</v>
      </c>
      <c r="C511" s="70">
        <v>20</v>
      </c>
      <c r="D511" s="70">
        <v>23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391</v>
      </c>
      <c r="C512" s="70">
        <v>21</v>
      </c>
      <c r="D512" s="70">
        <v>23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324</v>
      </c>
      <c r="C513" s="70">
        <v>1</v>
      </c>
      <c r="D513" s="70">
        <v>20</v>
      </c>
      <c r="E513" s="70">
        <v>1990</v>
      </c>
      <c r="F513" s="70" t="s">
        <v>787</v>
      </c>
      <c r="G513" s="70" t="s">
        <v>2360</v>
      </c>
      <c r="H513" s="70" t="s">
        <v>2361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325</v>
      </c>
      <c r="C514" s="70">
        <v>2</v>
      </c>
      <c r="D514" s="70">
        <v>20</v>
      </c>
      <c r="E514" s="70">
        <v>2005</v>
      </c>
      <c r="F514" s="70" t="s">
        <v>789</v>
      </c>
      <c r="G514" s="70" t="s">
        <v>2360</v>
      </c>
      <c r="H514" s="70" t="s">
        <v>2361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326</v>
      </c>
      <c r="C515" s="70">
        <v>3</v>
      </c>
      <c r="D515" s="70">
        <v>20</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327</v>
      </c>
      <c r="C516" s="70">
        <v>4</v>
      </c>
      <c r="D516" s="70">
        <v>20</v>
      </c>
      <c r="E516" s="70">
        <v>2007</v>
      </c>
      <c r="F516" s="70" t="s">
        <v>791</v>
      </c>
      <c r="G516" s="70" t="s">
        <v>2360</v>
      </c>
      <c r="H516" s="70" t="s">
        <v>2361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328</v>
      </c>
      <c r="C517" s="70">
        <v>5</v>
      </c>
      <c r="D517" s="70">
        <v>20</v>
      </c>
      <c r="E517" s="70">
        <v>2008</v>
      </c>
      <c r="F517" s="70" t="s">
        <v>792</v>
      </c>
      <c r="G517" s="70" t="s">
        <v>2360</v>
      </c>
      <c r="H517" s="70" t="s">
        <v>2361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329</v>
      </c>
      <c r="C518" s="70">
        <v>6</v>
      </c>
      <c r="D518" s="70">
        <v>20</v>
      </c>
      <c r="E518" s="70">
        <v>2009</v>
      </c>
      <c r="F518" s="70" t="s">
        <v>176</v>
      </c>
      <c r="G518" s="70" t="s">
        <v>2360</v>
      </c>
      <c r="H518" s="70" t="s">
        <v>2361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330</v>
      </c>
      <c r="C519" s="70">
        <v>7</v>
      </c>
      <c r="D519" s="70">
        <v>20</v>
      </c>
      <c r="E519" s="70">
        <v>2010</v>
      </c>
      <c r="F519" s="70" t="s">
        <v>177</v>
      </c>
      <c r="G519" s="70" t="s">
        <v>2360</v>
      </c>
      <c r="H519" s="70" t="s">
        <v>2361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331</v>
      </c>
      <c r="C520" s="70">
        <v>8</v>
      </c>
      <c r="D520" s="70">
        <v>20</v>
      </c>
      <c r="E520" s="70">
        <v>2011</v>
      </c>
      <c r="F520" s="70" t="s">
        <v>178</v>
      </c>
      <c r="G520" s="1064" t="s">
        <v>2360</v>
      </c>
      <c r="H520" s="70" t="s">
        <v>2361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332</v>
      </c>
      <c r="C521" s="70">
        <v>9</v>
      </c>
      <c r="D521" s="70">
        <v>20</v>
      </c>
      <c r="E521" s="70">
        <v>2012</v>
      </c>
      <c r="F521" s="70" t="s">
        <v>179</v>
      </c>
      <c r="G521" s="1064" t="s">
        <v>2360</v>
      </c>
      <c r="H521" s="70" t="s">
        <v>2361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333</v>
      </c>
      <c r="C522" s="70">
        <v>10</v>
      </c>
      <c r="D522" s="70">
        <v>20</v>
      </c>
      <c r="E522" s="70">
        <v>2013</v>
      </c>
      <c r="F522" s="70" t="s">
        <v>180</v>
      </c>
      <c r="G522" s="70" t="s">
        <v>2360</v>
      </c>
      <c r="H522" s="70" t="s">
        <v>2361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334</v>
      </c>
      <c r="C523" s="70">
        <v>11</v>
      </c>
      <c r="D523" s="70">
        <v>20</v>
      </c>
      <c r="E523" s="70">
        <v>2014</v>
      </c>
      <c r="F523" s="70" t="s">
        <v>181</v>
      </c>
      <c r="G523" s="70" t="s">
        <v>2360</v>
      </c>
      <c r="H523" s="70" t="s">
        <v>2361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335</v>
      </c>
      <c r="C524" s="70">
        <v>12</v>
      </c>
      <c r="D524" s="70">
        <v>20</v>
      </c>
      <c r="E524" s="70">
        <v>2015</v>
      </c>
      <c r="F524" s="70" t="s">
        <v>182</v>
      </c>
      <c r="G524" s="70" t="s">
        <v>2360</v>
      </c>
      <c r="H524" s="70" t="s">
        <v>2361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336</v>
      </c>
      <c r="C525" s="70">
        <v>13</v>
      </c>
      <c r="D525" s="70">
        <v>20</v>
      </c>
      <c r="E525" s="70">
        <v>2016</v>
      </c>
      <c r="F525" s="70" t="s">
        <v>155</v>
      </c>
      <c r="G525" s="70" t="s">
        <v>2360</v>
      </c>
      <c r="H525" s="70" t="s">
        <v>2361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337</v>
      </c>
      <c r="C526" s="70">
        <v>14</v>
      </c>
      <c r="D526" s="70">
        <v>20</v>
      </c>
      <c r="E526" s="70">
        <v>2017</v>
      </c>
      <c r="F526" s="70" t="s">
        <v>156</v>
      </c>
      <c r="G526" s="70" t="s">
        <v>2360</v>
      </c>
      <c r="H526" s="70" t="s">
        <v>2361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338</v>
      </c>
      <c r="C527" s="70">
        <v>15</v>
      </c>
      <c r="D527" s="70">
        <v>20</v>
      </c>
      <c r="E527" s="70">
        <v>2018</v>
      </c>
      <c r="F527" s="70" t="s">
        <v>183</v>
      </c>
      <c r="G527" s="70" t="s">
        <v>2360</v>
      </c>
      <c r="H527" s="70" t="s">
        <v>2361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339</v>
      </c>
      <c r="C528" s="70">
        <v>16</v>
      </c>
      <c r="D528" s="70">
        <v>20</v>
      </c>
      <c r="E528" s="70">
        <v>2019</v>
      </c>
      <c r="F528" s="70" t="s">
        <v>158</v>
      </c>
      <c r="G528" s="70" t="s">
        <v>2360</v>
      </c>
      <c r="H528" s="70" t="s">
        <v>2361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340</v>
      </c>
      <c r="C529" s="70">
        <v>17</v>
      </c>
      <c r="D529" s="70">
        <v>20</v>
      </c>
      <c r="E529" s="70">
        <v>2020</v>
      </c>
      <c r="F529" s="70" t="s">
        <v>159</v>
      </c>
      <c r="G529" s="70" t="s">
        <v>2360</v>
      </c>
      <c r="H529" s="70" t="s">
        <v>2361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340</v>
      </c>
      <c r="C530" s="70">
        <v>18</v>
      </c>
      <c r="D530" s="70">
        <v>20</v>
      </c>
      <c r="E530" s="70">
        <v>2021</v>
      </c>
      <c r="F530" s="70" t="s">
        <v>160</v>
      </c>
      <c r="G530" s="70" t="s">
        <v>2360</v>
      </c>
      <c r="H530" s="70" t="s">
        <v>2361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340</v>
      </c>
      <c r="C531" s="70">
        <v>19</v>
      </c>
      <c r="D531" s="70">
        <v>20</v>
      </c>
      <c r="E531" s="70">
        <v>2022</v>
      </c>
      <c r="F531" s="70" t="s">
        <v>161</v>
      </c>
      <c r="G531" s="70" t="s">
        <v>2360</v>
      </c>
      <c r="H531" s="70" t="s">
        <v>2361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340</v>
      </c>
      <c r="C532" s="70">
        <v>20</v>
      </c>
      <c r="D532" s="70">
        <v>20</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340</v>
      </c>
      <c r="C533" s="70">
        <v>21</v>
      </c>
      <c r="D533" s="70">
        <v>20</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2392</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2393</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2394</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2395</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2396</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2397</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2398</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2399</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2407</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2408</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2409</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2410</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2411</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2412</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2413</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2414</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2415</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2416</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2417</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2418</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2420</v>
      </c>
      <c r="B576" s="70">
        <v>443</v>
      </c>
      <c r="C576" s="70">
        <v>1</v>
      </c>
      <c r="D576" s="70">
        <v>27</v>
      </c>
      <c r="E576" s="70">
        <v>1990</v>
      </c>
      <c r="F576" s="70" t="s">
        <v>787</v>
      </c>
      <c r="G576" s="70" t="s">
        <v>2421</v>
      </c>
      <c r="H576" s="70" t="s">
        <v>2422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2423</v>
      </c>
      <c r="B577" s="70">
        <v>444</v>
      </c>
      <c r="C577" s="70">
        <v>2</v>
      </c>
      <c r="D577" s="70">
        <v>27</v>
      </c>
      <c r="E577" s="70">
        <v>2005</v>
      </c>
      <c r="F577" s="70" t="s">
        <v>789</v>
      </c>
      <c r="G577" s="1064" t="s">
        <v>2421</v>
      </c>
      <c r="H577" s="70" t="s">
        <v>2422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2424</v>
      </c>
      <c r="B578" s="70">
        <v>445</v>
      </c>
      <c r="C578" s="70">
        <v>3</v>
      </c>
      <c r="D578" s="70">
        <v>27</v>
      </c>
      <c r="E578" s="70">
        <v>2006</v>
      </c>
      <c r="F578" s="70" t="s">
        <v>790</v>
      </c>
      <c r="G578" s="1064" t="s">
        <v>2421</v>
      </c>
      <c r="H578" s="70" t="s">
        <v>2422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2425</v>
      </c>
      <c r="B579" s="70">
        <v>446</v>
      </c>
      <c r="C579" s="70">
        <v>4</v>
      </c>
      <c r="D579" s="70">
        <v>27</v>
      </c>
      <c r="E579" s="70">
        <v>2007</v>
      </c>
      <c r="F579" s="70" t="s">
        <v>791</v>
      </c>
      <c r="G579" s="70" t="s">
        <v>2421</v>
      </c>
      <c r="H579" s="70" t="s">
        <v>2422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2426</v>
      </c>
      <c r="B580" s="70">
        <v>447</v>
      </c>
      <c r="C580" s="70">
        <v>5</v>
      </c>
      <c r="D580" s="70">
        <v>27</v>
      </c>
      <c r="E580" s="70">
        <v>2008</v>
      </c>
      <c r="F580" s="70" t="s">
        <v>792</v>
      </c>
      <c r="G580" s="70" t="s">
        <v>2421</v>
      </c>
      <c r="H580" s="70" t="s">
        <v>2422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2427</v>
      </c>
      <c r="B581" s="70">
        <v>448</v>
      </c>
      <c r="C581" s="70">
        <v>6</v>
      </c>
      <c r="D581" s="70">
        <v>27</v>
      </c>
      <c r="E581" s="70">
        <v>2009</v>
      </c>
      <c r="F581" s="70" t="s">
        <v>176</v>
      </c>
      <c r="G581" s="70" t="s">
        <v>2421</v>
      </c>
      <c r="H581" s="70" t="s">
        <v>2422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2428</v>
      </c>
      <c r="B582" s="70">
        <v>449</v>
      </c>
      <c r="C582" s="70">
        <v>7</v>
      </c>
      <c r="D582" s="70">
        <v>27</v>
      </c>
      <c r="E582" s="70">
        <v>2010</v>
      </c>
      <c r="F582" s="70" t="s">
        <v>177</v>
      </c>
      <c r="G582" s="70" t="s">
        <v>2421</v>
      </c>
      <c r="H582" s="70" t="s">
        <v>2422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2429</v>
      </c>
      <c r="B583" s="70">
        <v>450</v>
      </c>
      <c r="C583" s="70">
        <v>8</v>
      </c>
      <c r="D583" s="70">
        <v>27</v>
      </c>
      <c r="E583" s="70">
        <v>2011</v>
      </c>
      <c r="F583" s="70" t="s">
        <v>178</v>
      </c>
      <c r="G583" s="70" t="s">
        <v>2421</v>
      </c>
      <c r="H583" s="70" t="s">
        <v>2422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2430</v>
      </c>
      <c r="B584" s="70">
        <v>451</v>
      </c>
      <c r="C584" s="70">
        <v>9</v>
      </c>
      <c r="D584" s="70">
        <v>27</v>
      </c>
      <c r="E584" s="70">
        <v>2012</v>
      </c>
      <c r="F584" s="70" t="s">
        <v>179</v>
      </c>
      <c r="G584" s="70" t="s">
        <v>2421</v>
      </c>
      <c r="H584" s="70" t="s">
        <v>2422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2431</v>
      </c>
      <c r="B585" s="70">
        <v>452</v>
      </c>
      <c r="C585" s="70">
        <v>10</v>
      </c>
      <c r="D585" s="70">
        <v>27</v>
      </c>
      <c r="E585" s="70">
        <v>2013</v>
      </c>
      <c r="F585" s="70" t="s">
        <v>180</v>
      </c>
      <c r="G585" s="70" t="s">
        <v>2421</v>
      </c>
      <c r="H585" s="70" t="s">
        <v>2422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2432</v>
      </c>
      <c r="B586" s="70">
        <v>453</v>
      </c>
      <c r="C586" s="70">
        <v>11</v>
      </c>
      <c r="D586" s="70">
        <v>27</v>
      </c>
      <c r="E586" s="70">
        <v>2014</v>
      </c>
      <c r="F586" s="70" t="s">
        <v>181</v>
      </c>
      <c r="G586" s="70" t="s">
        <v>2421</v>
      </c>
      <c r="H586" s="70" t="s">
        <v>2422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2433</v>
      </c>
      <c r="B587" s="70">
        <v>454</v>
      </c>
      <c r="C587" s="70">
        <v>12</v>
      </c>
      <c r="D587" s="70">
        <v>27</v>
      </c>
      <c r="E587" s="70">
        <v>2015</v>
      </c>
      <c r="F587" s="70" t="s">
        <v>182</v>
      </c>
      <c r="G587" s="70" t="s">
        <v>2421</v>
      </c>
      <c r="H587" s="70" t="s">
        <v>2422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2434</v>
      </c>
      <c r="B588" s="70">
        <v>455</v>
      </c>
      <c r="C588" s="70">
        <v>13</v>
      </c>
      <c r="D588" s="70">
        <v>27</v>
      </c>
      <c r="E588" s="70">
        <v>2016</v>
      </c>
      <c r="F588" s="70" t="s">
        <v>155</v>
      </c>
      <c r="G588" s="70" t="s">
        <v>2421</v>
      </c>
      <c r="H588" s="70" t="s">
        <v>2422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2435</v>
      </c>
      <c r="B589" s="70">
        <v>456</v>
      </c>
      <c r="C589" s="70">
        <v>14</v>
      </c>
      <c r="D589" s="70">
        <v>27</v>
      </c>
      <c r="E589" s="70">
        <v>2017</v>
      </c>
      <c r="F589" s="70" t="s">
        <v>156</v>
      </c>
      <c r="G589" s="70" t="s">
        <v>2421</v>
      </c>
      <c r="H589" s="70" t="s">
        <v>2422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2436</v>
      </c>
      <c r="B590" s="70">
        <v>457</v>
      </c>
      <c r="C590" s="70">
        <v>15</v>
      </c>
      <c r="D590" s="70">
        <v>27</v>
      </c>
      <c r="E590" s="70">
        <v>2018</v>
      </c>
      <c r="F590" s="70" t="s">
        <v>183</v>
      </c>
      <c r="G590" s="70" t="s">
        <v>2421</v>
      </c>
      <c r="H590" s="70" t="s">
        <v>2422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2437</v>
      </c>
      <c r="B591" s="70">
        <v>458</v>
      </c>
      <c r="C591" s="70">
        <v>16</v>
      </c>
      <c r="D591" s="70">
        <v>27</v>
      </c>
      <c r="E591" s="70">
        <v>2019</v>
      </c>
      <c r="F591" s="70" t="s">
        <v>158</v>
      </c>
      <c r="G591" s="70" t="s">
        <v>2421</v>
      </c>
      <c r="H591" s="70" t="s">
        <v>2422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2438</v>
      </c>
      <c r="B592" s="70">
        <v>459</v>
      </c>
      <c r="C592" s="70">
        <v>17</v>
      </c>
      <c r="D592" s="70">
        <v>27</v>
      </c>
      <c r="E592" s="70">
        <v>2020</v>
      </c>
      <c r="F592" s="70" t="s">
        <v>159</v>
      </c>
      <c r="G592" s="70" t="s">
        <v>2421</v>
      </c>
      <c r="H592" s="70" t="s">
        <v>2422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2439</v>
      </c>
      <c r="B593" s="70">
        <v>459</v>
      </c>
      <c r="C593" s="70">
        <v>18</v>
      </c>
      <c r="D593" s="70">
        <v>27</v>
      </c>
      <c r="E593" s="70">
        <v>2021</v>
      </c>
      <c r="F593" s="70" t="s">
        <v>160</v>
      </c>
      <c r="G593" s="70" t="s">
        <v>2421</v>
      </c>
      <c r="H593" s="70" t="s">
        <v>2422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2440</v>
      </c>
      <c r="B594" s="70">
        <v>459</v>
      </c>
      <c r="C594" s="70">
        <v>19</v>
      </c>
      <c r="D594" s="70">
        <v>27</v>
      </c>
      <c r="E594" s="70">
        <v>2022</v>
      </c>
      <c r="F594" s="70" t="s">
        <v>161</v>
      </c>
      <c r="G594" s="70" t="s">
        <v>2421</v>
      </c>
      <c r="H594" s="70" t="s">
        <v>2422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2441</v>
      </c>
      <c r="B595" s="70">
        <v>459</v>
      </c>
      <c r="C595" s="70">
        <v>20</v>
      </c>
      <c r="D595" s="70">
        <v>27</v>
      </c>
      <c r="E595" s="70">
        <v>2023</v>
      </c>
      <c r="F595" s="70" t="s">
        <v>1539</v>
      </c>
      <c r="G595" s="70" t="s">
        <v>2421</v>
      </c>
      <c r="H595" s="70" t="s">
        <v>2422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2442</v>
      </c>
      <c r="B596" s="70">
        <v>459</v>
      </c>
      <c r="C596" s="70">
        <v>21</v>
      </c>
      <c r="D596" s="70">
        <v>27</v>
      </c>
      <c r="E596" s="70">
        <v>2024</v>
      </c>
      <c r="F596" s="70" t="s">
        <v>1554</v>
      </c>
      <c r="G596" s="1064" t="s">
        <v>2421</v>
      </c>
      <c r="H596" s="70" t="s">
        <v>2422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2443</v>
      </c>
      <c r="B597" s="70">
        <v>52</v>
      </c>
      <c r="C597" s="70">
        <v>1</v>
      </c>
      <c r="D597" s="70">
        <v>4</v>
      </c>
      <c r="E597" s="70">
        <v>1990</v>
      </c>
      <c r="F597" s="70" t="s">
        <v>787</v>
      </c>
      <c r="G597" s="1064" t="s">
        <v>1782</v>
      </c>
      <c r="H597" s="70" t="s">
        <v>1783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2444</v>
      </c>
      <c r="B598" s="70">
        <v>53</v>
      </c>
      <c r="C598" s="70">
        <v>2</v>
      </c>
      <c r="D598" s="70">
        <v>4</v>
      </c>
      <c r="E598" s="70">
        <v>2005</v>
      </c>
      <c r="F598" s="70" t="s">
        <v>789</v>
      </c>
      <c r="G598" s="70" t="s">
        <v>1782</v>
      </c>
      <c r="H598" s="70" t="s">
        <v>1783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2445</v>
      </c>
      <c r="B599" s="70">
        <v>54</v>
      </c>
      <c r="C599" s="70">
        <v>3</v>
      </c>
      <c r="D599" s="70">
        <v>4</v>
      </c>
      <c r="E599" s="70">
        <v>2006</v>
      </c>
      <c r="F599" s="70" t="s">
        <v>790</v>
      </c>
      <c r="G599" s="70" t="s">
        <v>1782</v>
      </c>
      <c r="H599" s="70" t="s">
        <v>1783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2446</v>
      </c>
      <c r="B600" s="70">
        <v>55</v>
      </c>
      <c r="C600" s="70">
        <v>4</v>
      </c>
      <c r="D600" s="70">
        <v>4</v>
      </c>
      <c r="E600" s="70">
        <v>2007</v>
      </c>
      <c r="F600" s="70" t="s">
        <v>791</v>
      </c>
      <c r="G600" s="70" t="s">
        <v>1782</v>
      </c>
      <c r="H600" s="70" t="s">
        <v>1783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2447</v>
      </c>
      <c r="B601" s="70">
        <v>56</v>
      </c>
      <c r="C601" s="70">
        <v>5</v>
      </c>
      <c r="D601" s="70">
        <v>4</v>
      </c>
      <c r="E601" s="70">
        <v>2008</v>
      </c>
      <c r="F601" s="70" t="s">
        <v>792</v>
      </c>
      <c r="G601" s="70" t="s">
        <v>1782</v>
      </c>
      <c r="H601" s="70" t="s">
        <v>1783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2448</v>
      </c>
      <c r="B602" s="70">
        <v>57</v>
      </c>
      <c r="C602" s="70">
        <v>6</v>
      </c>
      <c r="D602" s="70">
        <v>4</v>
      </c>
      <c r="E602" s="70">
        <v>2009</v>
      </c>
      <c r="F602" s="70" t="s">
        <v>176</v>
      </c>
      <c r="G602" s="70" t="s">
        <v>1782</v>
      </c>
      <c r="H602" s="70" t="s">
        <v>1783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2449</v>
      </c>
      <c r="B603" s="70">
        <v>58</v>
      </c>
      <c r="C603" s="70">
        <v>7</v>
      </c>
      <c r="D603" s="70">
        <v>4</v>
      </c>
      <c r="E603" s="70">
        <v>2010</v>
      </c>
      <c r="F603" s="70" t="s">
        <v>177</v>
      </c>
      <c r="G603" s="70" t="s">
        <v>1782</v>
      </c>
      <c r="H603" s="70" t="s">
        <v>1783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2450</v>
      </c>
      <c r="B604" s="70">
        <v>59</v>
      </c>
      <c r="C604" s="70">
        <v>8</v>
      </c>
      <c r="D604" s="70">
        <v>4</v>
      </c>
      <c r="E604" s="70">
        <v>2011</v>
      </c>
      <c r="F604" s="70" t="s">
        <v>178</v>
      </c>
      <c r="G604" s="70" t="s">
        <v>1782</v>
      </c>
      <c r="H604" s="70" t="s">
        <v>1783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2451</v>
      </c>
      <c r="B605" s="70">
        <v>60</v>
      </c>
      <c r="C605" s="70">
        <v>9</v>
      </c>
      <c r="D605" s="70">
        <v>4</v>
      </c>
      <c r="E605" s="70">
        <v>2012</v>
      </c>
      <c r="F605" s="70" t="s">
        <v>179</v>
      </c>
      <c r="G605" s="70" t="s">
        <v>1782</v>
      </c>
      <c r="H605" s="70" t="s">
        <v>1783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2452</v>
      </c>
      <c r="B606" s="70">
        <v>61</v>
      </c>
      <c r="C606" s="70">
        <v>10</v>
      </c>
      <c r="D606" s="70">
        <v>4</v>
      </c>
      <c r="E606" s="70">
        <v>2013</v>
      </c>
      <c r="F606" s="70" t="s">
        <v>180</v>
      </c>
      <c r="G606" s="70" t="s">
        <v>1782</v>
      </c>
      <c r="H606" s="70" t="s">
        <v>1783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2453</v>
      </c>
      <c r="B607" s="70">
        <v>62</v>
      </c>
      <c r="C607" s="70">
        <v>11</v>
      </c>
      <c r="D607" s="70">
        <v>4</v>
      </c>
      <c r="E607" s="70">
        <v>2014</v>
      </c>
      <c r="F607" s="70" t="s">
        <v>181</v>
      </c>
      <c r="G607" s="70" t="s">
        <v>1782</v>
      </c>
      <c r="H607" s="70" t="s">
        <v>1783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2454</v>
      </c>
      <c r="B608" s="70">
        <v>63</v>
      </c>
      <c r="C608" s="70">
        <v>12</v>
      </c>
      <c r="D608" s="70">
        <v>4</v>
      </c>
      <c r="E608" s="70">
        <v>2015</v>
      </c>
      <c r="F608" s="70" t="s">
        <v>182</v>
      </c>
      <c r="G608" s="70" t="s">
        <v>1782</v>
      </c>
      <c r="H608" s="70" t="s">
        <v>1783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2455</v>
      </c>
      <c r="B609" s="70">
        <v>64</v>
      </c>
      <c r="C609" s="70">
        <v>13</v>
      </c>
      <c r="D609" s="70">
        <v>4</v>
      </c>
      <c r="E609" s="70">
        <v>2016</v>
      </c>
      <c r="F609" s="70" t="s">
        <v>155</v>
      </c>
      <c r="G609" s="70" t="s">
        <v>1782</v>
      </c>
      <c r="H609" s="70" t="s">
        <v>1783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2456</v>
      </c>
      <c r="B610" s="70">
        <v>65</v>
      </c>
      <c r="C610" s="70">
        <v>14</v>
      </c>
      <c r="D610" s="70">
        <v>4</v>
      </c>
      <c r="E610" s="70">
        <v>2017</v>
      </c>
      <c r="F610" s="70" t="s">
        <v>156</v>
      </c>
      <c r="G610" s="70" t="s">
        <v>1782</v>
      </c>
      <c r="H610" s="70" t="s">
        <v>1783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2457</v>
      </c>
      <c r="B611" s="70">
        <v>66</v>
      </c>
      <c r="C611" s="70">
        <v>15</v>
      </c>
      <c r="D611" s="70">
        <v>4</v>
      </c>
      <c r="E611" s="70">
        <v>2018</v>
      </c>
      <c r="F611" s="70" t="s">
        <v>183</v>
      </c>
      <c r="G611" s="70" t="s">
        <v>1782</v>
      </c>
      <c r="H611" s="70" t="s">
        <v>1783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2458</v>
      </c>
      <c r="B612" s="70">
        <v>67</v>
      </c>
      <c r="C612" s="70">
        <v>16</v>
      </c>
      <c r="D612" s="70">
        <v>4</v>
      </c>
      <c r="E612" s="70">
        <v>2019</v>
      </c>
      <c r="F612" s="70" t="s">
        <v>158</v>
      </c>
      <c r="G612" s="70" t="s">
        <v>1782</v>
      </c>
      <c r="H612" s="70" t="s">
        <v>1783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2459</v>
      </c>
      <c r="B613" s="70">
        <v>68</v>
      </c>
      <c r="C613" s="70">
        <v>17</v>
      </c>
      <c r="D613" s="70">
        <v>4</v>
      </c>
      <c r="E613" s="70">
        <v>2020</v>
      </c>
      <c r="F613" s="70" t="s">
        <v>159</v>
      </c>
      <c r="G613" s="70" t="s">
        <v>1782</v>
      </c>
      <c r="H613" s="70" t="s">
        <v>1783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2460</v>
      </c>
      <c r="B614" s="70">
        <v>68</v>
      </c>
      <c r="C614" s="70">
        <v>18</v>
      </c>
      <c r="D614" s="70">
        <v>4</v>
      </c>
      <c r="E614" s="70">
        <v>2021</v>
      </c>
      <c r="F614" s="70" t="s">
        <v>160</v>
      </c>
      <c r="G614" s="70" t="s">
        <v>1782</v>
      </c>
      <c r="H614" s="70" t="s">
        <v>1783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1833</v>
      </c>
      <c r="B615" s="70">
        <v>68</v>
      </c>
      <c r="C615" s="70">
        <v>19</v>
      </c>
      <c r="D615" s="70">
        <v>4</v>
      </c>
      <c r="E615" s="70">
        <v>2022</v>
      </c>
      <c r="F615" s="70" t="s">
        <v>161</v>
      </c>
      <c r="G615" s="1064" t="s">
        <v>1782</v>
      </c>
      <c r="H615" s="70" t="s">
        <v>1783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68</v>
      </c>
      <c r="C616" s="70">
        <v>20</v>
      </c>
      <c r="D616" s="70">
        <v>4</v>
      </c>
      <c r="E616" s="70">
        <v>2023</v>
      </c>
      <c r="F616" s="70" t="s">
        <v>1539</v>
      </c>
      <c r="G616" s="1064" t="s">
        <v>1782</v>
      </c>
      <c r="H616" s="70" t="s">
        <v>1783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1781</v>
      </c>
      <c r="B617" s="70">
        <v>68</v>
      </c>
      <c r="C617" s="70">
        <v>21</v>
      </c>
      <c r="D617" s="70">
        <v>4</v>
      </c>
      <c r="E617" s="70">
        <v>2024</v>
      </c>
      <c r="F617" s="70" t="s">
        <v>1554</v>
      </c>
      <c r="G617" s="70" t="s">
        <v>1782</v>
      </c>
      <c r="H617" s="70" t="s">
        <v>1783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2252</v>
      </c>
      <c r="B9" s="70">
        <v>1</v>
      </c>
      <c r="C9" s="70">
        <v>1</v>
      </c>
      <c r="D9" s="70">
        <v>1</v>
      </c>
      <c r="E9" s="70">
        <v>1990</v>
      </c>
      <c r="F9" s="70" t="s">
        <v>787</v>
      </c>
      <c r="G9" s="1073" t="s">
        <v>1773</v>
      </c>
      <c r="H9" s="70" t="s">
        <v>1774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2253</v>
      </c>
      <c r="B10" s="70">
        <v>2</v>
      </c>
      <c r="C10" s="70">
        <v>2</v>
      </c>
      <c r="D10" s="70">
        <v>1</v>
      </c>
      <c r="E10" s="70">
        <v>2005</v>
      </c>
      <c r="F10" s="70" t="s">
        <v>789</v>
      </c>
      <c r="G10" s="1073" t="s">
        <v>1773</v>
      </c>
      <c r="H10" s="70" t="s">
        <v>1774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2254</v>
      </c>
      <c r="B11" s="70">
        <v>3</v>
      </c>
      <c r="C11" s="70">
        <v>3</v>
      </c>
      <c r="D11" s="70">
        <v>1</v>
      </c>
      <c r="E11" s="70">
        <v>2006</v>
      </c>
      <c r="F11" s="70" t="s">
        <v>790</v>
      </c>
      <c r="G11" s="1073" t="s">
        <v>1773</v>
      </c>
      <c r="H11" s="70" t="s">
        <v>1774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2255</v>
      </c>
      <c r="B12" s="70">
        <v>4</v>
      </c>
      <c r="C12" s="70">
        <v>4</v>
      </c>
      <c r="D12" s="70">
        <v>1</v>
      </c>
      <c r="E12" s="70">
        <v>2007</v>
      </c>
      <c r="F12" s="70" t="s">
        <v>791</v>
      </c>
      <c r="G12" s="1073" t="s">
        <v>1773</v>
      </c>
      <c r="H12" s="70" t="s">
        <v>1774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2256</v>
      </c>
      <c r="B13" s="70">
        <v>5</v>
      </c>
      <c r="C13" s="70">
        <v>5</v>
      </c>
      <c r="D13" s="70">
        <v>1</v>
      </c>
      <c r="E13" s="70">
        <v>2008</v>
      </c>
      <c r="F13" s="70" t="s">
        <v>792</v>
      </c>
      <c r="G13" s="1073" t="s">
        <v>1773</v>
      </c>
      <c r="H13" s="70" t="s">
        <v>1774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2257</v>
      </c>
      <c r="B14" s="70">
        <v>6</v>
      </c>
      <c r="C14" s="70">
        <v>6</v>
      </c>
      <c r="D14" s="70">
        <v>1</v>
      </c>
      <c r="E14" s="70">
        <v>2009</v>
      </c>
      <c r="F14" s="70" t="s">
        <v>176</v>
      </c>
      <c r="G14" s="1073" t="s">
        <v>1773</v>
      </c>
      <c r="H14" s="70" t="s">
        <v>1774</v>
      </c>
      <c r="I14" s="1066"/>
      <c r="J14" s="73">
        <v>0</v>
      </c>
      <c r="K14" s="73">
        <v>0</v>
      </c>
      <c r="L14" s="73">
        <v>0</v>
      </c>
      <c r="M14" s="73">
        <v>0</v>
      </c>
      <c r="N14" s="73">
        <v>0</v>
      </c>
      <c r="O14" s="73">
        <v>0</v>
      </c>
      <c r="P14" s="73">
        <v>0</v>
      </c>
      <c r="Q14" s="73">
        <v>0</v>
      </c>
      <c r="R14" s="73">
        <v>19.3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2258</v>
      </c>
      <c r="B15" s="70">
        <v>7</v>
      </c>
      <c r="C15" s="70">
        <v>7</v>
      </c>
      <c r="D15" s="70">
        <v>1</v>
      </c>
      <c r="E15" s="70">
        <v>2010</v>
      </c>
      <c r="F15" s="70" t="s">
        <v>177</v>
      </c>
      <c r="G15" s="1073" t="s">
        <v>1773</v>
      </c>
      <c r="H15" s="70" t="s">
        <v>1774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2259</v>
      </c>
      <c r="B16" s="70">
        <v>8</v>
      </c>
      <c r="C16" s="70">
        <v>8</v>
      </c>
      <c r="D16" s="70">
        <v>1</v>
      </c>
      <c r="E16" s="70">
        <v>2011</v>
      </c>
      <c r="F16" s="70" t="s">
        <v>178</v>
      </c>
      <c r="G16" s="1073" t="s">
        <v>1773</v>
      </c>
      <c r="H16" s="70" t="s">
        <v>1774</v>
      </c>
      <c r="I16" s="1066"/>
      <c r="J16" s="73">
        <v>0</v>
      </c>
      <c r="K16" s="73">
        <v>0</v>
      </c>
      <c r="L16" s="73">
        <v>0</v>
      </c>
      <c r="M16" s="73">
        <v>0</v>
      </c>
      <c r="N16" s="73">
        <v>0</v>
      </c>
      <c r="O16" s="73">
        <v>0</v>
      </c>
      <c r="P16" s="73">
        <v>0</v>
      </c>
      <c r="Q16" s="73">
        <v>0</v>
      </c>
      <c r="R16" s="73">
        <v>14.226000000000001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14.226000000000001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14.226000000000001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14.226000000000001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2260</v>
      </c>
      <c r="B17" s="70">
        <v>9</v>
      </c>
      <c r="C17" s="70">
        <v>9</v>
      </c>
      <c r="D17" s="70">
        <v>1</v>
      </c>
      <c r="E17" s="70">
        <v>2012</v>
      </c>
      <c r="F17" s="70" t="s">
        <v>179</v>
      </c>
      <c r="G17" s="1073" t="s">
        <v>1773</v>
      </c>
      <c r="H17" s="70" t="s">
        <v>1774</v>
      </c>
      <c r="I17" s="1066"/>
      <c r="J17" s="73">
        <v>0</v>
      </c>
      <c r="K17" s="73">
        <v>0</v>
      </c>
      <c r="L17" s="73">
        <v>0</v>
      </c>
      <c r="M17" s="73">
        <v>0</v>
      </c>
      <c r="N17" s="73">
        <v>0</v>
      </c>
      <c r="O17" s="73">
        <v>0</v>
      </c>
      <c r="P17" s="73">
        <v>0</v>
      </c>
      <c r="Q17" s="73">
        <v>0</v>
      </c>
      <c r="R17" s="73">
        <v>16.411000000000001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16.411000000000001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16.411000000000001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16.411000000000001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2261</v>
      </c>
      <c r="B18" s="70">
        <v>10</v>
      </c>
      <c r="C18" s="70">
        <v>10</v>
      </c>
      <c r="D18" s="70">
        <v>1</v>
      </c>
      <c r="E18" s="70">
        <v>2013</v>
      </c>
      <c r="F18" s="70" t="s">
        <v>180</v>
      </c>
      <c r="G18" s="1073" t="s">
        <v>1773</v>
      </c>
      <c r="H18" s="70" t="s">
        <v>1774</v>
      </c>
      <c r="I18" s="1066"/>
      <c r="J18" s="73">
        <v>0</v>
      </c>
      <c r="K18" s="73">
        <v>0</v>
      </c>
      <c r="L18" s="73">
        <v>0</v>
      </c>
      <c r="M18" s="73">
        <v>0</v>
      </c>
      <c r="N18" s="73">
        <v>0</v>
      </c>
      <c r="O18" s="73">
        <v>0</v>
      </c>
      <c r="P18" s="73">
        <v>0</v>
      </c>
      <c r="Q18" s="73">
        <v>0</v>
      </c>
      <c r="R18" s="73">
        <v>17.388000000000002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17.388000000000002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17.388000000000002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17.388000000000002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2262</v>
      </c>
      <c r="B19" s="70">
        <v>11</v>
      </c>
      <c r="C19" s="70">
        <v>11</v>
      </c>
      <c r="D19" s="70">
        <v>1</v>
      </c>
      <c r="E19" s="70">
        <v>2014</v>
      </c>
      <c r="F19" s="70" t="s">
        <v>181</v>
      </c>
      <c r="G19" s="1073" t="s">
        <v>1773</v>
      </c>
      <c r="H19" s="70" t="s">
        <v>1774</v>
      </c>
      <c r="I19" s="1066"/>
      <c r="J19" s="73">
        <v>0</v>
      </c>
      <c r="K19" s="73">
        <v>0</v>
      </c>
      <c r="L19" s="73">
        <v>0</v>
      </c>
      <c r="M19" s="73">
        <v>0</v>
      </c>
      <c r="N19" s="73">
        <v>0</v>
      </c>
      <c r="O19" s="73">
        <v>0</v>
      </c>
      <c r="P19" s="73">
        <v>0</v>
      </c>
      <c r="Q19" s="73">
        <v>0</v>
      </c>
      <c r="R19" s="73">
        <v>16.015000000000001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16.015000000000001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16.015000000000001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16.015000000000001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2263</v>
      </c>
      <c r="B20" s="70">
        <v>12</v>
      </c>
      <c r="C20" s="70">
        <v>12</v>
      </c>
      <c r="D20" s="70">
        <v>1</v>
      </c>
      <c r="E20" s="70">
        <v>2015</v>
      </c>
      <c r="F20" s="70" t="s">
        <v>182</v>
      </c>
      <c r="G20" s="1073" t="s">
        <v>1773</v>
      </c>
      <c r="H20" s="70" t="s">
        <v>1774</v>
      </c>
      <c r="I20" s="1066"/>
      <c r="J20" s="73">
        <v>0</v>
      </c>
      <c r="K20" s="73">
        <v>0</v>
      </c>
      <c r="L20" s="73">
        <v>0</v>
      </c>
      <c r="M20" s="73">
        <v>0</v>
      </c>
      <c r="N20" s="73">
        <v>0</v>
      </c>
      <c r="O20" s="73">
        <v>0</v>
      </c>
      <c r="P20" s="73">
        <v>0</v>
      </c>
      <c r="Q20" s="73">
        <v>0</v>
      </c>
      <c r="R20" s="73">
        <v>17.553000000000001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17.553000000000001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17.553000000000001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17.553000000000001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2264</v>
      </c>
      <c r="B21" s="70">
        <v>13</v>
      </c>
      <c r="C21" s="70">
        <v>13</v>
      </c>
      <c r="D21" s="70">
        <v>1</v>
      </c>
      <c r="E21" s="70">
        <v>2016</v>
      </c>
      <c r="F21" s="70" t="s">
        <v>155</v>
      </c>
      <c r="G21" s="1073" t="s">
        <v>1773</v>
      </c>
      <c r="H21" s="70" t="s">
        <v>1774</v>
      </c>
      <c r="I21" s="1066"/>
      <c r="J21" s="73">
        <v>0</v>
      </c>
      <c r="K21" s="73">
        <v>0</v>
      </c>
      <c r="L21" s="73">
        <v>0</v>
      </c>
      <c r="M21" s="73">
        <v>0</v>
      </c>
      <c r="N21" s="73">
        <v>0</v>
      </c>
      <c r="O21" s="73">
        <v>0</v>
      </c>
      <c r="P21" s="73">
        <v>0</v>
      </c>
      <c r="Q21" s="73">
        <v>0</v>
      </c>
      <c r="R21" s="73">
        <v>15.959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15.959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15.959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15.959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2265</v>
      </c>
      <c r="B22" s="70">
        <v>14</v>
      </c>
      <c r="C22" s="70">
        <v>14</v>
      </c>
      <c r="D22" s="70">
        <v>1</v>
      </c>
      <c r="E22" s="70">
        <v>2017</v>
      </c>
      <c r="F22" s="70" t="s">
        <v>156</v>
      </c>
      <c r="G22" s="1073" t="s">
        <v>1773</v>
      </c>
      <c r="H22" s="70" t="s">
        <v>1774</v>
      </c>
      <c r="I22" s="1066"/>
      <c r="J22" s="73">
        <v>0</v>
      </c>
      <c r="K22" s="73">
        <v>0</v>
      </c>
      <c r="L22" s="73">
        <v>0</v>
      </c>
      <c r="M22" s="73">
        <v>0</v>
      </c>
      <c r="N22" s="73">
        <v>0</v>
      </c>
      <c r="O22" s="73">
        <v>0</v>
      </c>
      <c r="P22" s="73">
        <v>0</v>
      </c>
      <c r="Q22" s="73">
        <v>0</v>
      </c>
      <c r="R22" s="73">
        <v>15.471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15.471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15.471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15.471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2266</v>
      </c>
      <c r="B23" s="70">
        <v>15</v>
      </c>
      <c r="C23" s="70">
        <v>15</v>
      </c>
      <c r="D23" s="70">
        <v>1</v>
      </c>
      <c r="E23" s="70">
        <v>2018</v>
      </c>
      <c r="F23" s="70" t="s">
        <v>183</v>
      </c>
      <c r="G23" s="1073" t="s">
        <v>1773</v>
      </c>
      <c r="H23" s="70" t="s">
        <v>1774</v>
      </c>
      <c r="I23" s="1066"/>
      <c r="J23" s="73">
        <v>0</v>
      </c>
      <c r="K23" s="73">
        <v>0</v>
      </c>
      <c r="L23" s="73">
        <v>0</v>
      </c>
      <c r="M23" s="73">
        <v>0</v>
      </c>
      <c r="N23" s="73">
        <v>0</v>
      </c>
      <c r="O23" s="73">
        <v>0</v>
      </c>
      <c r="P23" s="73">
        <v>0</v>
      </c>
      <c r="Q23" s="73">
        <v>0</v>
      </c>
      <c r="R23" s="73">
        <v>15.728999999999999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15.728999999999999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15.728999999999999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15.728999999999999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2267</v>
      </c>
      <c r="B24" s="70">
        <v>16</v>
      </c>
      <c r="C24" s="70">
        <v>16</v>
      </c>
      <c r="D24" s="70">
        <v>1</v>
      </c>
      <c r="E24" s="70">
        <v>2019</v>
      </c>
      <c r="F24" s="70" t="s">
        <v>158</v>
      </c>
      <c r="G24" s="1073" t="s">
        <v>1773</v>
      </c>
      <c r="H24" s="70" t="s">
        <v>1774</v>
      </c>
      <c r="I24" s="1066"/>
      <c r="J24" s="73">
        <v>0</v>
      </c>
      <c r="K24" s="73">
        <v>0</v>
      </c>
      <c r="L24" s="73">
        <v>0</v>
      </c>
      <c r="M24" s="73">
        <v>0</v>
      </c>
      <c r="N24" s="73">
        <v>0</v>
      </c>
      <c r="O24" s="73">
        <v>0</v>
      </c>
      <c r="P24" s="73">
        <v>0</v>
      </c>
      <c r="Q24" s="73">
        <v>0</v>
      </c>
      <c r="R24" s="73">
        <v>12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2268</v>
      </c>
      <c r="B25" s="70">
        <v>17</v>
      </c>
      <c r="C25" s="70">
        <v>17</v>
      </c>
      <c r="D25" s="70">
        <v>1</v>
      </c>
      <c r="E25" s="70">
        <v>2020</v>
      </c>
      <c r="F25" s="70" t="s">
        <v>159</v>
      </c>
      <c r="G25" s="1073" t="s">
        <v>1773</v>
      </c>
      <c r="H25" s="70" t="s">
        <v>1774</v>
      </c>
      <c r="I25" s="1066"/>
      <c r="J25" s="73">
        <v>0</v>
      </c>
      <c r="K25" s="73">
        <v>0</v>
      </c>
      <c r="L25" s="73">
        <v>0</v>
      </c>
      <c r="M25" s="73">
        <v>0</v>
      </c>
      <c r="N25" s="73">
        <v>0</v>
      </c>
      <c r="O25" s="73">
        <v>0</v>
      </c>
      <c r="P25" s="73">
        <v>0</v>
      </c>
      <c r="Q25" s="73">
        <v>0</v>
      </c>
      <c r="R25" s="73">
        <v>12.976000000000001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12.976000000000001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12.976000000000001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12.976000000000001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2269</v>
      </c>
      <c r="B26" s="70">
        <v>18</v>
      </c>
      <c r="C26" s="70">
        <v>18</v>
      </c>
      <c r="D26" s="70">
        <v>1</v>
      </c>
      <c r="E26" s="70">
        <v>2021</v>
      </c>
      <c r="F26" s="70" t="s">
        <v>160</v>
      </c>
      <c r="G26" s="1073" t="s">
        <v>1773</v>
      </c>
      <c r="H26" s="70" t="s">
        <v>1774</v>
      </c>
      <c r="I26" s="1066"/>
      <c r="J26" s="73">
        <v>0</v>
      </c>
      <c r="K26" s="73">
        <v>0</v>
      </c>
      <c r="L26" s="73">
        <v>0</v>
      </c>
      <c r="M26" s="73">
        <v>0</v>
      </c>
      <c r="N26" s="73">
        <v>0</v>
      </c>
      <c r="O26" s="73">
        <v>0</v>
      </c>
      <c r="P26" s="73">
        <v>0</v>
      </c>
      <c r="Q26" s="73">
        <v>0</v>
      </c>
      <c r="R26" s="73">
        <v>14.31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14.31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14.31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14.31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1830</v>
      </c>
      <c r="B27" s="70">
        <v>19</v>
      </c>
      <c r="C27" s="70">
        <v>19</v>
      </c>
      <c r="D27" s="70">
        <v>1</v>
      </c>
      <c r="E27" s="70">
        <v>2022</v>
      </c>
      <c r="F27" s="70" t="s">
        <v>161</v>
      </c>
      <c r="G27" s="1073" t="s">
        <v>1773</v>
      </c>
      <c r="H27" s="70" t="s">
        <v>1774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2270</v>
      </c>
      <c r="B28" s="70">
        <v>20</v>
      </c>
      <c r="C28" s="70">
        <v>20</v>
      </c>
      <c r="D28" s="70">
        <v>1</v>
      </c>
      <c r="E28" s="70">
        <v>2023</v>
      </c>
      <c r="F28" s="70" t="s">
        <v>1539</v>
      </c>
      <c r="G28" s="1073" t="s">
        <v>1773</v>
      </c>
      <c r="H28" s="70" t="s">
        <v>1774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1772</v>
      </c>
      <c r="B29" s="70">
        <v>21</v>
      </c>
      <c r="C29" s="70">
        <v>21</v>
      </c>
      <c r="D29" s="70">
        <v>1</v>
      </c>
      <c r="E29" s="70">
        <v>2024</v>
      </c>
      <c r="F29" s="70" t="s">
        <v>1554</v>
      </c>
      <c r="G29" s="1073" t="s">
        <v>1773</v>
      </c>
      <c r="H29" s="70" t="s">
        <v>1774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1579</v>
      </c>
      <c r="G30" s="1073" t="s">
        <v>1773</v>
      </c>
      <c r="H30" s="70" t="s">
        <v>1774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1580</v>
      </c>
      <c r="G31" s="1073" t="s">
        <v>1773</v>
      </c>
      <c r="H31" s="70" t="s">
        <v>1774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1581</v>
      </c>
      <c r="G32" s="1073" t="s">
        <v>1773</v>
      </c>
      <c r="H32" s="70" t="s">
        <v>1774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1582</v>
      </c>
      <c r="G33" s="1073" t="s">
        <v>1773</v>
      </c>
      <c r="H33" s="70" t="s">
        <v>1774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1583</v>
      </c>
      <c r="G34" s="1073" t="s">
        <v>1773</v>
      </c>
      <c r="H34" s="70" t="s">
        <v>1774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1584</v>
      </c>
      <c r="G35" s="1073" t="s">
        <v>1773</v>
      </c>
      <c r="H35" s="70" t="s">
        <v>1774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1675</v>
      </c>
      <c r="H11" s="70" t="s">
        <v>1676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1682</v>
      </c>
      <c r="B12" s="70">
        <v>4</v>
      </c>
      <c r="C12" s="70">
        <v>18</v>
      </c>
      <c r="D12" s="70">
        <v>4</v>
      </c>
      <c r="E12" s="70">
        <v>2024</v>
      </c>
      <c r="F12" s="70" t="s">
        <v>1554</v>
      </c>
      <c r="G12" s="1073" t="s">
        <v>1683</v>
      </c>
      <c r="H12" s="70" t="s">
        <v>1684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1685</v>
      </c>
      <c r="B13" s="70">
        <v>5</v>
      </c>
      <c r="C13" s="70">
        <v>18</v>
      </c>
      <c r="D13" s="70">
        <v>5</v>
      </c>
      <c r="E13" s="70">
        <v>2024</v>
      </c>
      <c r="F13" s="70" t="s">
        <v>1554</v>
      </c>
      <c r="G13" s="1073" t="s">
        <v>1686</v>
      </c>
      <c r="H13" s="70" t="s">
        <v>1687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1689</v>
      </c>
      <c r="H14" s="70" t="s">
        <v>1690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1691</v>
      </c>
      <c r="B15" s="70">
        <v>7</v>
      </c>
      <c r="C15" s="70">
        <v>18</v>
      </c>
      <c r="D15" s="70">
        <v>7</v>
      </c>
      <c r="E15" s="70">
        <v>2024</v>
      </c>
      <c r="F15" s="70" t="s">
        <v>1554</v>
      </c>
      <c r="G15" s="1073" t="s">
        <v>1692</v>
      </c>
      <c r="H15" s="70" t="s">
        <v>1693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1694</v>
      </c>
      <c r="B16" s="70">
        <v>8</v>
      </c>
      <c r="C16" s="70">
        <v>18</v>
      </c>
      <c r="D16" s="70">
        <v>8</v>
      </c>
      <c r="E16" s="70">
        <v>2024</v>
      </c>
      <c r="F16" s="70" t="s">
        <v>1554</v>
      </c>
      <c r="G16" s="1073" t="s">
        <v>1695</v>
      </c>
      <c r="H16" s="70" t="s">
        <v>1696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1697</v>
      </c>
      <c r="B17" s="70">
        <v>9</v>
      </c>
      <c r="C17" s="70">
        <v>18</v>
      </c>
      <c r="D17" s="70">
        <v>9</v>
      </c>
      <c r="E17" s="70">
        <v>2024</v>
      </c>
      <c r="F17" s="70" t="s">
        <v>1554</v>
      </c>
      <c r="G17" s="1073" t="s">
        <v>1698</v>
      </c>
      <c r="H17" s="70" t="s">
        <v>1699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1701</v>
      </c>
      <c r="H18" s="70" t="s">
        <v>1702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1704</v>
      </c>
      <c r="H19" s="70" t="s">
        <v>1705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1706</v>
      </c>
      <c r="B20" s="70">
        <v>12</v>
      </c>
      <c r="C20" s="70">
        <v>18</v>
      </c>
      <c r="D20" s="70">
        <v>12</v>
      </c>
      <c r="E20" s="70">
        <v>2024</v>
      </c>
      <c r="F20" s="70" t="s">
        <v>1554</v>
      </c>
      <c r="G20" s="1073" t="s">
        <v>1707</v>
      </c>
      <c r="H20" s="70" t="s">
        <v>1708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1710</v>
      </c>
      <c r="H21" s="70" t="s">
        <v>1711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1721</v>
      </c>
      <c r="B25" s="70">
        <v>17</v>
      </c>
      <c r="C25" s="70">
        <v>18</v>
      </c>
      <c r="D25" s="70">
        <v>17</v>
      </c>
      <c r="E25" s="70">
        <v>2024</v>
      </c>
      <c r="F25" s="70" t="s">
        <v>1554</v>
      </c>
      <c r="G25" s="1073" t="s">
        <v>1722</v>
      </c>
      <c r="H25" s="70" t="s">
        <v>1723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1725</v>
      </c>
      <c r="H26" s="70" t="s">
        <v>1726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1728</v>
      </c>
      <c r="H27" s="70" t="s">
        <v>1729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1730</v>
      </c>
      <c r="B28" s="70">
        <v>20</v>
      </c>
      <c r="C28" s="70">
        <v>18</v>
      </c>
      <c r="D28" s="70">
        <v>20</v>
      </c>
      <c r="E28" s="70">
        <v>2024</v>
      </c>
      <c r="F28" s="70" t="s">
        <v>1554</v>
      </c>
      <c r="G28" s="1073" t="s">
        <v>1731</v>
      </c>
      <c r="H28" s="70" t="s">
        <v>1732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1734</v>
      </c>
      <c r="H29" s="70" t="s">
        <v>1735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1737</v>
      </c>
      <c r="H30" s="70" t="s">
        <v>1738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1740</v>
      </c>
      <c r="H31" s="70" t="s">
        <v>1741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1742</v>
      </c>
      <c r="B32" s="70">
        <v>24</v>
      </c>
      <c r="C32" s="70">
        <v>18</v>
      </c>
      <c r="D32" s="70">
        <v>24</v>
      </c>
      <c r="E32" s="70">
        <v>2024</v>
      </c>
      <c r="F32" s="70" t="s">
        <v>1554</v>
      </c>
      <c r="G32" s="1073" t="s">
        <v>1743</v>
      </c>
      <c r="H32" s="70" t="s">
        <v>1744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1746</v>
      </c>
      <c r="H33" s="70" t="s">
        <v>1747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1749</v>
      </c>
      <c r="H34" s="70" t="s">
        <v>1750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1752</v>
      </c>
      <c r="H35" s="70" t="s">
        <v>1753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1754</v>
      </c>
      <c r="B36" s="70">
        <v>28</v>
      </c>
      <c r="C36" s="70">
        <v>18</v>
      </c>
      <c r="D36" s="70">
        <v>28</v>
      </c>
      <c r="E36" s="70">
        <v>2024</v>
      </c>
      <c r="F36" s="70" t="s">
        <v>1554</v>
      </c>
      <c r="G36" s="1073" t="s">
        <v>1755</v>
      </c>
      <c r="H36" s="70" t="s">
        <v>1756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1784</v>
      </c>
      <c r="B46" s="70">
        <v>38</v>
      </c>
      <c r="C46" s="70">
        <v>18</v>
      </c>
      <c r="D46" s="70">
        <v>38</v>
      </c>
      <c r="E46" s="70">
        <v>2024</v>
      </c>
      <c r="F46" s="70" t="s">
        <v>1554</v>
      </c>
      <c r="G46" s="1073" t="s">
        <v>1785</v>
      </c>
      <c r="H46" s="70" t="s">
        <v>1786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1787</v>
      </c>
      <c r="B47" s="70">
        <v>39</v>
      </c>
      <c r="C47" s="70">
        <v>18</v>
      </c>
      <c r="D47" s="70">
        <v>39</v>
      </c>
      <c r="E47" s="70">
        <v>2024</v>
      </c>
      <c r="F47" s="70" t="s">
        <v>1554</v>
      </c>
      <c r="G47" s="1073" t="s">
        <v>1788</v>
      </c>
      <c r="H47" s="70" t="s">
        <v>1789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1790</v>
      </c>
      <c r="B48" s="70">
        <v>40</v>
      </c>
      <c r="C48" s="70">
        <v>18</v>
      </c>
      <c r="D48" s="70">
        <v>40</v>
      </c>
      <c r="E48" s="70">
        <v>2024</v>
      </c>
      <c r="F48" s="70" t="s">
        <v>1554</v>
      </c>
      <c r="G48" s="1073" t="s">
        <v>1791</v>
      </c>
      <c r="H48" s="70" t="s">
        <v>1792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1793</v>
      </c>
      <c r="B49" s="70">
        <v>41</v>
      </c>
      <c r="C49" s="70">
        <v>18</v>
      </c>
      <c r="D49" s="70">
        <v>41</v>
      </c>
      <c r="E49" s="70">
        <v>2024</v>
      </c>
      <c r="F49" s="70" t="s">
        <v>1554</v>
      </c>
      <c r="G49" s="1073" t="s">
        <v>1794</v>
      </c>
      <c r="H49" s="70" t="s">
        <v>1795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1796</v>
      </c>
      <c r="B50" s="70">
        <v>42</v>
      </c>
      <c r="C50" s="70">
        <v>18</v>
      </c>
      <c r="D50" s="70">
        <v>42</v>
      </c>
      <c r="E50" s="70">
        <v>2024</v>
      </c>
      <c r="F50" s="70" t="s">
        <v>1554</v>
      </c>
      <c r="G50" s="1073" t="s">
        <v>1797</v>
      </c>
      <c r="H50" s="70" t="s">
        <v>1798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1677</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1800</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1801</v>
      </c>
      <c r="B193" s="70">
        <v>185</v>
      </c>
      <c r="C193" s="70">
        <v>16</v>
      </c>
      <c r="D193" s="70">
        <v>5</v>
      </c>
      <c r="E193" s="70">
        <v>2022</v>
      </c>
      <c r="F193" s="70" t="s">
        <v>161</v>
      </c>
      <c r="G193" s="1073" t="s">
        <v>1686</v>
      </c>
      <c r="H193" s="70" t="s">
        <v>1687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1803</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1804</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1805</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1807</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1808</v>
      </c>
      <c r="B200" s="70">
        <v>192</v>
      </c>
      <c r="C200" s="70">
        <v>16</v>
      </c>
      <c r="D200" s="70">
        <v>12</v>
      </c>
      <c r="E200" s="70">
        <v>2022</v>
      </c>
      <c r="F200" s="70" t="s">
        <v>161</v>
      </c>
      <c r="G200" s="1073" t="s">
        <v>1707</v>
      </c>
      <c r="H200" s="70" t="s">
        <v>1708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1811</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1812</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1813</v>
      </c>
      <c r="B205" s="70">
        <v>197</v>
      </c>
      <c r="C205" s="70">
        <v>16</v>
      </c>
      <c r="D205" s="70">
        <v>17</v>
      </c>
      <c r="E205" s="70">
        <v>2022</v>
      </c>
      <c r="F205" s="70" t="s">
        <v>161</v>
      </c>
      <c r="G205" s="1073" t="s">
        <v>1722</v>
      </c>
      <c r="H205" s="70" t="s">
        <v>1723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1814</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1815</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1816</v>
      </c>
      <c r="B208" s="70">
        <v>200</v>
      </c>
      <c r="C208" s="70">
        <v>16</v>
      </c>
      <c r="D208" s="70">
        <v>20</v>
      </c>
      <c r="E208" s="70">
        <v>2022</v>
      </c>
      <c r="F208" s="70" t="s">
        <v>161</v>
      </c>
      <c r="G208" s="1073" t="s">
        <v>1731</v>
      </c>
      <c r="H208" s="70" t="s">
        <v>1732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1817</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1818</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1819</v>
      </c>
      <c r="B211" s="70">
        <v>203</v>
      </c>
      <c r="C211" s="70">
        <v>16</v>
      </c>
      <c r="D211" s="70">
        <v>23</v>
      </c>
      <c r="E211" s="70">
        <v>2022</v>
      </c>
      <c r="F211" s="70" t="s">
        <v>161</v>
      </c>
      <c r="G211" s="1073" t="s">
        <v>1740</v>
      </c>
      <c r="H211" s="70" t="s">
        <v>1741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1820</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1821</v>
      </c>
      <c r="B213" s="70">
        <v>205</v>
      </c>
      <c r="C213" s="70">
        <v>16</v>
      </c>
      <c r="D213" s="70">
        <v>25</v>
      </c>
      <c r="E213" s="70">
        <v>2022</v>
      </c>
      <c r="F213" s="70" t="s">
        <v>161</v>
      </c>
      <c r="G213" s="1073" t="s">
        <v>1746</v>
      </c>
      <c r="H213" s="70" t="s">
        <v>1747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1822</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1823</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1824</v>
      </c>
      <c r="B216" s="70">
        <v>208</v>
      </c>
      <c r="C216" s="70">
        <v>16</v>
      </c>
      <c r="D216" s="70">
        <v>28</v>
      </c>
      <c r="E216" s="70">
        <v>2022</v>
      </c>
      <c r="F216" s="70" t="s">
        <v>161</v>
      </c>
      <c r="G216" s="1073" t="s">
        <v>1755</v>
      </c>
      <c r="H216" s="70" t="s">
        <v>1756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1825</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1826</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1827</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1828</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1829</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1831</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1832</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1833</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1834</v>
      </c>
      <c r="B226" s="70">
        <v>218</v>
      </c>
      <c r="C226" s="70">
        <v>16</v>
      </c>
      <c r="D226" s="70">
        <v>38</v>
      </c>
      <c r="E226" s="70">
        <v>2022</v>
      </c>
      <c r="F226" s="70" t="s">
        <v>161</v>
      </c>
      <c r="G226" s="1073" t="s">
        <v>1785</v>
      </c>
      <c r="H226" s="70" t="s">
        <v>1786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1835</v>
      </c>
      <c r="B227" s="70">
        <v>219</v>
      </c>
      <c r="C227" s="70">
        <v>16</v>
      </c>
      <c r="D227" s="70">
        <v>39</v>
      </c>
      <c r="E227" s="70">
        <v>2022</v>
      </c>
      <c r="F227" s="70" t="s">
        <v>161</v>
      </c>
      <c r="G227" s="1073" t="s">
        <v>1788</v>
      </c>
      <c r="H227" s="70" t="s">
        <v>1789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1836</v>
      </c>
      <c r="B228" s="70">
        <v>220</v>
      </c>
      <c r="C228" s="70">
        <v>16</v>
      </c>
      <c r="D228" s="70">
        <v>40</v>
      </c>
      <c r="E228" s="70">
        <v>2022</v>
      </c>
      <c r="F228" s="70" t="s">
        <v>161</v>
      </c>
      <c r="G228" s="1073" t="s">
        <v>1791</v>
      </c>
      <c r="H228" s="70" t="s">
        <v>1792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1837</v>
      </c>
      <c r="B229" s="70">
        <v>221</v>
      </c>
      <c r="C229" s="70">
        <v>16</v>
      </c>
      <c r="D229" s="70">
        <v>41</v>
      </c>
      <c r="E229" s="70">
        <v>2022</v>
      </c>
      <c r="F229" s="70" t="s">
        <v>161</v>
      </c>
      <c r="G229" s="1073" t="s">
        <v>1794</v>
      </c>
      <c r="H229" s="70" t="s">
        <v>1795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1838</v>
      </c>
      <c r="B230" s="70">
        <v>222</v>
      </c>
      <c r="C230" s="70">
        <v>16</v>
      </c>
      <c r="D230" s="70">
        <v>42</v>
      </c>
      <c r="E230" s="70">
        <v>2022</v>
      </c>
      <c r="F230" s="70" t="s">
        <v>161</v>
      </c>
      <c r="G230" s="1073" t="s">
        <v>1797</v>
      </c>
      <c r="H230" s="70" t="s">
        <v>1798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1773</v>
      </c>
      <c r="H6" s="77" t="s">
        <v>1774</v>
      </c>
      <c r="I6" s="77" t="s">
        <v>1556</v>
      </c>
      <c r="J6" s="77" t="s">
        <v>1557</v>
      </c>
      <c r="K6" s="1080">
        <v>57</v>
      </c>
      <c r="L6" s="1081">
        <v>3</v>
      </c>
      <c r="M6" s="1044"/>
      <c r="N6" s="988">
        <v>1</v>
      </c>
      <c r="O6" s="77" t="s">
        <v>1841</v>
      </c>
      <c r="P6" s="77" t="s">
        <v>1842</v>
      </c>
      <c r="Q6" s="77" t="s">
        <v>1501</v>
      </c>
      <c r="R6" s="16"/>
      <c r="S6" s="77">
        <v>1</v>
      </c>
      <c r="T6" s="77" t="s">
        <v>1773</v>
      </c>
      <c r="U6" s="77" t="s">
        <v>1774</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1683</v>
      </c>
      <c r="AE9" s="77" t="s">
        <v>1684</v>
      </c>
      <c r="AF9" s="77" t="s">
        <v>1501</v>
      </c>
    </row>
    <row r="10" spans="1:32" ht="12">
      <c r="A10" s="16"/>
      <c r="B10" s="16"/>
      <c r="C10" s="16"/>
      <c r="D10" s="16"/>
      <c r="F10" s="75" t="s">
        <v>1501</v>
      </c>
      <c r="G10" s="76" t="s">
        <v>1773</v>
      </c>
      <c r="H10" s="77" t="s">
        <v>1774</v>
      </c>
      <c r="I10" s="77" t="s">
        <v>1556</v>
      </c>
      <c r="J10" s="77" t="s">
        <v>1557</v>
      </c>
      <c r="K10" s="1079">
        <v>57</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1686</v>
      </c>
      <c r="AE10" s="77" t="s">
        <v>1687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1689</v>
      </c>
      <c r="AE11" s="77" t="s">
        <v>1690</v>
      </c>
      <c r="AF11" s="77" t="s">
        <v>1501</v>
      </c>
    </row>
    <row r="12" spans="1:32" ht="12">
      <c r="A12" s="16"/>
      <c r="B12" s="16"/>
      <c r="C12" s="16"/>
      <c r="D12" s="16"/>
      <c r="F12" s="75" t="s">
        <v>1505</v>
      </c>
      <c r="G12" s="76" t="s">
        <v>1773</v>
      </c>
      <c r="H12" s="77"/>
      <c r="I12" s="77" t="s">
        <v>1773</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1839</v>
      </c>
      <c r="Q14" s="77" t="s">
        <v>1501</v>
      </c>
      <c r="R14" s="16"/>
      <c r="S14" s="16"/>
      <c r="T14" s="16"/>
      <c r="U14" s="16"/>
      <c r="V14" s="16"/>
      <c r="W14" s="16"/>
      <c r="X14" s="77">
        <v>9</v>
      </c>
      <c r="Y14" s="692" t="s">
        <v>2017</v>
      </c>
      <c r="Z14" s="77" t="s">
        <v>1839</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1785</v>
      </c>
      <c r="P17" s="77" t="s">
        <v>1786</v>
      </c>
      <c r="Q17" s="77" t="s">
        <v>1501</v>
      </c>
      <c r="R17" s="16"/>
      <c r="S17" s="16"/>
      <c r="T17" s="16"/>
      <c r="U17" s="16"/>
      <c r="V17" s="16"/>
      <c r="W17" s="16"/>
      <c r="X17" s="77">
        <v>12</v>
      </c>
      <c r="Y17" s="692" t="s">
        <v>1785</v>
      </c>
      <c r="Z17" s="77" t="s">
        <v>1786</v>
      </c>
      <c r="AA17" s="77" t="s">
        <v>1501</v>
      </c>
      <c r="AB17" s="16"/>
      <c r="AC17" s="77">
        <v>12</v>
      </c>
      <c r="AD17" s="77" t="s">
        <v>1707</v>
      </c>
      <c r="AE17" s="77" t="s">
        <v>1708</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1844</v>
      </c>
      <c r="P20" s="77" t="s">
        <v>1845</v>
      </c>
      <c r="Q20" s="77" t="s">
        <v>1501</v>
      </c>
      <c r="R20" s="16"/>
      <c r="S20" s="16"/>
      <c r="T20" s="16"/>
      <c r="U20" s="16"/>
      <c r="V20" s="16"/>
      <c r="W20" s="16"/>
      <c r="X20" s="77">
        <v>15</v>
      </c>
      <c r="Y20" s="692" t="s">
        <v>1844</v>
      </c>
      <c r="Z20" s="77" t="s">
        <v>1845</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1722</v>
      </c>
      <c r="AE22" s="77" t="s">
        <v>1723</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1773</v>
      </c>
      <c r="P25" s="77" t="s">
        <v>1774</v>
      </c>
      <c r="Q25" s="77" t="s">
        <v>1501</v>
      </c>
      <c r="R25" s="16"/>
      <c r="S25" s="16"/>
      <c r="T25" s="16"/>
      <c r="U25" s="16"/>
      <c r="V25" s="16"/>
      <c r="W25" s="16"/>
      <c r="X25" s="77">
        <v>20</v>
      </c>
      <c r="Y25" s="692" t="s">
        <v>1773</v>
      </c>
      <c r="Z25" s="77" t="s">
        <v>1774</v>
      </c>
      <c r="AA25" s="77" t="s">
        <v>1501</v>
      </c>
      <c r="AB25" s="16"/>
      <c r="AC25" s="77">
        <v>20</v>
      </c>
      <c r="AD25" s="77" t="s">
        <v>1731</v>
      </c>
      <c r="AE25" s="77" t="s">
        <v>1732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1740</v>
      </c>
      <c r="AE28" s="77" t="s">
        <v>1741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1746</v>
      </c>
      <c r="AE30" s="77" t="s">
        <v>1747</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2421</v>
      </c>
      <c r="P33" s="77" t="s">
        <v>2422</v>
      </c>
      <c r="Q33" s="77" t="s">
        <v>1501</v>
      </c>
      <c r="R33" s="16"/>
      <c r="S33" s="16"/>
      <c r="T33" s="16"/>
      <c r="U33" s="16"/>
      <c r="V33" s="16"/>
      <c r="W33" s="16"/>
      <c r="X33" s="77">
        <v>28</v>
      </c>
      <c r="Y33" s="692" t="s">
        <v>2421</v>
      </c>
      <c r="Z33" s="77" t="s">
        <v>2422</v>
      </c>
      <c r="AA33" s="77" t="s">
        <v>1501</v>
      </c>
      <c r="AB33" s="16"/>
      <c r="AC33" s="77">
        <v>28</v>
      </c>
      <c r="AD33" s="77" t="s">
        <v>1755</v>
      </c>
      <c r="AE33" s="77" t="s">
        <v>1756</v>
      </c>
      <c r="AF33" s="77" t="s">
        <v>1501</v>
      </c>
    </row>
    <row r="34" spans="1:32" ht="12">
      <c r="A34" s="16"/>
      <c r="B34" s="16"/>
      <c r="C34" s="16"/>
      <c r="D34" s="16"/>
      <c r="E34" s="16"/>
      <c r="F34" s="16"/>
      <c r="G34" s="16"/>
      <c r="H34" s="16"/>
      <c r="I34" s="16"/>
      <c r="J34" s="16"/>
      <c r="K34" s="1044"/>
      <c r="L34" s="1044"/>
      <c r="M34" s="1044"/>
      <c r="N34" s="988">
        <v>29</v>
      </c>
      <c r="O34" s="77" t="s">
        <v>1782</v>
      </c>
      <c r="P34" s="77" t="s">
        <v>1783</v>
      </c>
      <c r="Q34" s="77" t="s">
        <v>1501</v>
      </c>
      <c r="R34" s="16"/>
      <c r="S34" s="16"/>
      <c r="T34" s="16"/>
      <c r="U34" s="16"/>
      <c r="V34" s="16"/>
      <c r="W34" s="16"/>
      <c r="X34" s="77">
        <v>29</v>
      </c>
      <c r="Y34" s="692" t="s">
        <v>1782</v>
      </c>
      <c r="Z34" s="77" t="s">
        <v>1783</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1785</v>
      </c>
      <c r="AE43" s="77" t="s">
        <v>1786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1788</v>
      </c>
      <c r="AE44" s="77" t="s">
        <v>1789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1791</v>
      </c>
      <c r="AE45" s="77" t="s">
        <v>1792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1794</v>
      </c>
      <c r="AE46" s="77" t="s">
        <v>1795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1797</v>
      </c>
      <c r="AE47" s="77" t="s">
        <v>1798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幌延町</v>
      </c>
      <c r="K4" s="70" t="str">
        <f>HLOOKUP(K3,比較地域マスタ!$E$5:$L$6,2,0)</f>
        <v>01520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幌延町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3.6208375410893758</v>
      </c>
      <c r="BB5" s="29"/>
      <c r="BC5" s="17"/>
      <c r="BD5" s="1005">
        <f>SUM(BC6:BC8)</f>
        <v>2.5807934247875504</v>
      </c>
      <c r="BE5" s="29"/>
      <c r="BF5" s="17"/>
      <c r="BG5" s="1005">
        <f>AK35</f>
        <v>27.350069444665596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26.000451930647504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0.58025780114722481</v>
      </c>
      <c r="BA7" s="17"/>
      <c r="BB7" s="29"/>
      <c r="BC7" s="1005">
        <f>O33</f>
        <v>0.38095626487650469</v>
      </c>
      <c r="BD7" s="17"/>
      <c r="BE7" s="29"/>
      <c r="BF7" s="1005">
        <f t="shared" ref="BF7:BF8" si="0">AK37</f>
        <v>0.27617064612021913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3.0405797399421508</v>
      </c>
      <c r="BA8" s="17"/>
      <c r="BB8" s="29"/>
      <c r="BC8" s="1005">
        <f>O34</f>
        <v>2.1998371599110458</v>
      </c>
      <c r="BD8" s="17"/>
      <c r="BE8" s="29"/>
      <c r="BF8" s="1005">
        <f t="shared" si="0"/>
        <v>1.0734468678978746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20.137436206893362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3.8609059769378669</v>
      </c>
      <c r="BA9" s="1005">
        <f>AZ9</f>
        <v>3.8609059769378669</v>
      </c>
      <c r="BB9" s="29"/>
      <c r="BC9" s="1005">
        <f>O35</f>
        <v>6.1280172178693126</v>
      </c>
      <c r="BD9" s="1005">
        <f>BC9</f>
        <v>6.1280172178693126</v>
      </c>
      <c r="BE9" s="29"/>
      <c r="BF9" s="1005">
        <f>AK39</f>
        <v>4.7504145928387995</v>
      </c>
      <c r="BG9" s="1005">
        <f>AK39</f>
        <v>4.7504145928387995</v>
      </c>
      <c r="BH9" s="29"/>
    </row>
    <row r="10" spans="1:62" ht="17.100000000000001" customHeight="1" thickBot="1">
      <c r="B10" s="323"/>
      <c r="C10" s="324"/>
      <c r="D10" s="326"/>
      <c r="E10" s="326"/>
      <c r="F10" s="326"/>
      <c r="G10" s="325"/>
      <c r="H10" s="325"/>
      <c r="I10" s="326"/>
      <c r="J10" s="327"/>
      <c r="K10" s="334"/>
      <c r="L10" s="246" t="s">
        <v>114</v>
      </c>
      <c r="M10" s="246"/>
      <c r="N10" s="563"/>
      <c r="O10" s="906">
        <f>SUM(O11:O13)</f>
        <v>3.6208375410893758</v>
      </c>
      <c r="P10" s="453">
        <f t="shared" ref="P10:P22" si="1">O10/$O$9</f>
        <v>0.17980628238315194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6.2439191228193964</v>
      </c>
      <c r="BA10" s="1005">
        <f>AZ10</f>
        <v>6.2439191228193964</v>
      </c>
      <c r="BB10" s="29"/>
      <c r="BC10" s="1005">
        <f>O36</f>
        <v>6.910838707251501</v>
      </c>
      <c r="BD10" s="1005">
        <f>BC10</f>
        <v>6.910838707251501</v>
      </c>
      <c r="BE10" s="29"/>
      <c r="BF10" s="1005">
        <f>AK40</f>
        <v>5.3201199533906536</v>
      </c>
      <c r="BG10" s="1005">
        <f>AK40</f>
        <v>5.3201199533906536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6.4117735660467234</v>
      </c>
      <c r="BB11" s="29"/>
      <c r="BC11" s="1005"/>
      <c r="BD11" s="1005">
        <f>SUM(BC12:BC14)</f>
        <v>5.6570585107221154</v>
      </c>
      <c r="BE11" s="29"/>
      <c r="BF11" s="17"/>
      <c r="BG11" s="1005">
        <f>AK41</f>
        <v>4.5791735588789377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0.58025780114722481</v>
      </c>
      <c r="P12" s="454">
        <f t="shared" si="1"/>
        <v>2.8814879669170269E-2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6.2481095935860793</v>
      </c>
      <c r="BA12" s="17"/>
      <c r="BB12" s="29"/>
      <c r="BC12" s="1005">
        <f>O38</f>
        <v>5.4595714668558184</v>
      </c>
      <c r="BD12" s="17"/>
      <c r="BE12" s="29"/>
      <c r="BF12" s="1005">
        <f>AK42</f>
        <v>4.4498953847333809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3.0405797399421508</v>
      </c>
      <c r="P13" s="454">
        <f t="shared" si="1"/>
        <v>0.15099140271398165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0.16366397246064401</v>
      </c>
      <c r="BA13" s="17"/>
      <c r="BB13" s="29"/>
      <c r="BC13" s="1005">
        <f>O41</f>
        <v>0.19748704386629701</v>
      </c>
      <c r="BD13" s="17"/>
      <c r="BE13" s="29"/>
      <c r="BF13" s="1005">
        <f>AK45</f>
        <v>0.12927817414555703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3.8609059769378669</v>
      </c>
      <c r="P14" s="453">
        <f t="shared" si="1"/>
        <v>0.19172778189192813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6.2439191228193964</v>
      </c>
      <c r="P15" s="453">
        <f t="shared" si="1"/>
        <v>0.31006524657205392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6.4117735660467234</v>
      </c>
      <c r="P16" s="453">
        <f t="shared" si="1"/>
        <v>0.31840068915286607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6.2481095935860793</v>
      </c>
      <c r="P17" s="454">
        <f t="shared" si="1"/>
        <v>0.31027334013091762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3.0800515835245199</v>
      </c>
      <c r="P18" s="454">
        <f t="shared" si="1"/>
        <v>0.15295152530242007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3.168058010061559</v>
      </c>
      <c r="P19" s="454">
        <f t="shared" si="1"/>
        <v>0.15732181482849752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0.16366397246064401</v>
      </c>
      <c r="P20" s="454">
        <f t="shared" si="1"/>
        <v>8.1273490219484473E-3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53.226334399224712</v>
      </c>
      <c r="AZ22" s="1005">
        <f t="shared" si="3"/>
        <v>2.9380482195626367</v>
      </c>
      <c r="BA22" s="1005">
        <f t="shared" si="3"/>
        <v>2.8781039071187293</v>
      </c>
      <c r="BB22" s="1005">
        <f t="shared" si="3"/>
        <v>2.9520245755147529</v>
      </c>
      <c r="BC22" s="1005">
        <f t="shared" si="3"/>
        <v>2.5807934247875504</v>
      </c>
      <c r="BD22" s="1005">
        <f t="shared" si="3"/>
        <v>2.6805103452181549</v>
      </c>
      <c r="BE22" s="1005">
        <f t="shared" si="3"/>
        <v>2.7851713448864936</v>
      </c>
      <c r="BF22" s="1005">
        <f t="shared" si="3"/>
        <v>2.9459100914079097</v>
      </c>
      <c r="BG22" s="1005">
        <f t="shared" si="3"/>
        <v>2.7010993189807855</v>
      </c>
      <c r="BH22" s="1005">
        <f t="shared" si="3"/>
        <v>2.4826993324794286</v>
      </c>
      <c r="BI22" s="1005">
        <f t="shared" si="3"/>
        <v>2.4682802841267204</v>
      </c>
      <c r="BJ22" s="1005">
        <f t="shared" si="3"/>
        <v>1.6115914657186399</v>
      </c>
      <c r="BK22" s="1005">
        <f t="shared" si="3"/>
        <v>34.289028393642681</v>
      </c>
      <c r="BL22" s="1005">
        <f t="shared" si="3"/>
        <v>27.350069444665596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4.6915317394251437</v>
      </c>
      <c r="AZ23" s="1005">
        <f t="shared" ref="AZ23:BL23" si="4">Y39</f>
        <v>4.1995752245901832</v>
      </c>
      <c r="BA23" s="1005">
        <f t="shared" si="4"/>
        <v>5.3052441959865773</v>
      </c>
      <c r="BB23" s="1005">
        <f t="shared" si="4"/>
        <v>6.5890964348670389</v>
      </c>
      <c r="BC23" s="1005">
        <f t="shared" si="4"/>
        <v>6.1280172178693126</v>
      </c>
      <c r="BD23" s="1005">
        <f t="shared" si="4"/>
        <v>6.2768186616826318</v>
      </c>
      <c r="BE23" s="1005">
        <f t="shared" si="4"/>
        <v>6.0732792686257024</v>
      </c>
      <c r="BF23" s="1005">
        <f t="shared" si="4"/>
        <v>5.2071326321467541</v>
      </c>
      <c r="BG23" s="1005">
        <f t="shared" si="4"/>
        <v>5.2211396652447108</v>
      </c>
      <c r="BH23" s="1005">
        <f t="shared" si="4"/>
        <v>5.2468907248648815</v>
      </c>
      <c r="BI23" s="1005">
        <f t="shared" si="4"/>
        <v>4.7069374133562638</v>
      </c>
      <c r="BJ23" s="1005">
        <f t="shared" si="4"/>
        <v>4.5876703548811886</v>
      </c>
      <c r="BK23" s="1005">
        <f t="shared" si="4"/>
        <v>4.6593136804538773</v>
      </c>
      <c r="BL23" s="1005">
        <f t="shared" si="4"/>
        <v>4.7504145928387995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5.2889939662993317</v>
      </c>
      <c r="AZ24" s="1005">
        <f t="shared" ref="AZ24:BL24" si="5">Y40</f>
        <v>5.3009133200067797</v>
      </c>
      <c r="BA24" s="1005">
        <f t="shared" si="5"/>
        <v>6.4612362896664832</v>
      </c>
      <c r="BB24" s="1005">
        <f t="shared" si="5"/>
        <v>7.0977309514752527</v>
      </c>
      <c r="BC24" s="1005">
        <f t="shared" si="5"/>
        <v>6.910838707251501</v>
      </c>
      <c r="BD24" s="1005">
        <f t="shared" si="5"/>
        <v>7.2949603660280733</v>
      </c>
      <c r="BE24" s="1005">
        <f t="shared" si="5"/>
        <v>6.6462967559534318</v>
      </c>
      <c r="BF24" s="1005">
        <f t="shared" si="5"/>
        <v>6.769480167390717</v>
      </c>
      <c r="BG24" s="1005">
        <f t="shared" si="5"/>
        <v>6.541067713201473</v>
      </c>
      <c r="BH24" s="1005">
        <f t="shared" si="5"/>
        <v>5.9551769608984824</v>
      </c>
      <c r="BI24" s="1005">
        <f t="shared" si="5"/>
        <v>6.0044733241302941</v>
      </c>
      <c r="BJ24" s="1005">
        <f t="shared" si="5"/>
        <v>5.5345567874378929</v>
      </c>
      <c r="BK24" s="1005">
        <f t="shared" si="5"/>
        <v>5.3888558272549734</v>
      </c>
      <c r="BL24" s="1005">
        <f t="shared" si="5"/>
        <v>5.3201199533906536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5.8076855310395015</v>
      </c>
      <c r="AZ25" s="1005">
        <f t="shared" ref="AZ25:BL25" si="6">Y41</f>
        <v>5.8121972386660437</v>
      </c>
      <c r="BA25" s="1005">
        <f t="shared" si="6"/>
        <v>5.4709781903734109</v>
      </c>
      <c r="BB25" s="1005">
        <f t="shared" si="6"/>
        <v>5.5778051396523036</v>
      </c>
      <c r="BC25" s="1005">
        <f t="shared" si="6"/>
        <v>5.6570585107221154</v>
      </c>
      <c r="BD25" s="1005">
        <f t="shared" si="6"/>
        <v>5.4715324759367689</v>
      </c>
      <c r="BE25" s="1005">
        <f t="shared" si="6"/>
        <v>5.4266960684837766</v>
      </c>
      <c r="BF25" s="1005">
        <f t="shared" si="6"/>
        <v>5.6228065467097217</v>
      </c>
      <c r="BG25" s="1005">
        <f t="shared" si="6"/>
        <v>5.5437908232957218</v>
      </c>
      <c r="BH25" s="1005">
        <f t="shared" si="6"/>
        <v>5.578451469397919</v>
      </c>
      <c r="BI25" s="1005">
        <f t="shared" si="6"/>
        <v>5.0355135163793214</v>
      </c>
      <c r="BJ25" s="1005">
        <f t="shared" si="6"/>
        <v>4.5603135635752174</v>
      </c>
      <c r="BK25" s="1005">
        <f t="shared" si="6"/>
        <v>4.4997537502192504</v>
      </c>
      <c r="BL25" s="1005">
        <f t="shared" si="6"/>
        <v>4.5791735588789377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69.014545635988682</v>
      </c>
      <c r="AZ27" s="1005">
        <f t="shared" si="8"/>
        <v>18.250734002825645</v>
      </c>
      <c r="BA27" s="1005">
        <f t="shared" si="8"/>
        <v>20.115562583145202</v>
      </c>
      <c r="BB27" s="1005">
        <f t="shared" si="8"/>
        <v>22.216657101509348</v>
      </c>
      <c r="BC27" s="1005">
        <f t="shared" si="8"/>
        <v>21.276707860630481</v>
      </c>
      <c r="BD27" s="1005">
        <f t="shared" si="8"/>
        <v>21.723821848865629</v>
      </c>
      <c r="BE27" s="1005">
        <f t="shared" si="8"/>
        <v>20.931443437949405</v>
      </c>
      <c r="BF27" s="1005">
        <f t="shared" si="8"/>
        <v>20.545329437655102</v>
      </c>
      <c r="BG27" s="1005">
        <f t="shared" si="8"/>
        <v>20.007097520722692</v>
      </c>
      <c r="BH27" s="1005">
        <f t="shared" si="8"/>
        <v>19.263218487640714</v>
      </c>
      <c r="BI27" s="1005">
        <f t="shared" si="8"/>
        <v>18.215204537992598</v>
      </c>
      <c r="BJ27" s="1005">
        <f t="shared" si="8"/>
        <v>16.294132171612937</v>
      </c>
      <c r="BK27" s="1005">
        <f t="shared" si="8"/>
        <v>48.836951651570779</v>
      </c>
      <c r="BL27" s="1005">
        <f t="shared" si="8"/>
        <v>41.999777549773981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21.276707860630481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2.5807934247875504</v>
      </c>
      <c r="P31" s="453">
        <f t="shared" ref="P31:P43" si="9">O31/$O$30</f>
        <v>0.12129665179841762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0.38095626487650469</v>
      </c>
      <c r="P33" s="454">
        <f t="shared" si="9"/>
        <v>1.7904850100489936E-2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2.1998371599110458</v>
      </c>
      <c r="P34" s="454">
        <f t="shared" si="9"/>
        <v>0.10339180169792768</v>
      </c>
      <c r="Q34" s="328"/>
      <c r="R34" s="13"/>
      <c r="S34" s="323"/>
      <c r="T34" s="563" t="s">
        <v>112</v>
      </c>
      <c r="U34" s="332"/>
      <c r="V34" s="332"/>
      <c r="W34" s="332"/>
      <c r="X34" s="893">
        <f>X35+X39+X40+X41+X47</f>
        <v>69.014545635988682</v>
      </c>
      <c r="Y34" s="894">
        <f t="shared" ref="Y34:AK34" si="10">Y35+Y39+Y40+Y41+Y47</f>
        <v>18.250734002825645</v>
      </c>
      <c r="Z34" s="894">
        <f t="shared" si="10"/>
        <v>20.115562583145202</v>
      </c>
      <c r="AA34" s="894">
        <f t="shared" si="10"/>
        <v>22.216657101509348</v>
      </c>
      <c r="AB34" s="894">
        <f t="shared" si="10"/>
        <v>21.276707860630481</v>
      </c>
      <c r="AC34" s="894">
        <f t="shared" si="10"/>
        <v>21.723821848865629</v>
      </c>
      <c r="AD34" s="894">
        <f t="shared" si="10"/>
        <v>20.931443437949405</v>
      </c>
      <c r="AE34" s="894">
        <f t="shared" si="10"/>
        <v>20.545329437655102</v>
      </c>
      <c r="AF34" s="894">
        <f t="shared" si="10"/>
        <v>20.007097520722692</v>
      </c>
      <c r="AG34" s="894">
        <f t="shared" si="10"/>
        <v>19.263218487640714</v>
      </c>
      <c r="AH34" s="894">
        <f t="shared" si="10"/>
        <v>18.215204537992598</v>
      </c>
      <c r="AI34" s="894">
        <f t="shared" si="10"/>
        <v>16.294132171612937</v>
      </c>
      <c r="AJ34" s="894">
        <f t="shared" si="10"/>
        <v>48.836951651570779</v>
      </c>
      <c r="AK34" s="895">
        <f t="shared" si="10"/>
        <v>41.999777549773981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6.1280172178693126</v>
      </c>
      <c r="P35" s="453">
        <f t="shared" si="9"/>
        <v>0.28801529155778544</v>
      </c>
      <c r="Q35" s="328"/>
      <c r="R35" s="13"/>
      <c r="S35" s="323"/>
      <c r="T35" s="334"/>
      <c r="U35" s="246" t="s">
        <v>114</v>
      </c>
      <c r="V35" s="344"/>
      <c r="W35" s="344"/>
      <c r="X35" s="896">
        <f>SUM(X36:X38)</f>
        <v>53.226334399224712</v>
      </c>
      <c r="Y35" s="897">
        <f t="shared" ref="Y35:AK35" si="11">SUM(Y36:Y38)</f>
        <v>2.9380482195626367</v>
      </c>
      <c r="Z35" s="897">
        <f t="shared" si="11"/>
        <v>2.8781039071187293</v>
      </c>
      <c r="AA35" s="897">
        <f t="shared" si="11"/>
        <v>2.9520245755147529</v>
      </c>
      <c r="AB35" s="897">
        <f t="shared" si="11"/>
        <v>2.5807934247875504</v>
      </c>
      <c r="AC35" s="897">
        <f t="shared" si="11"/>
        <v>2.6805103452181549</v>
      </c>
      <c r="AD35" s="897">
        <f t="shared" si="11"/>
        <v>2.7851713448864936</v>
      </c>
      <c r="AE35" s="897">
        <f t="shared" si="11"/>
        <v>2.9459100914079097</v>
      </c>
      <c r="AF35" s="897">
        <f t="shared" si="11"/>
        <v>2.7010993189807855</v>
      </c>
      <c r="AG35" s="897">
        <f t="shared" si="11"/>
        <v>2.4826993324794286</v>
      </c>
      <c r="AH35" s="897">
        <f t="shared" si="11"/>
        <v>2.4682802841267204</v>
      </c>
      <c r="AI35" s="897">
        <f t="shared" si="11"/>
        <v>1.6115914657186399</v>
      </c>
      <c r="AJ35" s="897">
        <f t="shared" si="11"/>
        <v>34.289028393642681</v>
      </c>
      <c r="AK35" s="898">
        <f t="shared" si="11"/>
        <v>27.350069444665596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6.910838707251501</v>
      </c>
      <c r="P36" s="453">
        <f t="shared" si="9"/>
        <v>0.32480770768296463</v>
      </c>
      <c r="Q36" s="328"/>
      <c r="R36" s="13"/>
      <c r="S36" s="356" t="s">
        <v>184</v>
      </c>
      <c r="T36" s="335"/>
      <c r="U36" s="346"/>
      <c r="V36" s="336" t="s">
        <v>184</v>
      </c>
      <c r="W36" s="357"/>
      <c r="X36" s="899">
        <f>VLOOKUP(年度マスタ!$K$4&amp;"_"&amp;X$33,データシート1!$A:$BT,MATCH("aa_"&amp;$S36,データシート1!$A$1:$BT$1,0),0)</f>
        <v>50.039887578582437</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32.803115412865239</v>
      </c>
      <c r="AK36" s="901">
        <f>VLOOKUP(年度マスタ!$K$4&amp;"_"&amp;AK$33,データシート1!$A:$BT,MATCH("aa_"&amp;$S36,データシート1!$A$1:$BT$1,0),0)</f>
        <v>26.000451930647504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5.6570585107221154</v>
      </c>
      <c r="P37" s="453">
        <f t="shared" si="9"/>
        <v>0.26588034896083229</v>
      </c>
      <c r="Q37" s="328"/>
      <c r="R37" s="13"/>
      <c r="S37" s="356" t="s">
        <v>187</v>
      </c>
      <c r="T37" s="335"/>
      <c r="U37" s="346"/>
      <c r="V37" s="336" t="s">
        <v>194</v>
      </c>
      <c r="W37" s="357"/>
      <c r="X37" s="899">
        <f>VLOOKUP(年度マスタ!$K$4&amp;"_"&amp;X$33,データシート1!$A:$BT,MATCH("aa_"&amp;$S37,データシート1!$A$1:$BT$1,0),0)</f>
        <v>0.27999051048428553</v>
      </c>
      <c r="Y37" s="900">
        <f>VLOOKUP(年度マスタ!$K$4&amp;"_"&amp;Y$33,データシート1!$A:$BT,MATCH("aa_"&amp;$S37,データシート1!$A$1:$BT$1,0),0)</f>
        <v>0.29200384621699171</v>
      </c>
      <c r="Z37" s="900">
        <f>VLOOKUP(年度マスタ!$K$4&amp;"_"&amp;Z$33,データシート1!$A:$BT,MATCH("aa_"&amp;$S37,データシート1!$A$1:$BT$1,0),0)</f>
        <v>0.40915170318441357</v>
      </c>
      <c r="AA37" s="900">
        <f>VLOOKUP(年度マスタ!$K$4&amp;"_"&amp;AA$33,データシート1!$A:$BT,MATCH("aa_"&amp;$S37,データシート1!$A$1:$BT$1,0),0)</f>
        <v>0.46092521799877112</v>
      </c>
      <c r="AB37" s="900">
        <f>VLOOKUP(年度マスタ!$K$4&amp;"_"&amp;AB$33,データシート1!$A:$BT,MATCH("aa_"&amp;$S37,データシート1!$A$1:$BT$1,0),0)</f>
        <v>0.38095626487650469</v>
      </c>
      <c r="AC37" s="900">
        <f>VLOOKUP(年度マスタ!$K$4&amp;"_"&amp;AC$33,データシート1!$A:$BT,MATCH("aa_"&amp;$S37,データシート1!$A$1:$BT$1,0),0)</f>
        <v>0.38785724858798282</v>
      </c>
      <c r="AD37" s="900">
        <f>VLOOKUP(年度マスタ!$K$4&amp;"_"&amp;AD$33,データシート1!$A:$BT,MATCH("aa_"&amp;$S37,データシート1!$A$1:$BT$1,0),0)</f>
        <v>0.37191478255354382</v>
      </c>
      <c r="AE37" s="900">
        <f>VLOOKUP(年度マスタ!$K$4&amp;"_"&amp;AE$33,データシート1!$A:$BT,MATCH("aa_"&amp;$S37,データシート1!$A$1:$BT$1,0),0)</f>
        <v>0.35081905385936291</v>
      </c>
      <c r="AF37" s="900">
        <f>VLOOKUP(年度マスタ!$K$4&amp;"_"&amp;AF$33,データシート1!$A:$BT,MATCH("aa_"&amp;$S37,データシート1!$A$1:$BT$1,0),0)</f>
        <v>0.35848454560336762</v>
      </c>
      <c r="AG37" s="900">
        <f>VLOOKUP(年度マスタ!$K$4&amp;"_"&amp;AG$33,データシート1!$A:$BT,MATCH("aa_"&amp;$S37,データシート1!$A$1:$BT$1,0),0)</f>
        <v>0.33365201494246144</v>
      </c>
      <c r="AH37" s="900">
        <f>VLOOKUP(年度マスタ!$K$4&amp;"_"&amp;AH$33,データシート1!$A:$BT,MATCH("aa_"&amp;$S37,データシート1!$A$1:$BT$1,0),0)</f>
        <v>0.3096045013284866</v>
      </c>
      <c r="AI37" s="900">
        <f>VLOOKUP(年度マスタ!$K$4&amp;"_"&amp;AI$33,データシート1!$A:$BT,MATCH("aa_"&amp;$S37,データシート1!$A$1:$BT$1,0),0)</f>
        <v>0.29972055988396612</v>
      </c>
      <c r="AJ37" s="900">
        <f>VLOOKUP(年度マスタ!$K$4&amp;"_"&amp;AJ$33,データシート1!$A:$BT,MATCH("aa_"&amp;$S37,データシート1!$A$1:$BT$1,0),0)</f>
        <v>0.28871409648047597</v>
      </c>
      <c r="AK37" s="901">
        <f>VLOOKUP(年度マスタ!$K$4&amp;"_"&amp;AK$33,データシート1!$A:$BT,MATCH("aa_"&amp;$S37,データシート1!$A$1:$BT$1,0),0)</f>
        <v>0.27617064612021913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5.4595714668558184</v>
      </c>
      <c r="P38" s="454">
        <f t="shared" si="9"/>
        <v>0.25659850680931601</v>
      </c>
      <c r="Q38" s="328"/>
      <c r="R38" s="13"/>
      <c r="S38" s="356" t="s">
        <v>188</v>
      </c>
      <c r="T38" s="335"/>
      <c r="U38" s="348"/>
      <c r="V38" s="358" t="s">
        <v>197</v>
      </c>
      <c r="W38" s="358"/>
      <c r="X38" s="899">
        <f>VLOOKUP(年度マスタ!$K$4&amp;"_"&amp;X$33,データシート1!$A:$BT,MATCH("aa_"&amp;$S38,データシート1!$A$1:$BT$1,0),0)</f>
        <v>2.906456310157989</v>
      </c>
      <c r="Y38" s="900">
        <f>VLOOKUP(年度マスタ!$K$4&amp;"_"&amp;Y$33,データシート1!$A:$BT,MATCH("aa_"&amp;$S38,データシート1!$A$1:$BT$1,0),0)</f>
        <v>2.6460443733456449</v>
      </c>
      <c r="Z38" s="900">
        <f>VLOOKUP(年度マスタ!$K$4&amp;"_"&amp;Z$33,データシート1!$A:$BT,MATCH("aa_"&amp;$S38,データシート1!$A$1:$BT$1,0),0)</f>
        <v>2.4689522039343159</v>
      </c>
      <c r="AA38" s="900">
        <f>VLOOKUP(年度マスタ!$K$4&amp;"_"&amp;AA$33,データシート1!$A:$BT,MATCH("aa_"&amp;$S38,データシート1!$A$1:$BT$1,0),0)</f>
        <v>2.4910993575159819</v>
      </c>
      <c r="AB38" s="900">
        <f>VLOOKUP(年度マスタ!$K$4&amp;"_"&amp;AB$33,データシート1!$A:$BT,MATCH("aa_"&amp;$S38,データシート1!$A$1:$BT$1,0),0)</f>
        <v>2.1998371599110458</v>
      </c>
      <c r="AC38" s="900">
        <f>VLOOKUP(年度マスタ!$K$4&amp;"_"&amp;AC$33,データシート1!$A:$BT,MATCH("aa_"&amp;$S38,データシート1!$A$1:$BT$1,0),0)</f>
        <v>2.2926530966301719</v>
      </c>
      <c r="AD38" s="900">
        <f>VLOOKUP(年度マスタ!$K$4&amp;"_"&amp;AD$33,データシート1!$A:$BT,MATCH("aa_"&amp;$S38,データシート1!$A$1:$BT$1,0),0)</f>
        <v>2.4132565623329501</v>
      </c>
      <c r="AE38" s="900">
        <f>VLOOKUP(年度マスタ!$K$4&amp;"_"&amp;AE$33,データシート1!$A:$BT,MATCH("aa_"&amp;$S38,データシート1!$A$1:$BT$1,0),0)</f>
        <v>2.595091037548547</v>
      </c>
      <c r="AF38" s="900">
        <f>VLOOKUP(年度マスタ!$K$4&amp;"_"&amp;AF$33,データシート1!$A:$BT,MATCH("aa_"&amp;$S38,データシート1!$A$1:$BT$1,0),0)</f>
        <v>2.3426147733774179</v>
      </c>
      <c r="AG38" s="900">
        <f>VLOOKUP(年度マスタ!$K$4&amp;"_"&amp;AG$33,データシート1!$A:$BT,MATCH("aa_"&amp;$S38,データシート1!$A$1:$BT$1,0),0)</f>
        <v>2.1490473175369673</v>
      </c>
      <c r="AH38" s="900">
        <f>VLOOKUP(年度マスタ!$K$4&amp;"_"&amp;AH$33,データシート1!$A:$BT,MATCH("aa_"&amp;$S38,データシート1!$A$1:$BT$1,0),0)</f>
        <v>2.1586757827982339</v>
      </c>
      <c r="AI38" s="900">
        <f>VLOOKUP(年度マスタ!$K$4&amp;"_"&amp;AI$33,データシート1!$A:$BT,MATCH("aa_"&amp;$S38,データシート1!$A$1:$BT$1,0),0)</f>
        <v>1.3118709058346738</v>
      </c>
      <c r="AJ38" s="900">
        <f>VLOOKUP(年度マスタ!$K$4&amp;"_"&amp;AJ$33,データシート1!$A:$BT,MATCH("aa_"&amp;$S38,データシート1!$A$1:$BT$1,0),0)</f>
        <v>1.197198884296963</v>
      </c>
      <c r="AK38" s="901">
        <f>VLOOKUP(年度マスタ!$K$4&amp;"_"&amp;AK$33,データシート1!$A:$BT,MATCH("aa_"&amp;$S38,データシート1!$A$1:$BT$1,0),0)</f>
        <v>1.0734468678978746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2.6721583995586884</v>
      </c>
      <c r="P39" s="454">
        <f t="shared" si="9"/>
        <v>0.1255907829849531</v>
      </c>
      <c r="Q39" s="328"/>
      <c r="R39" s="13"/>
      <c r="S39" s="356" t="s">
        <v>189</v>
      </c>
      <c r="T39" s="335"/>
      <c r="U39" s="343" t="s">
        <v>199</v>
      </c>
      <c r="V39" s="344"/>
      <c r="W39" s="344"/>
      <c r="X39" s="896">
        <f>VLOOKUP(年度マスタ!$K$4&amp;"_"&amp;X$33,データシート1!$A:$BT,MATCH("aa_"&amp;$S39,データシート1!$A$1:$BT$1,0),0)</f>
        <v>4.6915317394251437</v>
      </c>
      <c r="Y39" s="897">
        <f>VLOOKUP(年度マスタ!$K$4&amp;"_"&amp;Y$33,データシート1!$A:$BT,MATCH("aa_"&amp;$S39,データシート1!$A$1:$BT$1,0),0)</f>
        <v>4.1995752245901832</v>
      </c>
      <c r="Z39" s="897">
        <f>VLOOKUP(年度マスタ!$K$4&amp;"_"&amp;Z$33,データシート1!$A:$BT,MATCH("aa_"&amp;$S39,データシート1!$A$1:$BT$1,0),0)</f>
        <v>5.3052441959865773</v>
      </c>
      <c r="AA39" s="897">
        <f>VLOOKUP(年度マスタ!$K$4&amp;"_"&amp;AA$33,データシート1!$A:$BT,MATCH("aa_"&amp;$S39,データシート1!$A$1:$BT$1,0),0)</f>
        <v>6.5890964348670389</v>
      </c>
      <c r="AB39" s="897">
        <f>VLOOKUP(年度マスタ!$K$4&amp;"_"&amp;AB$33,データシート1!$A:$BT,MATCH("aa_"&amp;$S39,データシート1!$A$1:$BT$1,0),0)</f>
        <v>6.1280172178693126</v>
      </c>
      <c r="AC39" s="897">
        <f>VLOOKUP(年度マスタ!$K$4&amp;"_"&amp;AC$33,データシート1!$A:$BT,MATCH("aa_"&amp;$S39,データシート1!$A$1:$BT$1,0),0)</f>
        <v>6.2768186616826318</v>
      </c>
      <c r="AD39" s="897">
        <f>VLOOKUP(年度マスタ!$K$4&amp;"_"&amp;AD$33,データシート1!$A:$BT,MATCH("aa_"&amp;$S39,データシート1!$A$1:$BT$1,0),0)</f>
        <v>6.0732792686257024</v>
      </c>
      <c r="AE39" s="897">
        <f>VLOOKUP(年度マスタ!$K$4&amp;"_"&amp;AE$33,データシート1!$A:$BT,MATCH("aa_"&amp;$S39,データシート1!$A$1:$BT$1,0),0)</f>
        <v>5.2071326321467541</v>
      </c>
      <c r="AF39" s="897">
        <f>VLOOKUP(年度マスタ!$K$4&amp;"_"&amp;AF$33,データシート1!$A:$BT,MATCH("aa_"&amp;$S39,データシート1!$A$1:$BT$1,0),0)</f>
        <v>5.2211396652447108</v>
      </c>
      <c r="AG39" s="897">
        <f>VLOOKUP(年度マスタ!$K$4&amp;"_"&amp;AG$33,データシート1!$A:$BT,MATCH("aa_"&amp;$S39,データシート1!$A$1:$BT$1,0),0)</f>
        <v>5.2468907248648815</v>
      </c>
      <c r="AH39" s="897">
        <f>VLOOKUP(年度マスタ!$K$4&amp;"_"&amp;AH$33,データシート1!$A:$BT,MATCH("aa_"&amp;$S39,データシート1!$A$1:$BT$1,0),0)</f>
        <v>4.7069374133562638</v>
      </c>
      <c r="AI39" s="897">
        <f>VLOOKUP(年度マスタ!$K$4&amp;"_"&amp;AI$33,データシート1!$A:$BT,MATCH("aa_"&amp;$S39,データシート1!$A$1:$BT$1,0),0)</f>
        <v>4.5876703548811886</v>
      </c>
      <c r="AJ39" s="897">
        <f>VLOOKUP(年度マスタ!$K$4&amp;"_"&amp;AJ$33,データシート1!$A:$BT,MATCH("aa_"&amp;$S39,データシート1!$A$1:$BT$1,0),0)</f>
        <v>4.6593136804538773</v>
      </c>
      <c r="AK39" s="898">
        <f>VLOOKUP(年度マスタ!$K$4&amp;"_"&amp;AK$33,データシート1!$A:$BT,MATCH("aa_"&amp;$S39,データシート1!$A$1:$BT$1,0),0)</f>
        <v>4.7504145928387995</v>
      </c>
      <c r="AL39" s="330"/>
      <c r="AW39" s="17" t="str">
        <f>年度マスタ!K4</f>
        <v>01520</v>
      </c>
      <c r="AX39" s="17" t="s">
        <v>200</v>
      </c>
      <c r="AY39" s="17">
        <f>VLOOKUP($AW39&amp;"_"&amp;$AY$34,データシート1!$A:$BT,MATCH($AY$31&amp;"_"&amp;AY$36,データシート1!$A$1:$BT$1,0),0)</f>
        <v>26.000451930647504</v>
      </c>
      <c r="AZ39" s="17">
        <f>VLOOKUP($AW39&amp;"_"&amp;$AY$34,データシート1!$A:$BT,MATCH($AY$31&amp;"_"&amp;AZ$36,データシート1!$A$1:$BT$1,0),0)</f>
        <v>0.27617064612021913</v>
      </c>
      <c r="BA39" s="17">
        <f>VLOOKUP($AW39&amp;"_"&amp;$AY$34,データシート1!$A:$BT,MATCH($AY$31&amp;"_"&amp;BA$36,データシート1!$A$1:$BT$1,0),0)</f>
        <v>1.0734468678978746</v>
      </c>
      <c r="BB39" s="17">
        <f>VLOOKUP($AW39&amp;"_"&amp;$AY$34,データシート1!$A:$BT,MATCH($AY$31&amp;"_"&amp;BB$36,データシート1!$A$1:$BT$1,0),0)</f>
        <v>4.7504145928387995</v>
      </c>
      <c r="BC39" s="17">
        <f>VLOOKUP($AW39&amp;"_"&amp;$AY$34,データシート1!$A:$BT,MATCH($AY$31&amp;"_"&amp;BC$36,データシート1!$A$1:$BT$1,0),0)</f>
        <v>5.3201199533906536</v>
      </c>
      <c r="BD39" s="17">
        <f>VLOOKUP($AW39&amp;"_"&amp;$AY$34,データシート1!$A:$BT,MATCH($AY$31&amp;"_"&amp;BD$36,データシート1!$A$1:$BT$1,0),0)</f>
        <v>2.0470550959052258</v>
      </c>
      <c r="BE39" s="17">
        <f>VLOOKUP($AW39&amp;"_"&amp;$AY$34,データシート1!$A:$BT,MATCH($AY$31&amp;"_"&amp;BE$36,データシート1!$A$1:$BT$1,0),0)</f>
        <v>2.4028402888281546</v>
      </c>
      <c r="BF39" s="17">
        <f>VLOOKUP($AW39&amp;"_"&amp;$AY$34,データシート1!$A:$BT,MATCH($AY$31&amp;"_"&amp;BF$36,データシート1!$A$1:$BT$1,0),0)</f>
        <v>0.12927817414555703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2.7874130672971305</v>
      </c>
      <c r="P40" s="454">
        <f t="shared" si="9"/>
        <v>0.13100772382436296</v>
      </c>
      <c r="Q40" s="328"/>
      <c r="R40" s="13"/>
      <c r="S40" s="356" t="s">
        <v>165</v>
      </c>
      <c r="T40" s="335"/>
      <c r="U40" s="343" t="s">
        <v>165</v>
      </c>
      <c r="V40" s="344"/>
      <c r="W40" s="344"/>
      <c r="X40" s="896">
        <f>VLOOKUP(年度マスタ!$K$4&amp;"_"&amp;X$33,データシート1!$A:$BT,MATCH("aa_"&amp;$S40,データシート1!$A$1:$BT$1,0),0)</f>
        <v>5.2889939662993317</v>
      </c>
      <c r="Y40" s="897">
        <f>VLOOKUP(年度マスタ!$K$4&amp;"_"&amp;Y$33,データシート1!$A:$BT,MATCH("aa_"&amp;$S40,データシート1!$A$1:$BT$1,0),0)</f>
        <v>5.3009133200067797</v>
      </c>
      <c r="Z40" s="897">
        <f>VLOOKUP(年度マスタ!$K$4&amp;"_"&amp;Z$33,データシート1!$A:$BT,MATCH("aa_"&amp;$S40,データシート1!$A$1:$BT$1,0),0)</f>
        <v>6.4612362896664832</v>
      </c>
      <c r="AA40" s="897">
        <f>VLOOKUP(年度マスタ!$K$4&amp;"_"&amp;AA$33,データシート1!$A:$BT,MATCH("aa_"&amp;$S40,データシート1!$A$1:$BT$1,0),0)</f>
        <v>7.0977309514752527</v>
      </c>
      <c r="AB40" s="897">
        <f>VLOOKUP(年度マスタ!$K$4&amp;"_"&amp;AB$33,データシート1!$A:$BT,MATCH("aa_"&amp;$S40,データシート1!$A$1:$BT$1,0),0)</f>
        <v>6.910838707251501</v>
      </c>
      <c r="AC40" s="897">
        <f>VLOOKUP(年度マスタ!$K$4&amp;"_"&amp;AC$33,データシート1!$A:$BT,MATCH("aa_"&amp;$S40,データシート1!$A$1:$BT$1,0),0)</f>
        <v>7.2949603660280733</v>
      </c>
      <c r="AD40" s="897">
        <f>VLOOKUP(年度マスタ!$K$4&amp;"_"&amp;AD$33,データシート1!$A:$BT,MATCH("aa_"&amp;$S40,データシート1!$A$1:$BT$1,0),0)</f>
        <v>6.6462967559534318</v>
      </c>
      <c r="AE40" s="897">
        <f>VLOOKUP(年度マスタ!$K$4&amp;"_"&amp;AE$33,データシート1!$A:$BT,MATCH("aa_"&amp;$S40,データシート1!$A$1:$BT$1,0),0)</f>
        <v>6.769480167390717</v>
      </c>
      <c r="AF40" s="897">
        <f>VLOOKUP(年度マスタ!$K$4&amp;"_"&amp;AF$33,データシート1!$A:$BT,MATCH("aa_"&amp;$S40,データシート1!$A$1:$BT$1,0),0)</f>
        <v>6.541067713201473</v>
      </c>
      <c r="AG40" s="897">
        <f>VLOOKUP(年度マスタ!$K$4&amp;"_"&amp;AG$33,データシート1!$A:$BT,MATCH("aa_"&amp;$S40,データシート1!$A$1:$BT$1,0),0)</f>
        <v>5.9551769608984824</v>
      </c>
      <c r="AH40" s="897">
        <f>VLOOKUP(年度マスタ!$K$4&amp;"_"&amp;AH$33,データシート1!$A:$BT,MATCH("aa_"&amp;$S40,データシート1!$A$1:$BT$1,0),0)</f>
        <v>6.0044733241302941</v>
      </c>
      <c r="AI40" s="897">
        <f>VLOOKUP(年度マスタ!$K$4&amp;"_"&amp;AI$33,データシート1!$A:$BT,MATCH("aa_"&amp;$S40,データシート1!$A$1:$BT$1,0),0)</f>
        <v>5.5345567874378929</v>
      </c>
      <c r="AJ40" s="897">
        <f>VLOOKUP(年度マスタ!$K$4&amp;"_"&amp;AJ$33,データシート1!$A:$BT,MATCH("aa_"&amp;$S40,データシート1!$A$1:$BT$1,0),0)</f>
        <v>5.3888558272549734</v>
      </c>
      <c r="AK40" s="898">
        <f>VLOOKUP(年度マスタ!$K$4&amp;"_"&amp;AK$33,データシート1!$A:$BT,MATCH("aa_"&amp;$S40,データシート1!$A$1:$BT$1,0),0)</f>
        <v>5.3201199533906536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0.19748704386629701</v>
      </c>
      <c r="P41" s="454">
        <f t="shared" si="9"/>
        <v>9.2818421515162442E-3</v>
      </c>
      <c r="Q41" s="328"/>
      <c r="R41" s="13"/>
      <c r="S41" s="356" t="s">
        <v>201</v>
      </c>
      <c r="T41" s="335"/>
      <c r="U41" s="246" t="s">
        <v>128</v>
      </c>
      <c r="V41" s="344"/>
      <c r="W41" s="344"/>
      <c r="X41" s="896">
        <f>X42+X45+X46</f>
        <v>5.8076855310395015</v>
      </c>
      <c r="Y41" s="897">
        <f t="shared" ref="Y41:AH41" si="12">Y42+Y45+Y46</f>
        <v>5.8121972386660437</v>
      </c>
      <c r="Z41" s="897">
        <f t="shared" si="12"/>
        <v>5.4709781903734109</v>
      </c>
      <c r="AA41" s="897">
        <f t="shared" si="12"/>
        <v>5.5778051396523036</v>
      </c>
      <c r="AB41" s="897">
        <f t="shared" si="12"/>
        <v>5.6570585107221154</v>
      </c>
      <c r="AC41" s="897">
        <f t="shared" si="12"/>
        <v>5.4715324759367689</v>
      </c>
      <c r="AD41" s="897">
        <f t="shared" si="12"/>
        <v>5.4266960684837766</v>
      </c>
      <c r="AE41" s="897">
        <f t="shared" si="12"/>
        <v>5.6228065467097217</v>
      </c>
      <c r="AF41" s="897">
        <f t="shared" si="12"/>
        <v>5.5437908232957218</v>
      </c>
      <c r="AG41" s="897">
        <f t="shared" si="12"/>
        <v>5.578451469397919</v>
      </c>
      <c r="AH41" s="897">
        <f t="shared" si="12"/>
        <v>5.0355135163793214</v>
      </c>
      <c r="AI41" s="897">
        <f>AI42+AI45+AI46</f>
        <v>4.5603135635752174</v>
      </c>
      <c r="AJ41" s="897">
        <f>AJ42+AJ45+AJ46</f>
        <v>4.4997537502192504</v>
      </c>
      <c r="AK41" s="898">
        <f>AK42+AK45+AK46</f>
        <v>4.5791735588789377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5.6565787781792096</v>
      </c>
      <c r="Y42" s="900">
        <f t="shared" ref="Y42:AK42" si="13">SUM(Y43:Y44)</f>
        <v>5.6531641810165283</v>
      </c>
      <c r="Z42" s="900">
        <f t="shared" si="13"/>
        <v>5.2869038097224497</v>
      </c>
      <c r="AA42" s="900">
        <f t="shared" si="13"/>
        <v>5.3812431015552455</v>
      </c>
      <c r="AB42" s="900">
        <f t="shared" si="13"/>
        <v>5.4595714668558184</v>
      </c>
      <c r="AC42" s="900">
        <f t="shared" si="13"/>
        <v>5.2859147258084622</v>
      </c>
      <c r="AD42" s="900">
        <f t="shared" si="13"/>
        <v>5.2488389193559932</v>
      </c>
      <c r="AE42" s="900">
        <f t="shared" si="13"/>
        <v>5.4515945111981559</v>
      </c>
      <c r="AF42" s="900">
        <f t="shared" si="13"/>
        <v>5.3802740562419658</v>
      </c>
      <c r="AG42" s="900">
        <f t="shared" si="13"/>
        <v>5.4307741276220547</v>
      </c>
      <c r="AH42" s="900">
        <f t="shared" si="13"/>
        <v>4.8939502727454443</v>
      </c>
      <c r="AI42" s="900">
        <f t="shared" si="13"/>
        <v>4.426531682183068</v>
      </c>
      <c r="AJ42" s="900">
        <f t="shared" si="13"/>
        <v>4.3689666296489946</v>
      </c>
      <c r="AK42" s="901">
        <f t="shared" si="13"/>
        <v>4.4498953847333809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2.8742429262869842</v>
      </c>
      <c r="Y43" s="900">
        <f>VLOOKUP(年度マスタ!$K$4&amp;"_"&amp;Y$33,データシート1!$A:$BT,MATCH("aa_"&amp;$S43,データシート1!$A$1:$BT$1,0),0)</f>
        <v>2.8097548203704039</v>
      </c>
      <c r="Z43" s="900">
        <f>VLOOKUP(年度マスタ!$K$4&amp;"_"&amp;Z$33,データシート1!$A:$BT,MATCH("aa_"&amp;$S43,データシート1!$A$1:$BT$1,0),0)</f>
        <v>2.7384480745529571</v>
      </c>
      <c r="AA43" s="900">
        <f>VLOOKUP(年度マスタ!$K$4&amp;"_"&amp;AA$33,データシート1!$A:$BT,MATCH("aa_"&amp;$S43,データシート1!$A$1:$BT$1,0),0)</f>
        <v>2.7685217964395012</v>
      </c>
      <c r="AB43" s="900">
        <f>VLOOKUP(年度マスタ!$K$4&amp;"_"&amp;AB$33,データシート1!$A:$BT,MATCH("aa_"&amp;$S43,データシート1!$A$1:$BT$1,0),0)</f>
        <v>2.6721583995586884</v>
      </c>
      <c r="AC43" s="900">
        <f>VLOOKUP(年度マスタ!$K$4&amp;"_"&amp;AC$33,データシート1!$A:$BT,MATCH("aa_"&amp;$S43,データシート1!$A$1:$BT$1,0),0)</f>
        <v>2.5492903888683496</v>
      </c>
      <c r="AD43" s="900">
        <f>VLOOKUP(年度マスタ!$K$4&amp;"_"&amp;AD$33,データシート1!$A:$BT,MATCH("aa_"&amp;$S43,データシート1!$A$1:$BT$1,0),0)</f>
        <v>2.5301536740797865</v>
      </c>
      <c r="AE43" s="900">
        <f>VLOOKUP(年度マスタ!$K$4&amp;"_"&amp;AE$33,データシート1!$A:$BT,MATCH("aa_"&amp;$S43,データシート1!$A$1:$BT$1,0),0)</f>
        <v>2.4586217998167537</v>
      </c>
      <c r="AF43" s="900">
        <f>VLOOKUP(年度マスタ!$K$4&amp;"_"&amp;AF$33,データシート1!$A:$BT,MATCH("aa_"&amp;$S43,データシート1!$A$1:$BT$1,0),0)</f>
        <v>2.4352284202288041</v>
      </c>
      <c r="AG43" s="900">
        <f>VLOOKUP(年度マスタ!$K$4&amp;"_"&amp;AG$33,データシート1!$A:$BT,MATCH("aa_"&amp;$S43,データシート1!$A$1:$BT$1,0),0)</f>
        <v>2.4337861270338239</v>
      </c>
      <c r="AH43" s="900">
        <f>VLOOKUP(年度マスタ!$K$4&amp;"_"&amp;AH$33,データシート1!$A:$BT,MATCH("aa_"&amp;$S43,データシート1!$A$1:$BT$1,0),0)</f>
        <v>2.3607696395926876</v>
      </c>
      <c r="AI43" s="900">
        <f>VLOOKUP(年度マスタ!$K$4&amp;"_"&amp;AI$33,データシート1!$A:$BT,MATCH("aa_"&amp;$S43,データシート1!$A$1:$BT$1,0),0)</f>
        <v>2.0613707916370263</v>
      </c>
      <c r="AJ43" s="900">
        <f>VLOOKUP(年度マスタ!$K$4&amp;"_"&amp;AJ$33,データシート1!$A:$BT,MATCH("aa_"&amp;$S43,データシート1!$A$1:$BT$1,0),0)</f>
        <v>1.9666693105073467</v>
      </c>
      <c r="AK43" s="901">
        <f>VLOOKUP(年度マスタ!$K$4&amp;"_"&amp;AK$33,データシート1!$A:$BT,MATCH("aa_"&amp;$S43,データシート1!$A$1:$BT$1,0),0)</f>
        <v>2.0470550959052258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2.782335851892225</v>
      </c>
      <c r="Y44" s="900">
        <f>VLOOKUP(年度マスタ!$K$4&amp;"_"&amp;Y$33,データシート1!$A:$BT,MATCH("aa_"&amp;$S44,データシート1!$A$1:$BT$1,0),0)</f>
        <v>2.8434093606461239</v>
      </c>
      <c r="Z44" s="900">
        <f>VLOOKUP(年度マスタ!$K$4&amp;"_"&amp;Z$33,データシート1!$A:$BT,MATCH("aa_"&amp;$S44,データシート1!$A$1:$BT$1,0),0)</f>
        <v>2.5484557351694921</v>
      </c>
      <c r="AA44" s="900">
        <f>VLOOKUP(年度マスタ!$K$4&amp;"_"&amp;AA$33,データシート1!$A:$BT,MATCH("aa_"&amp;$S44,データシート1!$A$1:$BT$1,0),0)</f>
        <v>2.6127213051157443</v>
      </c>
      <c r="AB44" s="900">
        <f>VLOOKUP(年度マスタ!$K$4&amp;"_"&amp;AB$33,データシート1!$A:$BT,MATCH("aa_"&amp;$S44,データシート1!$A$1:$BT$1,0),0)</f>
        <v>2.7874130672971305</v>
      </c>
      <c r="AC44" s="900">
        <f>VLOOKUP(年度マスタ!$K$4&amp;"_"&amp;AC$33,データシート1!$A:$BT,MATCH("aa_"&amp;$S44,データシート1!$A$1:$BT$1,0),0)</f>
        <v>2.7366243369401131</v>
      </c>
      <c r="AD44" s="900">
        <f>VLOOKUP(年度マスタ!$K$4&amp;"_"&amp;AD$33,データシート1!$A:$BT,MATCH("aa_"&amp;$S44,データシート1!$A$1:$BT$1,0),0)</f>
        <v>2.7186852452762071</v>
      </c>
      <c r="AE44" s="900">
        <f>VLOOKUP(年度マスタ!$K$4&amp;"_"&amp;AE$33,データシート1!$A:$BT,MATCH("aa_"&amp;$S44,データシート1!$A$1:$BT$1,0),0)</f>
        <v>2.9929727113814026</v>
      </c>
      <c r="AF44" s="900">
        <f>VLOOKUP(年度マスタ!$K$4&amp;"_"&amp;AF$33,データシート1!$A:$BT,MATCH("aa_"&amp;$S44,データシート1!$A$1:$BT$1,0),0)</f>
        <v>2.9450456360131612</v>
      </c>
      <c r="AG44" s="900">
        <f>VLOOKUP(年度マスタ!$K$4&amp;"_"&amp;AG$33,データシート1!$A:$BT,MATCH("aa_"&amp;$S44,データシート1!$A$1:$BT$1,0),0)</f>
        <v>2.9969880005882303</v>
      </c>
      <c r="AH44" s="900">
        <f>VLOOKUP(年度マスタ!$K$4&amp;"_"&amp;AH$33,データシート1!$A:$BT,MATCH("aa_"&amp;$S44,データシート1!$A$1:$BT$1,0),0)</f>
        <v>2.5331806331527571</v>
      </c>
      <c r="AI44" s="900">
        <f>VLOOKUP(年度マスタ!$K$4&amp;"_"&amp;AI$33,データシート1!$A:$BT,MATCH("aa_"&amp;$S44,データシート1!$A$1:$BT$1,0),0)</f>
        <v>2.3651608905460417</v>
      </c>
      <c r="AJ44" s="900">
        <f>VLOOKUP(年度マスタ!$K$4&amp;"_"&amp;AJ$33,データシート1!$A:$BT,MATCH("aa_"&amp;$S44,データシート1!$A$1:$BT$1,0),0)</f>
        <v>2.4022973191416481</v>
      </c>
      <c r="AK44" s="901">
        <f>VLOOKUP(年度マスタ!$K$4&amp;"_"&amp;AK$33,データシート1!$A:$BT,MATCH("aa_"&amp;$S44,データシート1!$A$1:$BT$1,0),0)</f>
        <v>2.4028402888281546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0.15110675286029199</v>
      </c>
      <c r="Y45" s="900">
        <f>VLOOKUP(年度マスタ!$K$4&amp;"_"&amp;Y$33,データシート1!$A:$BT,MATCH("aa_"&amp;$S45,データシート1!$A$1:$BT$1,0),0)</f>
        <v>0.159033057649515</v>
      </c>
      <c r="Z45" s="900">
        <f>VLOOKUP(年度マスタ!$K$4&amp;"_"&amp;Z$33,データシート1!$A:$BT,MATCH("aa_"&amp;$S45,データシート1!$A$1:$BT$1,0),0)</f>
        <v>0.18407438065096099</v>
      </c>
      <c r="AA45" s="900">
        <f>VLOOKUP(年度マスタ!$K$4&amp;"_"&amp;AA$33,データシート1!$A:$BT,MATCH("aa_"&amp;$S45,データシート1!$A$1:$BT$1,0),0)</f>
        <v>0.196562038097058</v>
      </c>
      <c r="AB45" s="900">
        <f>VLOOKUP(年度マスタ!$K$4&amp;"_"&amp;AB$33,データシート1!$A:$BT,MATCH("aa_"&amp;$S45,データシート1!$A$1:$BT$1,0),0)</f>
        <v>0.19748704386629701</v>
      </c>
      <c r="AC45" s="900">
        <f>VLOOKUP(年度マスタ!$K$4&amp;"_"&amp;AC$33,データシート1!$A:$BT,MATCH("aa_"&amp;$S45,データシート1!$A$1:$BT$1,0),0)</f>
        <v>0.185617750128307</v>
      </c>
      <c r="AD45" s="900">
        <f>VLOOKUP(年度マスタ!$K$4&amp;"_"&amp;AD$33,データシート1!$A:$BT,MATCH("aa_"&amp;$S45,データシート1!$A$1:$BT$1,0),0)</f>
        <v>0.177857149127783</v>
      </c>
      <c r="AE45" s="900">
        <f>VLOOKUP(年度マスタ!$K$4&amp;"_"&amp;AE$33,データシート1!$A:$BT,MATCH("aa_"&amp;$S45,データシート1!$A$1:$BT$1,0),0)</f>
        <v>0.17121203551156594</v>
      </c>
      <c r="AF45" s="900">
        <f>VLOOKUP(年度マスタ!$K$4&amp;"_"&amp;AF$33,データシート1!$A:$BT,MATCH("aa_"&amp;$S45,データシート1!$A$1:$BT$1,0),0)</f>
        <v>0.16351676705375601</v>
      </c>
      <c r="AG45" s="900">
        <f>VLOOKUP(年度マスタ!$K$4&amp;"_"&amp;AG$33,データシート1!$A:$BT,MATCH("aa_"&amp;$S45,データシート1!$A$1:$BT$1,0),0)</f>
        <v>0.147677341775864</v>
      </c>
      <c r="AH45" s="900">
        <f>VLOOKUP(年度マスタ!$K$4&amp;"_"&amp;AH$33,データシート1!$A:$BT,MATCH("aa_"&amp;$S45,データシート1!$A$1:$BT$1,0),0)</f>
        <v>0.14156324363387701</v>
      </c>
      <c r="AI45" s="900">
        <f>VLOOKUP(年度マスタ!$K$4&amp;"_"&amp;AI$33,データシート1!$A:$BT,MATCH("aa_"&amp;$S45,データシート1!$A$1:$BT$1,0),0)</f>
        <v>0.133781881392149</v>
      </c>
      <c r="AJ45" s="900">
        <f>VLOOKUP(年度マスタ!$K$4&amp;"_"&amp;AJ$33,データシート1!$A:$BT,MATCH("aa_"&amp;$S45,データシート1!$A$1:$BT$1,0),0)</f>
        <v>0.13078712057025599</v>
      </c>
      <c r="AK45" s="901">
        <f>VLOOKUP(年度マスタ!$K$4&amp;"_"&amp;AK$33,データシート1!$A:$BT,MATCH("aa_"&amp;$S45,データシート1!$A$1:$BT$1,0),0)</f>
        <v>0.12927817414555703</v>
      </c>
      <c r="AL45" s="330"/>
      <c r="AW45" s="17" t="str">
        <f>AW48</f>
        <v>幌延町</v>
      </c>
      <c r="AX45" s="1010">
        <f t="shared" ref="AX45:BB45" si="15">AX48/$BC48</f>
        <v>0.6511955786492678</v>
      </c>
      <c r="AY45" s="1010">
        <f t="shared" si="15"/>
        <v>0.11310570841021904</v>
      </c>
      <c r="AZ45" s="1010">
        <f t="shared" si="15"/>
        <v>0.12667019360009166</v>
      </c>
      <c r="BA45" s="1010">
        <f t="shared" si="15"/>
        <v>0.10902851934042161</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幌延町</v>
      </c>
      <c r="AX48" s="1011">
        <f>SUM(AY39:BA39)</f>
        <v>27.350069444665596</v>
      </c>
      <c r="AY48" s="1011">
        <f>BB39</f>
        <v>4.7504145928387995</v>
      </c>
      <c r="AZ48" s="1011">
        <f>BC39</f>
        <v>5.3201199533906536</v>
      </c>
      <c r="BA48" s="1011">
        <f>SUM(BD39:BG39)</f>
        <v>4.5791735588789377</v>
      </c>
      <c r="BB48" s="1011">
        <f>BH39</f>
        <v>0</v>
      </c>
      <c r="BC48" s="1011">
        <f>SUM(AX48:BB48)</f>
        <v>41.999777549773981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41.999777549773981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27.350069444665596</v>
      </c>
      <c r="P52" s="453">
        <f t="shared" ref="P52:P64" si="18">O52/$O$51</f>
        <v>0.6511955786492678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26.000451930647504</v>
      </c>
      <c r="P53" s="454">
        <f t="shared" si="18"/>
        <v>0.61906165812031599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0.27617064612021913</v>
      </c>
      <c r="P54" s="454">
        <f t="shared" si="18"/>
        <v>6.5755264011322203E-3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1.0734468678978746</v>
      </c>
      <c r="P55" s="454">
        <f t="shared" si="18"/>
        <v>2.5558394127819642E-2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4.7504145928387995</v>
      </c>
      <c r="P56" s="453">
        <f t="shared" si="18"/>
        <v>0.11310570841021904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5.3201199533906536</v>
      </c>
      <c r="P57" s="453">
        <f t="shared" si="18"/>
        <v>0.12667019360009166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4.5791735588789377</v>
      </c>
      <c r="P58" s="453">
        <f t="shared" si="18"/>
        <v>0.10902851934042161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4.4498953847333809</v>
      </c>
      <c r="P59" s="454">
        <f t="shared" si="18"/>
        <v>0.10595045127226699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2.0470550959052258</v>
      </c>
      <c r="P60" s="454">
        <f t="shared" si="18"/>
        <v>4.8739665191780093E-2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2.4028402888281546</v>
      </c>
      <c r="P61" s="454">
        <f t="shared" si="18"/>
        <v>5.7210786080486881E-2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0.12927817414555703</v>
      </c>
      <c r="P62" s="454">
        <f t="shared" si="18"/>
        <v>3.078068068154631E-3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幌延町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174.36439999999999</v>
      </c>
      <c r="AI7" s="78">
        <f>VLOOKUP(年度マスタ!$K$4&amp;"_"&amp;$AG7,データシート1!$A:$BT,MATCH("ab_"&amp;AI$2,データシート1!$A$1:$BT$1,0),0)</f>
        <v>130</v>
      </c>
      <c r="AJ7" s="78">
        <f>VLOOKUP(年度マスタ!$K$4&amp;"_"&amp;$AG7,データシート1!$A:$BT,MATCH("ab_"&amp;AJ$2,データシート1!$A$1:$BT$1,0),0)</f>
        <v>47</v>
      </c>
      <c r="AK7" s="78">
        <f>VLOOKUP(年度マスタ!$K$4&amp;"_"&amp;$AG7,データシート1!$A:$BT,MATCH("ab_"&amp;AK$2,データシート1!$A$1:$BT$1,0),0)</f>
        <v>1030</v>
      </c>
      <c r="AL7" s="78">
        <f>VLOOKUP(年度マスタ!$K$4&amp;"_"&amp;$AG7,データシート1!$A:$BT,MATCH("ab_"&amp;AL$2,データシート1!$A$1:$BT$1,0),0)</f>
        <v>1242</v>
      </c>
      <c r="AM7" s="78">
        <f>VLOOKUP(年度マスタ!$K$4&amp;"_"&amp;$AG7,データシート1!$A:$BT,MATCH("ab_"&amp;AM$2,データシート1!$A$1:$BT$1,0),0)</f>
        <v>1453</v>
      </c>
      <c r="AN7" s="78">
        <f>VLOOKUP(年度マスタ!$K$4&amp;"_"&amp;$AG7,データシート1!$A:$BT,MATCH("ab_"&amp;AN$2,データシート1!$A$1:$BT$1,0),0)</f>
        <v>560</v>
      </c>
      <c r="AO7" s="78">
        <f>VLOOKUP(年度マスタ!$K$4&amp;"_"&amp;$AG7,データシート1!$A:$BT,MATCH("ab_"&amp;AO$2,データシート1!$A$1:$BT$1,0),0)</f>
        <v>2592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130</v>
      </c>
      <c r="AJ8" s="78">
        <f>VLOOKUP(年度マスタ!$K$4&amp;"_"&amp;$AG8,データシート1!$A:$BT,MATCH("ab_"&amp;AJ$2,データシート1!$A$1:$BT$1,0),0)</f>
        <v>47</v>
      </c>
      <c r="AK8" s="78">
        <f>VLOOKUP(年度マスタ!$K$4&amp;"_"&amp;$AG8,データシート1!$A:$BT,MATCH("ab_"&amp;AK$2,データシート1!$A$1:$BT$1,0),0)</f>
        <v>1030</v>
      </c>
      <c r="AL8" s="78">
        <f>VLOOKUP(年度マスタ!$K$4&amp;"_"&amp;$AG8,データシート1!$A:$BT,MATCH("ab_"&amp;AL$2,データシート1!$A$1:$BT$1,0),0)</f>
        <v>1266</v>
      </c>
      <c r="AM8" s="78">
        <f>VLOOKUP(年度マスタ!$K$4&amp;"_"&amp;$AG8,データシート1!$A:$BT,MATCH("ab_"&amp;AM$2,データシート1!$A$1:$BT$1,0),0)</f>
        <v>1427</v>
      </c>
      <c r="AN8" s="78">
        <f>VLOOKUP(年度マスタ!$K$4&amp;"_"&amp;$AG8,データシート1!$A:$BT,MATCH("ab_"&amp;AN$2,データシート1!$A$1:$BT$1,0),0)</f>
        <v>558</v>
      </c>
      <c r="AO8" s="78">
        <f>VLOOKUP(年度マスタ!$K$4&amp;"_"&amp;$AG8,データシート1!$A:$BT,MATCH("ab_"&amp;AO$2,データシート1!$A$1:$BT$1,0),0)</f>
        <v>2614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130</v>
      </c>
      <c r="AJ9" s="78">
        <f>VLOOKUP(年度マスタ!$K$4&amp;"_"&amp;$AG9,データシート1!$A:$BT,MATCH("ab_"&amp;AJ$2,データシート1!$A$1:$BT$1,0),0)</f>
        <v>47</v>
      </c>
      <c r="AK9" s="78">
        <f>VLOOKUP(年度マスタ!$K$4&amp;"_"&amp;$AG9,データシート1!$A:$BT,MATCH("ab_"&amp;AK$2,データシート1!$A$1:$BT$1,0),0)</f>
        <v>1030</v>
      </c>
      <c r="AL9" s="78">
        <f>VLOOKUP(年度マスタ!$K$4&amp;"_"&amp;$AG9,データシート1!$A:$BT,MATCH("ab_"&amp;AL$2,データシート1!$A$1:$BT$1,0),0)</f>
        <v>1282</v>
      </c>
      <c r="AM9" s="78">
        <f>VLOOKUP(年度マスタ!$K$4&amp;"_"&amp;$AG9,データシート1!$A:$BT,MATCH("ab_"&amp;AM$2,データシート1!$A$1:$BT$1,0),0)</f>
        <v>1421</v>
      </c>
      <c r="AN9" s="78">
        <f>VLOOKUP(年度マスタ!$K$4&amp;"_"&amp;$AG9,データシート1!$A:$BT,MATCH("ab_"&amp;AN$2,データシート1!$A$1:$BT$1,0),0)</f>
        <v>515</v>
      </c>
      <c r="AO9" s="78">
        <f>VLOOKUP(年度マスタ!$K$4&amp;"_"&amp;$AG9,データシート1!$A:$BT,MATCH("ab_"&amp;AO$2,データシート1!$A$1:$BT$1,0),0)</f>
        <v>2623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130</v>
      </c>
      <c r="AJ10" s="78">
        <f>VLOOKUP(年度マスタ!$K$4&amp;"_"&amp;$AG10,データシート1!$A:$BT,MATCH("ab_"&amp;AJ$2,データシート1!$A$1:$BT$1,0),0)</f>
        <v>47</v>
      </c>
      <c r="AK10" s="78">
        <f>VLOOKUP(年度マスタ!$K$4&amp;"_"&amp;$AG10,データシート1!$A:$BT,MATCH("ab_"&amp;AK$2,データシート1!$A$1:$BT$1,0),0)</f>
        <v>1030</v>
      </c>
      <c r="AL10" s="78">
        <f>VLOOKUP(年度マスタ!$K$4&amp;"_"&amp;$AG10,データシート1!$A:$BT,MATCH("ab_"&amp;AL$2,データシート1!$A$1:$BT$1,0),0)</f>
        <v>1282</v>
      </c>
      <c r="AM10" s="78">
        <f>VLOOKUP(年度マスタ!$K$4&amp;"_"&amp;$AG10,データシート1!$A:$BT,MATCH("ab_"&amp;AM$2,データシート1!$A$1:$BT$1,0),0)</f>
        <v>1448</v>
      </c>
      <c r="AN10" s="78">
        <f>VLOOKUP(年度マスタ!$K$4&amp;"_"&amp;$AG10,データシート1!$A:$BT,MATCH("ab_"&amp;AN$2,データシート1!$A$1:$BT$1,0),0)</f>
        <v>525</v>
      </c>
      <c r="AO10" s="78">
        <f>VLOOKUP(年度マスタ!$K$4&amp;"_"&amp;$AG10,データシート1!$A:$BT,MATCH("ab_"&amp;AO$2,データシート1!$A$1:$BT$1,0),0)</f>
        <v>2578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130</v>
      </c>
      <c r="AJ11" s="78">
        <f>VLOOKUP(年度マスタ!$K$4&amp;"_"&amp;$AG11,データシート1!$A:$BT,MATCH("ab_"&amp;AJ$2,データシート1!$A$1:$BT$1,0),0)</f>
        <v>47</v>
      </c>
      <c r="AK11" s="78">
        <f>VLOOKUP(年度マスタ!$K$4&amp;"_"&amp;$AG11,データシート1!$A:$BT,MATCH("ab_"&amp;AK$2,データシート1!$A$1:$BT$1,0),0)</f>
        <v>1030</v>
      </c>
      <c r="AL11" s="78">
        <f>VLOOKUP(年度マスタ!$K$4&amp;"_"&amp;$AG11,データシート1!$A:$BT,MATCH("ab_"&amp;AL$2,データシート1!$A$1:$BT$1,0),0)</f>
        <v>1288</v>
      </c>
      <c r="AM11" s="78">
        <f>VLOOKUP(年度マスタ!$K$4&amp;"_"&amp;$AG11,データシート1!$A:$BT,MATCH("ab_"&amp;AM$2,データシート1!$A$1:$BT$1,0),0)</f>
        <v>1460</v>
      </c>
      <c r="AN11" s="78">
        <f>VLOOKUP(年度マスタ!$K$4&amp;"_"&amp;$AG11,データシート1!$A:$BT,MATCH("ab_"&amp;AN$2,データシート1!$A$1:$BT$1,0),0)</f>
        <v>558</v>
      </c>
      <c r="AO11" s="78">
        <f>VLOOKUP(年度マスタ!$K$4&amp;"_"&amp;$AG11,データシート1!$A:$BT,MATCH("ab_"&amp;AO$2,データシート1!$A$1:$BT$1,0),0)</f>
        <v>2553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115</v>
      </c>
      <c r="AJ12" s="78">
        <f>VLOOKUP(年度マスタ!$K$4&amp;"_"&amp;$AG12,データシート1!$A:$BT,MATCH("ab_"&amp;AJ$2,データシート1!$A$1:$BT$1,0),0)</f>
        <v>50</v>
      </c>
      <c r="AK12" s="78">
        <f>VLOOKUP(年度マスタ!$K$4&amp;"_"&amp;$AG12,データシート1!$A:$BT,MATCH("ab_"&amp;AK$2,データシート1!$A$1:$BT$1,0),0)</f>
        <v>1003</v>
      </c>
      <c r="AL12" s="78">
        <f>VLOOKUP(年度マスタ!$K$4&amp;"_"&amp;$AG12,データシート1!$A:$BT,MATCH("ab_"&amp;AL$2,データシート1!$A$1:$BT$1,0),0)</f>
        <v>1284</v>
      </c>
      <c r="AM12" s="78">
        <f>VLOOKUP(年度マスタ!$K$4&amp;"_"&amp;$AG12,データシート1!$A:$BT,MATCH("ab_"&amp;AM$2,データシート1!$A$1:$BT$1,0),0)</f>
        <v>1467</v>
      </c>
      <c r="AN12" s="78">
        <f>VLOOKUP(年度マスタ!$K$4&amp;"_"&amp;$AG12,データシート1!$A:$BT,MATCH("ab_"&amp;AN$2,データシート1!$A$1:$BT$1,0),0)</f>
        <v>545</v>
      </c>
      <c r="AO12" s="78">
        <f>VLOOKUP(年度マスタ!$K$4&amp;"_"&amp;$AG12,データシート1!$A:$BT,MATCH("ab_"&amp;AO$2,データシート1!$A$1:$BT$1,0),0)</f>
        <v>2501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115</v>
      </c>
      <c r="AJ13" s="78">
        <f>VLOOKUP(年度マスタ!$K$4&amp;"_"&amp;$AG13,データシート1!$A:$BT,MATCH("ab_"&amp;AJ$2,データシート1!$A$1:$BT$1,0),0)</f>
        <v>50</v>
      </c>
      <c r="AK13" s="78">
        <f>VLOOKUP(年度マスタ!$K$4&amp;"_"&amp;$AG13,データシート1!$A:$BT,MATCH("ab_"&amp;AK$2,データシート1!$A$1:$BT$1,0),0)</f>
        <v>1003</v>
      </c>
      <c r="AL13" s="78">
        <f>VLOOKUP(年度マスタ!$K$4&amp;"_"&amp;$AG13,データシート1!$A:$BT,MATCH("ab_"&amp;AL$2,データシート1!$A$1:$BT$1,0),0)</f>
        <v>1271</v>
      </c>
      <c r="AM13" s="78">
        <f>VLOOKUP(年度マスタ!$K$4&amp;"_"&amp;$AG13,データシート1!$A:$BT,MATCH("ab_"&amp;AM$2,データシート1!$A$1:$BT$1,0),0)</f>
        <v>1470</v>
      </c>
      <c r="AN13" s="78">
        <f>VLOOKUP(年度マスタ!$K$4&amp;"_"&amp;$AG13,データシート1!$A:$BT,MATCH("ab_"&amp;AN$2,データシート1!$A$1:$BT$1,0),0)</f>
        <v>541</v>
      </c>
      <c r="AO13" s="78">
        <f>VLOOKUP(年度マスタ!$K$4&amp;"_"&amp;$AG13,データシート1!$A:$BT,MATCH("ab_"&amp;AO$2,データシート1!$A$1:$BT$1,0),0)</f>
        <v>2448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115</v>
      </c>
      <c r="AJ14" s="78">
        <f>VLOOKUP(年度マスタ!$K$4&amp;"_"&amp;$AG14,データシート1!$A:$BT,MATCH("ab_"&amp;AJ$2,データシート1!$A$1:$BT$1,0),0)</f>
        <v>50</v>
      </c>
      <c r="AK14" s="78">
        <f>VLOOKUP(年度マスタ!$K$4&amp;"_"&amp;$AG14,データシート1!$A:$BT,MATCH("ab_"&amp;AK$2,データシート1!$A$1:$BT$1,0),0)</f>
        <v>1003</v>
      </c>
      <c r="AL14" s="78">
        <f>VLOOKUP(年度マスタ!$K$4&amp;"_"&amp;$AG14,データシート1!$A:$BT,MATCH("ab_"&amp;AL$2,データシート1!$A$1:$BT$1,0),0)</f>
        <v>1273</v>
      </c>
      <c r="AM14" s="78">
        <f>VLOOKUP(年度マスタ!$K$4&amp;"_"&amp;$AG14,データシート1!$A:$BT,MATCH("ab_"&amp;AM$2,データシート1!$A$1:$BT$1,0),0)</f>
        <v>1446</v>
      </c>
      <c r="AN14" s="78">
        <f>VLOOKUP(年度マスタ!$K$4&amp;"_"&amp;$AG14,データシート1!$A:$BT,MATCH("ab_"&amp;AN$2,データシート1!$A$1:$BT$1,0),0)</f>
        <v>616</v>
      </c>
      <c r="AO14" s="78">
        <f>VLOOKUP(年度マスタ!$K$4&amp;"_"&amp;$AG14,データシート1!$A:$BT,MATCH("ab_"&amp;AO$2,データシート1!$A$1:$BT$1,0),0)</f>
        <v>2424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115</v>
      </c>
      <c r="AJ15" s="78">
        <f>VLOOKUP(年度マスタ!$K$4&amp;"_"&amp;$AG15,データシート1!$A:$BT,MATCH("ab_"&amp;AJ$2,データシート1!$A$1:$BT$1,0),0)</f>
        <v>50</v>
      </c>
      <c r="AK15" s="78">
        <f>VLOOKUP(年度マスタ!$K$4&amp;"_"&amp;$AG15,データシート1!$A:$BT,MATCH("ab_"&amp;AK$2,データシート1!$A$1:$BT$1,0),0)</f>
        <v>1003</v>
      </c>
      <c r="AL15" s="78">
        <f>VLOOKUP(年度マスタ!$K$4&amp;"_"&amp;$AG15,データシート1!$A:$BT,MATCH("ab_"&amp;AL$2,データシート1!$A$1:$BT$1,0),0)</f>
        <v>1257</v>
      </c>
      <c r="AM15" s="78">
        <f>VLOOKUP(年度マスタ!$K$4&amp;"_"&amp;$AG15,データシート1!$A:$BT,MATCH("ab_"&amp;AM$2,データシート1!$A$1:$BT$1,0),0)</f>
        <v>1456</v>
      </c>
      <c r="AN15" s="78">
        <f>VLOOKUP(年度マスタ!$K$4&amp;"_"&amp;$AG15,データシート1!$A:$BT,MATCH("ab_"&amp;AN$2,データシート1!$A$1:$BT$1,0),0)</f>
        <v>610</v>
      </c>
      <c r="AO15" s="78">
        <f>VLOOKUP(年度マスタ!$K$4&amp;"_"&amp;$AG15,データシート1!$A:$BT,MATCH("ab_"&amp;AO$2,データシート1!$A$1:$BT$1,0),0)</f>
        <v>2394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115</v>
      </c>
      <c r="AJ16" s="78">
        <f>VLOOKUP(年度マスタ!$K$4&amp;"_"&amp;$AG16,データシート1!$A:$BT,MATCH("ab_"&amp;AJ$2,データシート1!$A$1:$BT$1,0),0)</f>
        <v>50</v>
      </c>
      <c r="AK16" s="78">
        <f>VLOOKUP(年度マスタ!$K$4&amp;"_"&amp;$AG16,データシート1!$A:$BT,MATCH("ab_"&amp;AK$2,データシート1!$A$1:$BT$1,0),0)</f>
        <v>1003</v>
      </c>
      <c r="AL16" s="78">
        <f>VLOOKUP(年度マスタ!$K$4&amp;"_"&amp;$AG16,データシート1!$A:$BT,MATCH("ab_"&amp;AL$2,データシート1!$A$1:$BT$1,0),0)</f>
        <v>1243</v>
      </c>
      <c r="AM16" s="78">
        <f>VLOOKUP(年度マスタ!$K$4&amp;"_"&amp;$AG16,データシート1!$A:$BT,MATCH("ab_"&amp;AM$2,データシート1!$A$1:$BT$1,0),0)</f>
        <v>1483</v>
      </c>
      <c r="AN16" s="78">
        <f>VLOOKUP(年度マスタ!$K$4&amp;"_"&amp;$AG16,データシート1!$A:$BT,MATCH("ab_"&amp;AN$2,データシート1!$A$1:$BT$1,0),0)</f>
        <v>627</v>
      </c>
      <c r="AO16" s="78">
        <f>VLOOKUP(年度マスタ!$K$4&amp;"_"&amp;$AG16,データシート1!$A:$BT,MATCH("ab_"&amp;AO$2,データシート1!$A$1:$BT$1,0),0)</f>
        <v>2330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115</v>
      </c>
      <c r="AJ17" s="151">
        <f>VLOOKUP(年度マスタ!$K$4&amp;"_"&amp;$AG17,データシート1!$A:$BT,MATCH("ab_"&amp;AJ$2,データシート1!$A$1:$BT$1,0),0)</f>
        <v>50</v>
      </c>
      <c r="AK17" s="151">
        <f>VLOOKUP(年度マスタ!$K$4&amp;"_"&amp;$AG17,データシート1!$A:$BT,MATCH("ab_"&amp;AK$2,データシート1!$A$1:$BT$1,0),0)</f>
        <v>1003</v>
      </c>
      <c r="AL17" s="151">
        <f>VLOOKUP(年度マスタ!$K$4&amp;"_"&amp;$AG17,データシート1!$A:$BT,MATCH("ab_"&amp;AL$2,データシート1!$A$1:$BT$1,0),0)</f>
        <v>1238</v>
      </c>
      <c r="AM17" s="151">
        <f>VLOOKUP(年度マスタ!$K$4&amp;"_"&amp;$AG17,データシート1!$A:$BT,MATCH("ab_"&amp;AM$2,データシート1!$A$1:$BT$1,0),0)</f>
        <v>1478</v>
      </c>
      <c r="AN17" s="151">
        <f>VLOOKUP(年度マスタ!$K$4&amp;"_"&amp;$AG17,データシート1!$A:$BT,MATCH("ab_"&amp;AN$2,データシート1!$A$1:$BT$1,0),0)</f>
        <v>526</v>
      </c>
      <c r="AO17" s="151">
        <f>VLOOKUP(年度マスタ!$K$4&amp;"_"&amp;$AG17,データシート1!$A:$BT,MATCH("ab_"&amp;AO$2,データシート1!$A$1:$BT$1,0),0)</f>
        <v>2294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103</v>
      </c>
      <c r="AJ18" s="78">
        <f>VLOOKUP(年度マスタ!$K$4&amp;"_"&amp;$AG18,データシート1!$A:$BT,MATCH("ab_"&amp;AJ$2,データシート1!$A$1:$BT$1,0),0)</f>
        <v>27</v>
      </c>
      <c r="AK18" s="78">
        <f>VLOOKUP(年度マスタ!$K$4&amp;"_"&amp;$AG18,データシート1!$A:$BT,MATCH("ab_"&amp;AK$2,データシート1!$A$1:$BT$1,0),0)</f>
        <v>1028</v>
      </c>
      <c r="AL18" s="78">
        <f>VLOOKUP(年度マスタ!$K$4&amp;"_"&amp;$AG18,データシート1!$A:$BT,MATCH("ab_"&amp;AL$2,データシート1!$A$1:$BT$1,0),0)</f>
        <v>1245</v>
      </c>
      <c r="AM18" s="78">
        <f>VLOOKUP(年度マスタ!$K$4&amp;"_"&amp;$AG18,データシート1!$A:$BT,MATCH("ab_"&amp;AM$2,データシート1!$A$1:$BT$1,0),0)</f>
        <v>1473</v>
      </c>
      <c r="AN18" s="78">
        <f>VLOOKUP(年度マスタ!$K$4&amp;"_"&amp;$AG18,データシート1!$A:$BT,MATCH("ab_"&amp;AN$2,データシート1!$A$1:$BT$1,0),0)</f>
        <v>522</v>
      </c>
      <c r="AO18" s="78">
        <f>VLOOKUP(年度マスタ!$K$4&amp;"_"&amp;$AG18,データシート1!$A:$BT,MATCH("ab_"&amp;AO$2,データシート1!$A$1:$BT$1,0),0)</f>
        <v>2269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156.88650000000001</v>
      </c>
      <c r="AI19" s="78">
        <f>VLOOKUP(年度マスタ!$K$4&amp;"_"&amp;$AG19,データシート1!$A:$BT,MATCH("ab_"&amp;AI$2,データシート1!$A$1:$BT$1,0),0)</f>
        <v>103</v>
      </c>
      <c r="AJ19" s="78">
        <f>VLOOKUP(年度マスタ!$K$4&amp;"_"&amp;$AG19,データシート1!$A:$BT,MATCH("ab_"&amp;AJ$2,データシート1!$A$1:$BT$1,0),0)</f>
        <v>27</v>
      </c>
      <c r="AK19" s="78">
        <f>VLOOKUP(年度マスタ!$K$4&amp;"_"&amp;$AG19,データシート1!$A:$BT,MATCH("ab_"&amp;AK$2,データシート1!$A$1:$BT$1,0),0)</f>
        <v>1028</v>
      </c>
      <c r="AL19" s="78">
        <f>VLOOKUP(年度マスタ!$K$4&amp;"_"&amp;$AG19,データシート1!$A:$BT,MATCH("ab_"&amp;AL$2,データシート1!$A$1:$BT$1,0),0)</f>
        <v>1227</v>
      </c>
      <c r="AM19" s="78">
        <f>VLOOKUP(年度マスタ!$K$4&amp;"_"&amp;$AG19,データシート1!$A:$BT,MATCH("ab_"&amp;AM$2,データシート1!$A$1:$BT$1,0),0)</f>
        <v>1447</v>
      </c>
      <c r="AN19" s="78">
        <f>VLOOKUP(年度マスタ!$K$4&amp;"_"&amp;$AG19,データシート1!$A:$BT,MATCH("ab_"&amp;AN$2,データシート1!$A$1:$BT$1,0),0)</f>
        <v>517</v>
      </c>
      <c r="AO19" s="78">
        <f>VLOOKUP(年度マスタ!$K$4&amp;"_"&amp;$AG19,データシート1!$A:$BT,MATCH("ab_"&amp;AO$2,データシート1!$A$1:$BT$1,0),0)</f>
        <v>2240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152.9419</v>
      </c>
      <c r="AI20" s="78">
        <f>VLOOKUP(年度マスタ!$K$4&amp;"_"&amp;$AG20,データシート1!$A:$BT,MATCH("ab_"&amp;AI$2,データシート1!$A$1:$BT$1,0),0)</f>
        <v>103</v>
      </c>
      <c r="AJ20" s="78">
        <f>VLOOKUP(年度マスタ!$K$4&amp;"_"&amp;$AG20,データシート1!$A:$BT,MATCH("ab_"&amp;AJ$2,データシート1!$A$1:$BT$1,0),0)</f>
        <v>27</v>
      </c>
      <c r="AK20" s="78">
        <f>VLOOKUP(年度マスタ!$K$4&amp;"_"&amp;$AG20,データシート1!$A:$BT,MATCH("ab_"&amp;AK$2,データシート1!$A$1:$BT$1,0),0)</f>
        <v>1028</v>
      </c>
      <c r="AL20" s="78">
        <f>VLOOKUP(年度マスタ!$K$4&amp;"_"&amp;$AG20,データシート1!$A:$BT,MATCH("ab_"&amp;AL$2,データシート1!$A$1:$BT$1,0),0)</f>
        <v>1230</v>
      </c>
      <c r="AM20" s="78">
        <f>VLOOKUP(年度マスタ!$K$4&amp;"_"&amp;$AG20,データシート1!$A:$BT,MATCH("ab_"&amp;AM$2,データシート1!$A$1:$BT$1,0),0)</f>
        <v>1431</v>
      </c>
      <c r="AN20" s="78">
        <f>VLOOKUP(年度マスタ!$K$4&amp;"_"&amp;$AG20,データシート1!$A:$BT,MATCH("ab_"&amp;AN$2,データシート1!$A$1:$BT$1,0),0)</f>
        <v>525</v>
      </c>
      <c r="AO20" s="78">
        <f>VLOOKUP(年度マスタ!$K$4&amp;"_"&amp;$AG20,データシート1!$A:$BT,MATCH("ab_"&amp;AO$2,データシート1!$A$1:$BT$1,0),0)</f>
        <v>2196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幌延町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14.31</v>
      </c>
      <c r="BE13" s="70" t="str">
        <f>年度マスタ!K4</f>
        <v>01520</v>
      </c>
      <c r="BF13" s="70" t="str">
        <f>年度マスタ!K4</f>
        <v>01520</v>
      </c>
      <c r="BG13" s="70" t="str">
        <f>年度マスタ!K4</f>
        <v>01520</v>
      </c>
      <c r="BH13" s="278" t="s">
        <v>195</v>
      </c>
      <c r="BI13" s="278" t="s">
        <v>195</v>
      </c>
      <c r="BJ13" s="278" t="s">
        <v>195</v>
      </c>
      <c r="BK13" s="278" t="str">
        <f>年度マスタ!K4</f>
        <v>01520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14.31</v>
      </c>
      <c r="AY14" s="70"/>
      <c r="BE14" s="70" t="str">
        <f>AP2</f>
        <v>幌延町</v>
      </c>
      <c r="BF14" s="70" t="str">
        <f>AP2</f>
        <v>幌延町</v>
      </c>
      <c r="BG14" s="70" t="str">
        <f>AP2</f>
        <v>幌延町</v>
      </c>
      <c r="BH14" s="70" t="s">
        <v>205</v>
      </c>
      <c r="BI14" s="70" t="s">
        <v>205</v>
      </c>
      <c r="BJ14" s="70" t="s">
        <v>205</v>
      </c>
      <c r="BK14" s="70" t="str">
        <f>AP2</f>
        <v>幌延町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14.226000000000001</v>
      </c>
      <c r="G21" s="877">
        <f t="shared" ref="G21:O21" si="5">SUM(G22,G26,G27,G28)</f>
        <v>16.411000000000001</v>
      </c>
      <c r="H21" s="877">
        <f t="shared" si="5"/>
        <v>17.388000000000002</v>
      </c>
      <c r="I21" s="877">
        <f t="shared" si="5"/>
        <v>16.015000000000001</v>
      </c>
      <c r="J21" s="877">
        <f t="shared" si="5"/>
        <v>17.553000000000001</v>
      </c>
      <c r="K21" s="877">
        <f t="shared" si="5"/>
        <v>15.959</v>
      </c>
      <c r="L21" s="877">
        <f t="shared" si="5"/>
        <v>15.471</v>
      </c>
      <c r="M21" s="877">
        <f t="shared" si="5"/>
        <v>15.728999999999999</v>
      </c>
      <c r="N21" s="877">
        <f t="shared" si="5"/>
        <v>12</v>
      </c>
      <c r="O21" s="877">
        <f t="shared" si="5"/>
        <v>12.976000000000001</v>
      </c>
      <c r="P21" s="878">
        <f>SUM(P22,P26,P27,P28)</f>
        <v>14.31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14.31</v>
      </c>
      <c r="BG21" s="952">
        <f t="shared" si="2"/>
        <v>14.31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1.6552531564763351</v>
      </c>
    </row>
    <row r="22" spans="2:63" ht="15.95" customHeight="1" thickBot="1">
      <c r="B22" s="285"/>
      <c r="C22" s="522"/>
      <c r="D22" s="408" t="s">
        <v>114</v>
      </c>
      <c r="E22" s="409"/>
      <c r="F22" s="879">
        <f>SUM(F23:F25)</f>
        <v>14.226000000000001</v>
      </c>
      <c r="G22" s="879">
        <f t="shared" ref="G22:P22" si="6">SUM(G23:G25)</f>
        <v>16.411000000000001</v>
      </c>
      <c r="H22" s="879">
        <f t="shared" si="6"/>
        <v>17.388000000000002</v>
      </c>
      <c r="I22" s="879">
        <f t="shared" si="6"/>
        <v>16.015000000000001</v>
      </c>
      <c r="J22" s="879">
        <f t="shared" si="6"/>
        <v>17.553000000000001</v>
      </c>
      <c r="K22" s="879">
        <f t="shared" si="6"/>
        <v>15.959</v>
      </c>
      <c r="L22" s="879">
        <f t="shared" si="6"/>
        <v>15.471</v>
      </c>
      <c r="M22" s="879">
        <f t="shared" si="6"/>
        <v>15.728999999999999</v>
      </c>
      <c r="N22" s="879">
        <f t="shared" si="6"/>
        <v>12</v>
      </c>
      <c r="O22" s="879">
        <f t="shared" si="6"/>
        <v>12.976000000000001</v>
      </c>
      <c r="P22" s="880">
        <f t="shared" si="6"/>
        <v>14.31</v>
      </c>
      <c r="Z22" s="273"/>
      <c r="AB22" s="272"/>
      <c r="AC22" s="521" t="s">
        <v>286</v>
      </c>
      <c r="AP22" s="16" t="s">
        <v>287</v>
      </c>
      <c r="AQ22" s="273"/>
      <c r="AV22" s="70" t="str">
        <f>AW22</f>
        <v>エネルギー起源CO2</v>
      </c>
      <c r="AW22" s="70" t="str">
        <f>D56</f>
        <v>エネルギー起源CO2</v>
      </c>
      <c r="AX22" s="165">
        <f>P56</f>
        <v>14.31</v>
      </c>
      <c r="AY22" s="165">
        <f>AX22</f>
        <v>14.31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14.226000000000001</v>
      </c>
      <c r="G23" s="881">
        <f>IFERROR(VLOOKUP(年度マスタ!$K$4&amp;"_"&amp;G$20,データシート1!$A:$BU,MATCH("ba_"&amp;$E23,データシート1!$A$1:$BU$1,0),0),0)</f>
        <v>16.411000000000001</v>
      </c>
      <c r="H23" s="881">
        <f>IFERROR(VLOOKUP(年度マスタ!$K$4&amp;"_"&amp;H$20,データシート1!$A:$BU,MATCH("ba_"&amp;$E23,データシート1!$A$1:$BU$1,0),0),0)</f>
        <v>17.388000000000002</v>
      </c>
      <c r="I23" s="881">
        <f>IFERROR(VLOOKUP(年度マスタ!$K$4&amp;"_"&amp;I$20,データシート1!$A:$BU,MATCH("ba_"&amp;$E23,データシート1!$A$1:$BU$1,0),0),0)</f>
        <v>16.015000000000001</v>
      </c>
      <c r="J23" s="881">
        <f>IFERROR(VLOOKUP(年度マスタ!$K$4&amp;"_"&amp;J$20,データシート1!$A:$BU,MATCH("ba_"&amp;$E23,データシート1!$A$1:$BU$1,0),0),0)</f>
        <v>17.553000000000001</v>
      </c>
      <c r="K23" s="881">
        <f>IFERROR(VLOOKUP(年度マスタ!$K$4&amp;"_"&amp;K$20,データシート1!$A:$BU,MATCH("ba_"&amp;$E23,データシート1!$A$1:$BU$1,0),0),0)</f>
        <v>15.959</v>
      </c>
      <c r="L23" s="881">
        <f>IFERROR(VLOOKUP(年度マスタ!$K$4&amp;"_"&amp;L$20,データシート1!$A:$BU,MATCH("ba_"&amp;$E23,データシート1!$A$1:$BU$1,0),0),0)</f>
        <v>15.471</v>
      </c>
      <c r="M23" s="881">
        <f>IFERROR(VLOOKUP(年度マスタ!$K$4&amp;"_"&amp;M$20,データシート1!$A:$BU,MATCH("ba_"&amp;$E23,データシート1!$A$1:$BU$1,0),0),0)</f>
        <v>15.728999999999999</v>
      </c>
      <c r="N23" s="881">
        <f>IFERROR(VLOOKUP(年度マスタ!$K$4&amp;"_"&amp;N$20,データシート1!$A:$BU,MATCH("ba_"&amp;$E23,データシート1!$A$1:$BU$1,0),0),0)</f>
        <v>12</v>
      </c>
      <c r="O23" s="881">
        <f>IFERROR(VLOOKUP(年度マスタ!$K$4&amp;"_"&amp;O$20,データシート1!$A:$BU,MATCH("ba_"&amp;$E23,データシート1!$A$1:$BU$1,0),0),0)</f>
        <v>12.976000000000001</v>
      </c>
      <c r="P23" s="882">
        <f>IFERROR(VLOOKUP(年度マスタ!$K$4&amp;"_"&amp;P$20,データシート1!$A:$BU,MATCH("ba_"&amp;$E23,データシート1!$A$1:$BU$1,0),0),0)</f>
        <v>14.31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8.1833481031053061</v>
      </c>
      <c r="AG24" s="877">
        <f t="shared" ref="AG24:AP24" si="11">AG25+AG29</f>
        <v>9.5411210103817918</v>
      </c>
      <c r="AH24" s="877">
        <f t="shared" si="11"/>
        <v>8.7088106426568626</v>
      </c>
      <c r="AI24" s="877">
        <f t="shared" si="11"/>
        <v>8.9573290069007871</v>
      </c>
      <c r="AJ24" s="877">
        <f t="shared" si="11"/>
        <v>8.858450613512197</v>
      </c>
      <c r="AK24" s="877">
        <f t="shared" si="11"/>
        <v>8.1530427235546643</v>
      </c>
      <c r="AL24" s="877">
        <f t="shared" si="11"/>
        <v>7.9222389842254959</v>
      </c>
      <c r="AM24" s="877">
        <f t="shared" si="11"/>
        <v>7.7295900573443106</v>
      </c>
      <c r="AN24" s="877">
        <f t="shared" si="11"/>
        <v>7.1752176974829842</v>
      </c>
      <c r="AO24" s="877">
        <f t="shared" si="11"/>
        <v>6.199261820599828</v>
      </c>
      <c r="AP24" s="878">
        <f t="shared" si="11"/>
        <v>38.948342074096558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2.8781039071187293</v>
      </c>
      <c r="AG25" s="879">
        <f>①CO2排出量の現状把握!AA35</f>
        <v>2.9520245755147529</v>
      </c>
      <c r="AH25" s="879">
        <f>①CO2排出量の現状把握!AB35</f>
        <v>2.5807934247875504</v>
      </c>
      <c r="AI25" s="879">
        <f>①CO2排出量の現状把握!AC35</f>
        <v>2.6805103452181549</v>
      </c>
      <c r="AJ25" s="879">
        <f>①CO2排出量の現状把握!AD35</f>
        <v>2.7851713448864936</v>
      </c>
      <c r="AK25" s="879">
        <f>①CO2排出量の現状把握!AE35</f>
        <v>2.9459100914079097</v>
      </c>
      <c r="AL25" s="879">
        <f>①CO2排出量の現状把握!AF35</f>
        <v>2.7010993189807855</v>
      </c>
      <c r="AM25" s="879">
        <f>①CO2排出量の現状把握!AG35</f>
        <v>2.4826993324794286</v>
      </c>
      <c r="AN25" s="879">
        <f>①CO2排出量の現状把握!AH35</f>
        <v>2.4682802841267204</v>
      </c>
      <c r="AO25" s="879">
        <f>①CO2排出量の現状把握!AI35</f>
        <v>1.6115914657186399</v>
      </c>
      <c r="AP25" s="880">
        <f>①CO2排出量の現状把握!AJ35</f>
        <v>34.289028393642681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32.803115412865239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0.40915170318441357</v>
      </c>
      <c r="AG27" s="881">
        <f>①CO2排出量の現状把握!AA37</f>
        <v>0.46092521799877112</v>
      </c>
      <c r="AH27" s="881">
        <f>①CO2排出量の現状把握!AB37</f>
        <v>0.38095626487650469</v>
      </c>
      <c r="AI27" s="881">
        <f>①CO2排出量の現状把握!AC37</f>
        <v>0.38785724858798282</v>
      </c>
      <c r="AJ27" s="881">
        <f>①CO2排出量の現状把握!AD37</f>
        <v>0.37191478255354382</v>
      </c>
      <c r="AK27" s="881">
        <f>①CO2排出量の現状把握!AE37</f>
        <v>0.35081905385936291</v>
      </c>
      <c r="AL27" s="881">
        <f>①CO2排出量の現状把握!AF37</f>
        <v>0.35848454560336762</v>
      </c>
      <c r="AM27" s="881">
        <f>①CO2排出量の現状把握!AG37</f>
        <v>0.33365201494246144</v>
      </c>
      <c r="AN27" s="881">
        <f>①CO2排出量の現状把握!AH37</f>
        <v>0.3096045013284866</v>
      </c>
      <c r="AO27" s="881">
        <f>①CO2排出量の現状把握!AI37</f>
        <v>0.29972055988396612</v>
      </c>
      <c r="AP27" s="882">
        <f>①CO2排出量の現状把握!AJ37</f>
        <v>0.28871409648047597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2.4689522039343159</v>
      </c>
      <c r="AG28" s="881">
        <f>①CO2排出量の現状把握!AA38</f>
        <v>2.4910993575159819</v>
      </c>
      <c r="AH28" s="881">
        <f>①CO2排出量の現状把握!AB38</f>
        <v>2.1998371599110458</v>
      </c>
      <c r="AI28" s="881">
        <f>①CO2排出量の現状把握!AC38</f>
        <v>2.2926530966301719</v>
      </c>
      <c r="AJ28" s="881">
        <f>①CO2排出量の現状把握!AD38</f>
        <v>2.4132565623329501</v>
      </c>
      <c r="AK28" s="881">
        <f>①CO2排出量の現状把握!AE38</f>
        <v>2.595091037548547</v>
      </c>
      <c r="AL28" s="881">
        <f>①CO2排出量の現状把握!AF38</f>
        <v>2.3426147733774179</v>
      </c>
      <c r="AM28" s="881">
        <f>①CO2排出量の現状把握!AG38</f>
        <v>2.1490473175369673</v>
      </c>
      <c r="AN28" s="881">
        <f>①CO2排出量の現状把握!AH38</f>
        <v>2.1586757827982339</v>
      </c>
      <c r="AO28" s="881">
        <f>①CO2排出量の現状把握!AI38</f>
        <v>1.3118709058346738</v>
      </c>
      <c r="AP28" s="882">
        <f>①CO2排出量の現状把握!AJ38</f>
        <v>1.197198884296963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5.3052441959865773</v>
      </c>
      <c r="AG29" s="883">
        <f>①CO2排出量の現状把握!AA39</f>
        <v>6.5890964348670389</v>
      </c>
      <c r="AH29" s="883">
        <f>①CO2排出量の現状把握!AB39</f>
        <v>6.1280172178693126</v>
      </c>
      <c r="AI29" s="883">
        <f>①CO2排出量の現状把握!AC39</f>
        <v>6.2768186616826318</v>
      </c>
      <c r="AJ29" s="883">
        <f>①CO2排出量の現状把握!AD39</f>
        <v>6.0732792686257024</v>
      </c>
      <c r="AK29" s="883">
        <f>①CO2排出量の現状把握!AE39</f>
        <v>5.2071326321467541</v>
      </c>
      <c r="AL29" s="883">
        <f>①CO2排出量の現状把握!AF39</f>
        <v>5.2211396652447108</v>
      </c>
      <c r="AM29" s="883">
        <f>①CO2排出量の現状把握!AG39</f>
        <v>5.2468907248648815</v>
      </c>
      <c r="AN29" s="883">
        <f>①CO2排出量の現状把握!AH39</f>
        <v>4.7069374133562638</v>
      </c>
      <c r="AO29" s="883">
        <f>①CO2排出量の現状把握!AI39</f>
        <v>4.5876703548811886</v>
      </c>
      <c r="AP29" s="884">
        <f>①CO2排出量の現状把握!AJ39</f>
        <v>4.6593136804538773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0.3674097339695796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0.41733465981360762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0.43623905290372755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14.226000000000001</v>
      </c>
      <c r="G55" s="885">
        <f t="shared" ref="G55:P55" si="32">SUM(G56,G57,G60,G61,G62,G63,G64,G65,)</f>
        <v>16.411000000000001</v>
      </c>
      <c r="H55" s="885">
        <f t="shared" si="32"/>
        <v>17.388000000000002</v>
      </c>
      <c r="I55" s="885">
        <f t="shared" si="32"/>
        <v>16.015000000000001</v>
      </c>
      <c r="J55" s="885">
        <f t="shared" si="32"/>
        <v>17.553000000000001</v>
      </c>
      <c r="K55" s="885">
        <f t="shared" si="32"/>
        <v>15.959</v>
      </c>
      <c r="L55" s="885">
        <f t="shared" si="32"/>
        <v>15.471</v>
      </c>
      <c r="M55" s="885">
        <f t="shared" si="32"/>
        <v>15.728999999999999</v>
      </c>
      <c r="N55" s="885">
        <f t="shared" si="32"/>
        <v>12</v>
      </c>
      <c r="O55" s="885">
        <f t="shared" si="32"/>
        <v>12.976000000000001</v>
      </c>
      <c r="P55" s="886">
        <f t="shared" si="32"/>
        <v>14.31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14.226000000000001</v>
      </c>
      <c r="G56" s="887">
        <f>IFERROR(VLOOKUP(年度マスタ!$K$4&amp;"_"&amp;G$54,データシート1!$A:$CE,MATCH("bc_"&amp;$C56,データシート1!$A$1:$CE$1,0),0),0)</f>
        <v>16.411000000000001</v>
      </c>
      <c r="H56" s="887">
        <f>IFERROR(VLOOKUP(年度マスタ!$K$4&amp;"_"&amp;H$54,データシート1!$A:$CE,MATCH("bc_"&amp;$C56,データシート1!$A$1:$CE$1,0),0),0)</f>
        <v>17.388000000000002</v>
      </c>
      <c r="I56" s="887">
        <f>IFERROR(VLOOKUP(年度マスタ!$K$4&amp;"_"&amp;I$54,データシート1!$A:$CE,MATCH("bc_"&amp;$C56,データシート1!$A$1:$CE$1,0),0),0)</f>
        <v>16.015000000000001</v>
      </c>
      <c r="J56" s="887">
        <f>IFERROR(VLOOKUP(年度マスタ!$K$4&amp;"_"&amp;J$54,データシート1!$A:$CE,MATCH("bc_"&amp;$C56,データシート1!$A$1:$CE$1,0),0),0)</f>
        <v>17.553000000000001</v>
      </c>
      <c r="K56" s="887">
        <f>IFERROR(VLOOKUP(年度マスタ!$K$4&amp;"_"&amp;K$54,データシート1!$A:$CE,MATCH("bc_"&amp;$C56,データシート1!$A$1:$CE$1,0),0),0)</f>
        <v>15.959</v>
      </c>
      <c r="L56" s="887">
        <f>IFERROR(VLOOKUP(年度マスタ!$K$4&amp;"_"&amp;L$54,データシート1!$A:$CE,MATCH("bc_"&amp;$C56,データシート1!$A$1:$CE$1,0),0),0)</f>
        <v>15.471</v>
      </c>
      <c r="M56" s="887">
        <f>IFERROR(VLOOKUP(年度マスタ!$K$4&amp;"_"&amp;M$54,データシート1!$A:$CE,MATCH("bc_"&amp;$C56,データシート1!$A$1:$CE$1,0),0),0)</f>
        <v>15.728999999999999</v>
      </c>
      <c r="N56" s="887">
        <f>IFERROR(VLOOKUP(年度マスタ!$K$4&amp;"_"&amp;N$54,データシート1!$A:$CE,MATCH("bc_"&amp;$C56,データシート1!$A$1:$CE$1,0),0),0)</f>
        <v>12</v>
      </c>
      <c r="O56" s="887">
        <f>IFERROR(VLOOKUP(年度マスタ!$K$4&amp;"_"&amp;O$54,データシート1!$A:$CE,MATCH("bc_"&amp;$C56,データシート1!$A$1:$CE$1,0),0),0)</f>
        <v>12.976000000000001</v>
      </c>
      <c r="P56" s="888">
        <f>IFERROR(VLOOKUP(年度マスタ!$K$4&amp;"_"&amp;P$54,データシート1!$A:$CE,MATCH("bc_"&amp;$C56,データシート1!$A$1:$CE$1,0),0),0)</f>
        <v>14.31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幌延町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251.69</v>
      </c>
      <c r="K6" s="619">
        <f>VLOOKUP(年度マスタ!$K$4&amp;"_"&amp;K$5,データシート1!$A:$BT,MATCH("cb_"&amp;$G6,データシート1!$A$1:$BT$1,0),0)</f>
        <v>276.08999999999997</v>
      </c>
      <c r="L6" s="619">
        <f>VLOOKUP(年度マスタ!$K$4&amp;"_"&amp;L$5,データシート1!$A:$BT,MATCH("cb_"&amp;$G6,データシート1!$A$1:$BT$1,0),0)</f>
        <v>276.08999999999997</v>
      </c>
      <c r="M6" s="619">
        <f>VLOOKUP(年度マスタ!$K$4&amp;"_"&amp;M$5,データシート1!$A:$BT,MATCH("cb_"&amp;$G6,データシート1!$A$1:$BT$1,0),0)</f>
        <v>295.99</v>
      </c>
      <c r="N6" s="619">
        <f>VLOOKUP(年度マスタ!$K$4&amp;"_"&amp;N$5,データシート1!$A:$BT,MATCH("cb_"&amp;$G6,データシート1!$A$1:$BT$1,0),0)</f>
        <v>310.89</v>
      </c>
      <c r="O6" s="619">
        <f>VLOOKUP(年度マスタ!$K$4&amp;"_"&amp;O$5,データシート1!$A:$BT,MATCH("cb_"&amp;$G6,データシート1!$A$1:$BT$1,0),0)</f>
        <v>310.89</v>
      </c>
      <c r="P6" s="619">
        <f>VLOOKUP(年度マスタ!$K$4&amp;"_"&amp;P$5,データシート1!$A:$BT,MATCH("cb_"&amp;$G6,データシート1!$A$1:$BT$1,0),0)</f>
        <v>328.39</v>
      </c>
      <c r="Q6" s="619">
        <f>VLOOKUP(年度マスタ!$K$4&amp;"_"&amp;Q$5,データシート1!$A:$BT,MATCH("cb_"&amp;$G6,データシート1!$A$1:$BT$1,0),0)</f>
        <v>328.39000000000004</v>
      </c>
      <c r="R6" s="633">
        <f>VLOOKUP(年度マスタ!$K$4&amp;"_"&amp;R$5,データシート1!$A:$BT,MATCH("cb_"&amp;$G6,データシート1!$A$1:$BT$1,0),0)</f>
        <v>328.39000000000004</v>
      </c>
      <c r="S6" s="568"/>
      <c r="T6" s="190"/>
      <c r="U6" s="581"/>
      <c r="V6" s="195"/>
      <c r="W6" s="195"/>
      <c r="X6" s="195"/>
      <c r="Y6" s="196" t="s">
        <v>372</v>
      </c>
      <c r="Z6" s="663" t="s">
        <v>373</v>
      </c>
      <c r="AA6" s="663"/>
      <c r="AB6" s="663"/>
      <c r="AC6" s="664">
        <f>SUM(AC7:AC8)</f>
        <v>1795169</v>
      </c>
      <c r="AD6" s="664">
        <f>SUM(AD7:AD8)</f>
        <v>1944532.8460000001</v>
      </c>
      <c r="AE6" s="665">
        <f>$AD6*3600/100000000</f>
        <v>70.003182456000005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40.479999999999997</v>
      </c>
      <c r="K7" s="617">
        <f>VLOOKUP(年度マスタ!$K$4&amp;"_"&amp;K$5,データシート1!$A:$BT,MATCH("cb_"&amp;$G7,データシート1!$A$1:$BT$1,0),0)</f>
        <v>69.88</v>
      </c>
      <c r="L7" s="617">
        <f>VLOOKUP(年度マスタ!$K$4&amp;"_"&amp;L$5,データシート1!$A:$BT,MATCH("cb_"&amp;$G7,データシート1!$A$1:$BT$1,0),0)</f>
        <v>69.88</v>
      </c>
      <c r="M7" s="617">
        <f>VLOOKUP(年度マスタ!$K$4&amp;"_"&amp;M$5,データシート1!$A:$BT,MATCH("cb_"&amp;$G7,データシート1!$A$1:$BT$1,0),0)</f>
        <v>69.98</v>
      </c>
      <c r="N7" s="617">
        <f>VLOOKUP(年度マスタ!$K$4&amp;"_"&amp;N$5,データシート1!$A:$BT,MATCH("cb_"&amp;$G7,データシート1!$A$1:$BT$1,0),0)</f>
        <v>69.88</v>
      </c>
      <c r="O7" s="617">
        <f>VLOOKUP(年度マスタ!$K$4&amp;"_"&amp;O$5,データシート1!$A:$BT,MATCH("cb_"&amp;$G7,データシート1!$A$1:$BT$1,0),0)</f>
        <v>119.38</v>
      </c>
      <c r="P7" s="617">
        <f>VLOOKUP(年度マスタ!$K$4&amp;"_"&amp;P$5,データシート1!$A:$BT,MATCH("cb_"&amp;$G7,データシート1!$A$1:$BT$1,0),0)</f>
        <v>119.38</v>
      </c>
      <c r="Q7" s="617">
        <f>VLOOKUP(年度マスタ!$K$4&amp;"_"&amp;Q$5,データシート1!$A:$BT,MATCH("cb_"&amp;$G7,データシート1!$A$1:$BT$1,0),0)</f>
        <v>119.38000000000001</v>
      </c>
      <c r="R7" s="634">
        <f>VLOOKUP(年度マスタ!$K$4&amp;"_"&amp;R$5,データシート1!$A:$BT,MATCH("cb_"&amp;$G7,データシート1!$A$1:$BT$1,0),0)</f>
        <v>267.88</v>
      </c>
      <c r="S7" s="568"/>
      <c r="T7" s="190"/>
      <c r="U7" s="581"/>
      <c r="V7" s="195"/>
      <c r="W7" s="195"/>
      <c r="X7" s="195"/>
      <c r="Y7" s="196" t="s">
        <v>375</v>
      </c>
      <c r="Z7" s="212" t="s">
        <v>376</v>
      </c>
      <c r="AA7" s="212"/>
      <c r="AB7" s="212"/>
      <c r="AC7" s="1022">
        <f>VLOOKUP(年度マスタ!$K$4&amp;"_"&amp;年度マスタ!$K$9,データシート3!A:AB,MATCH("ea_"&amp;$Y7&amp;"_設備",データシート3!$A$1:$AB$1,0),0)</f>
        <v>34999</v>
      </c>
      <c r="AD7" s="1022">
        <f>VLOOKUP(年度マスタ!$K$4&amp;"_"&amp;年度マスタ!$K$9,データシート3!A:AB,MATCH("ea_"&amp;$Y7&amp;"_年間発電",データシート3!$A$1:$AB$1,0),0)/10^3</f>
        <v>37975.485999999997</v>
      </c>
      <c r="AE7" s="554">
        <f t="shared" ref="AE7:AE16" si="0">$AD7*3600/100000000</f>
        <v>1.3671174959999999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21000</v>
      </c>
      <c r="K8" s="617">
        <f>VLOOKUP(年度マスタ!$K$4&amp;"_"&amp;K$5,データシート1!$A:$BT,MATCH("cb_"&amp;$G8,データシート1!$A$1:$BT$1,0),0)</f>
        <v>21000</v>
      </c>
      <c r="L8" s="617">
        <f>VLOOKUP(年度マスタ!$K$4&amp;"_"&amp;L$5,データシート1!$A:$BT,MATCH("cb_"&amp;$G8,データシート1!$A$1:$BT$1,0),0)</f>
        <v>21000</v>
      </c>
      <c r="M8" s="617">
        <f>VLOOKUP(年度マスタ!$K$4&amp;"_"&amp;M$5,データシート1!$A:$BT,MATCH("cb_"&amp;$G8,データシート1!$A$1:$BT$1,0),0)</f>
        <v>21020</v>
      </c>
      <c r="N8" s="617">
        <f>VLOOKUP(年度マスタ!$K$4&amp;"_"&amp;N$5,データシート1!$A:$BT,MATCH("cb_"&amp;$G8,データシート1!$A$1:$BT$1,0),0)</f>
        <v>21059.4</v>
      </c>
      <c r="O8" s="617">
        <f>VLOOKUP(年度マスタ!$K$4&amp;"_"&amp;O$5,データシート1!$A:$BT,MATCH("cb_"&amp;$G8,データシート1!$A$1:$BT$1,0),0)</f>
        <v>21059.4</v>
      </c>
      <c r="P8" s="617">
        <f>VLOOKUP(年度マスタ!$K$4&amp;"_"&amp;P$5,データシート1!$A:$BT,MATCH("cb_"&amp;$G8,データシート1!$A$1:$BT$1,0),0)</f>
        <v>21154.2</v>
      </c>
      <c r="Q8" s="617">
        <f>VLOOKUP(年度マスタ!$K$4&amp;"_"&amp;Q$5,データシート1!$A:$BT,MATCH("cb_"&amp;$G8,データシート1!$A$1:$BT$1,0),0)</f>
        <v>21173.4</v>
      </c>
      <c r="R8" s="634">
        <f>VLOOKUP(年度マスタ!$K$4&amp;"_"&amp;R$5,データシート1!$A:$BT,MATCH("cb_"&amp;$G8,データシート1!$A$1:$BT$1,0),0)</f>
        <v>68673.399999999994</v>
      </c>
      <c r="S8" s="568"/>
      <c r="T8" s="190"/>
      <c r="U8" s="581"/>
      <c r="V8" s="195"/>
      <c r="W8" s="195"/>
      <c r="X8" s="195"/>
      <c r="Y8" s="196" t="s">
        <v>378</v>
      </c>
      <c r="Z8" s="186" t="s">
        <v>379</v>
      </c>
      <c r="AA8" s="186"/>
      <c r="AB8" s="186"/>
      <c r="AC8" s="1022">
        <f>VLOOKUP(年度マスタ!$K$4&amp;"_"&amp;年度マスタ!$K$9,データシート3!A:AB,MATCH("ea_"&amp;$Y8&amp;"_設備",データシート3!$A$1:$AB$1,0),0)</f>
        <v>1760170</v>
      </c>
      <c r="AD8" s="1022">
        <f>VLOOKUP(年度マスタ!$K$4&amp;"_"&amp;年度マスタ!$K$9,データシート3!A:AB,MATCH("ea_"&amp;$Y8&amp;"_年間発電",データシート3!$A$1:$AB$1,0),0)/10^3</f>
        <v>1906557.36</v>
      </c>
      <c r="AE8" s="554">
        <f t="shared" si="0"/>
        <v>68.636064959999999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3256300</v>
      </c>
      <c r="AD9" s="666">
        <f>VLOOKUP(年度マスタ!$K$4&amp;"_"&amp;年度マスタ!$K$9,データシート3!A:AB,MATCH("ea_"&amp;$Y9&amp;"_年間発電",データシート3!$A$1:$AB$1,0),0)/10^3</f>
        <v>8520288.8680000026</v>
      </c>
      <c r="AE9" s="667">
        <f t="shared" si="0"/>
        <v>306.73039924800008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634</v>
      </c>
      <c r="AD10" s="666">
        <f>SUM(AD11:AD12)</f>
        <v>3368.1990000000001</v>
      </c>
      <c r="AE10" s="667">
        <f t="shared" si="0"/>
        <v>0.121255164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634</v>
      </c>
      <c r="AD11" s="1022">
        <f>VLOOKUP(年度マスタ!$K$4&amp;"_"&amp;年度マスタ!$K$9,データシート3!A:AB,MATCH("ea_"&amp;$Y11&amp;"_年間発電",データシート3!$A$1:$AB$1,0),0)/10^3</f>
        <v>3368.1990000000001</v>
      </c>
      <c r="AE11" s="554">
        <f t="shared" si="0"/>
        <v>0.121255164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21292.17</v>
      </c>
      <c r="K12" s="651">
        <f t="shared" ref="K12:Q12" si="1">SUM(K6:K11)</f>
        <v>21345.97</v>
      </c>
      <c r="L12" s="651">
        <f t="shared" si="1"/>
        <v>21345.97</v>
      </c>
      <c r="M12" s="651">
        <f t="shared" si="1"/>
        <v>21385.97</v>
      </c>
      <c r="N12" s="651">
        <f t="shared" si="1"/>
        <v>21440.170000000002</v>
      </c>
      <c r="O12" s="651">
        <f t="shared" si="1"/>
        <v>21489.670000000002</v>
      </c>
      <c r="P12" s="651">
        <f t="shared" si="1"/>
        <v>21601.97</v>
      </c>
      <c r="Q12" s="651">
        <f t="shared" si="1"/>
        <v>21621.170000000002</v>
      </c>
      <c r="R12" s="652">
        <f t="shared" ref="R12" si="2">SUM(R6:R11)</f>
        <v>69269.67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5904</v>
      </c>
      <c r="AD13" s="666">
        <f>SUM(AD14:AD16)</f>
        <v>36206.271000000001</v>
      </c>
      <c r="AE13" s="667">
        <f t="shared" si="0"/>
        <v>1.303425756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5904</v>
      </c>
      <c r="AD16" s="1022">
        <f>VLOOKUP(年度マスタ!$K$4&amp;"_"&amp;年度マスタ!$K$9,データシート3!A:AB,MATCH("ea_"&amp;$Y16&amp;"_年間発電",データシート3!$A$1:$AB$1,0),0)/10^3</f>
        <v>36206.271000000001</v>
      </c>
      <c r="AE16" s="554">
        <f t="shared" si="0"/>
        <v>1.303425756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0.10588139000000001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1.3549738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302.05820279999995</v>
      </c>
      <c r="K19" s="615">
        <f>K6*別紙!$C5/100*別紙!$E5/10^3</f>
        <v>331.34113079999997</v>
      </c>
      <c r="L19" s="615">
        <f>L6*別紙!$C5/100*別紙!$E5/10^3</f>
        <v>331.34113079999997</v>
      </c>
      <c r="M19" s="615">
        <f>M6*別紙!$C5/100*別紙!$E5/10^3</f>
        <v>355.22351879999997</v>
      </c>
      <c r="N19" s="615">
        <f>N6*別紙!$C5/100*別紙!$E5/10^3</f>
        <v>373.10530679999988</v>
      </c>
      <c r="O19" s="615">
        <f>O6*別紙!$C5/100*別紙!$E5/10^3</f>
        <v>373.10530679999988</v>
      </c>
      <c r="P19" s="615">
        <f>P6*別紙!$C5/100*別紙!$E5/10^3</f>
        <v>394.10740679999992</v>
      </c>
      <c r="Q19" s="615">
        <f>Q6*別紙!$C5/100*別紙!$E5/10^3</f>
        <v>394.10740679999998</v>
      </c>
      <c r="R19" s="639">
        <f>R6*別紙!$C5/100*別紙!$E5/10^3</f>
        <v>394.10740679999998</v>
      </c>
      <c r="S19" s="572"/>
      <c r="T19" s="191"/>
      <c r="U19" s="588"/>
      <c r="W19" s="201"/>
      <c r="X19" s="201"/>
      <c r="Y19" s="173"/>
      <c r="Z19" s="628" t="s">
        <v>389</v>
      </c>
      <c r="AA19" s="671"/>
      <c r="AB19" s="672"/>
      <c r="AC19" s="673">
        <f>SUM($AC$6,$AC$9,$AC$10,$AC$13)</f>
        <v>5058007</v>
      </c>
      <c r="AD19" s="673">
        <f>SUM($AD$6,$AD$9,$AD$10,$AD$13)</f>
        <v>10504396.184000002</v>
      </c>
      <c r="AE19" s="674">
        <f>SUM($AE$6,$AE$9,$AE$10,$AE$13,$AE$17,$AE$18)</f>
        <v>379.61911781400005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53.545324799999996</v>
      </c>
      <c r="K20" s="617">
        <f>K7*別紙!$C6/100*別紙!$E6/10^3</f>
        <v>92.434468799999991</v>
      </c>
      <c r="L20" s="617">
        <f>L7*別紙!$C6/100*別紙!$E6/10^3</f>
        <v>92.434468799999991</v>
      </c>
      <c r="M20" s="617">
        <f>M7*別紙!$C6/100*別紙!$E6/10^3</f>
        <v>92.566744800000009</v>
      </c>
      <c r="N20" s="617">
        <f>N7*別紙!$C6/100*別紙!$E6/10^3</f>
        <v>92.434468799999991</v>
      </c>
      <c r="O20" s="617">
        <f>O7*別紙!$C6/100*別紙!$E6/10^3</f>
        <v>157.91108879999999</v>
      </c>
      <c r="P20" s="617">
        <f>P7*別紙!$C6/100*別紙!$E6/10^3</f>
        <v>157.91108879999999</v>
      </c>
      <c r="Q20" s="617">
        <f>Q7*別紙!$C6/100*別紙!$E6/10^3</f>
        <v>157.91108880000002</v>
      </c>
      <c r="R20" s="634">
        <f>R7*別紙!$C6/100*別紙!$E6/10^3</f>
        <v>354.34094880000004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45622.080000000002</v>
      </c>
      <c r="K21" s="617">
        <f>K8*別紙!$C7/100*別紙!$E7/10^3</f>
        <v>45622.080000000002</v>
      </c>
      <c r="L21" s="617">
        <f>L8*別紙!$C7/100*別紙!$E7/10^3</f>
        <v>45622.080000000002</v>
      </c>
      <c r="M21" s="617">
        <f>M8*別紙!$C7/100*別紙!$E7/10^3</f>
        <v>45665.529600000002</v>
      </c>
      <c r="N21" s="617">
        <f>N8*別紙!$C7/100*別紙!$E7/10^3</f>
        <v>45751.125311999996</v>
      </c>
      <c r="O21" s="617">
        <f>O8*別紙!$C7/100*別紙!$E7/10^3</f>
        <v>45751.125311999996</v>
      </c>
      <c r="P21" s="617">
        <f>P8*別紙!$C7/100*別紙!$E7/10^3</f>
        <v>45957.076416000004</v>
      </c>
      <c r="Q21" s="617">
        <f>Q8*別紙!$C7/100*別紙!$E7/10^3</f>
        <v>45998.788032000004</v>
      </c>
      <c r="R21" s="634">
        <f>R8*別紙!$C7/100*別紙!$E7/10^3</f>
        <v>149191.588032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45977.683527599998</v>
      </c>
      <c r="K25" s="657">
        <f t="shared" si="3"/>
        <v>46045.8555996</v>
      </c>
      <c r="L25" s="657">
        <f t="shared" si="3"/>
        <v>46045.8555996</v>
      </c>
      <c r="M25" s="657">
        <f t="shared" si="3"/>
        <v>46113.319863600002</v>
      </c>
      <c r="N25" s="657">
        <f t="shared" si="3"/>
        <v>46216.665087599999</v>
      </c>
      <c r="O25" s="657">
        <f t="shared" si="3"/>
        <v>46282.1417076</v>
      </c>
      <c r="P25" s="657">
        <f t="shared" si="3"/>
        <v>46509.094911600005</v>
      </c>
      <c r="Q25" s="657">
        <f t="shared" si="3"/>
        <v>46550.806527600005</v>
      </c>
      <c r="R25" s="658">
        <f t="shared" ref="R25" si="4">SUM(R19:R24)</f>
        <v>149940.0363876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12903.784656444532</v>
      </c>
      <c r="K26" s="654">
        <f>(VLOOKUP(年度マスタ!$K$4&amp;"_"&amp;K$18,データシート1!$A:$BT,MATCH("da_合計",データシート1!$A$1:$BT$1,0),0))/10^3</f>
        <v>12801.129764803558</v>
      </c>
      <c r="L26" s="654">
        <f>(VLOOKUP(年度マスタ!$K$4&amp;"_"&amp;L$18,データシート1!$A:$BT,MATCH("da_合計",データシート1!$A$1:$BT$1,0),0))/10^3</f>
        <v>12113.502254840529</v>
      </c>
      <c r="M26" s="654">
        <f>(VLOOKUP(年度マスタ!$K$4&amp;"_"&amp;M$18,データシート1!$A:$BT,MATCH("da_合計",データシート1!$A$1:$BT$1,0),0))/10^3</f>
        <v>11793.90313640507</v>
      </c>
      <c r="N26" s="654">
        <f>(VLOOKUP(年度マスタ!$K$4&amp;"_"&amp;N$18,データシート1!$A:$BT,MATCH("da_合計",データシート1!$A$1:$BT$1,0),0))/10^3</f>
        <v>11915.40967788542</v>
      </c>
      <c r="O26" s="654">
        <f>(VLOOKUP(年度マスタ!$K$4&amp;"_"&amp;O$18,データシート1!$A:$BT,MATCH("da_合計",データシート1!$A$1:$BT$1,0),0))/10^3</f>
        <v>11695.570554053378</v>
      </c>
      <c r="P26" s="654">
        <f>(VLOOKUP(年度マスタ!$K$4&amp;"_"&amp;P$18,データシート1!$A:$BT,MATCH("da_合計",データシート1!$A$1:$BT$1,0),0))/10^3</f>
        <v>24063.678119572043</v>
      </c>
      <c r="Q26" s="654">
        <f>(VLOOKUP(年度マスタ!$K$4&amp;"_"&amp;Q$18,データシート1!$A:$BT,MATCH("da_合計",データシート1!$A$1:$BT$1,0),0))/10^3</f>
        <v>22556.359625084744</v>
      </c>
      <c r="R26" s="655">
        <f>Q26</f>
        <v>22556.359625084744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3.5631161517126979</v>
      </c>
      <c r="K27" s="839">
        <f t="shared" ref="K27:P27" si="5">K25/K26</f>
        <v>3.5970149858336824</v>
      </c>
      <c r="L27" s="839">
        <f t="shared" si="5"/>
        <v>3.8012008939198552</v>
      </c>
      <c r="M27" s="839">
        <f t="shared" si="5"/>
        <v>3.9099286580757795</v>
      </c>
      <c r="N27" s="839">
        <f t="shared" si="5"/>
        <v>3.8787306804378283</v>
      </c>
      <c r="O27" s="839">
        <f t="shared" si="5"/>
        <v>3.9572367584546631</v>
      </c>
      <c r="P27" s="839">
        <f t="shared" si="5"/>
        <v>1.9327508737648931</v>
      </c>
      <c r="Q27" s="839">
        <f>Q25/Q26</f>
        <v>2.0637552912497119</v>
      </c>
      <c r="R27" s="840">
        <f>R25/R26</f>
        <v>6.6473508526993381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6.6473508526993381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465.6955447863204</v>
      </c>
      <c r="AA52" s="173"/>
      <c r="AB52" s="678" t="s">
        <v>413</v>
      </c>
      <c r="AC52" s="679">
        <f>$AD6</f>
        <v>1944532.8460000001</v>
      </c>
      <c r="AD52" s="680">
        <f>R19+R20</f>
        <v>748.44835560000001</v>
      </c>
      <c r="AE52" s="681">
        <f t="shared" ref="AE52:AE54" si="6">IFERROR(AD52/AC52,"-")</f>
        <v>3.8489879825871553E-4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10481839.824374918</v>
      </c>
      <c r="Z53" s="1130"/>
      <c r="AA53" s="173"/>
      <c r="AB53" s="678" t="s">
        <v>377</v>
      </c>
      <c r="AC53" s="679">
        <f>$AD9</f>
        <v>8520288.8680000026</v>
      </c>
      <c r="AD53" s="680">
        <f>R21</f>
        <v>149191.588032</v>
      </c>
      <c r="AE53" s="681">
        <f t="shared" si="6"/>
        <v>1.7510156092515237E-2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3368.1990000000001</v>
      </c>
      <c r="AD54" s="679">
        <f>R22</f>
        <v>0</v>
      </c>
      <c r="AE54" s="681">
        <f t="shared" si="6"/>
        <v>0</v>
      </c>
      <c r="AF54" s="473"/>
      <c r="AG54" s="41"/>
      <c r="AH54" s="420"/>
      <c r="AI54" s="442" t="s">
        <v>440</v>
      </c>
      <c r="AJ54" s="443">
        <f>VLOOKUP(年度マスタ!$K$4&amp;"_"&amp;AJ$53,データシート1!$A$1:$BT$2000,MATCH("ca_太陽光発電（10kW未満）",データシート1!$A$1:$BT$1,0),0)</f>
        <v>31</v>
      </c>
      <c r="AK54" s="443">
        <f>VLOOKUP(年度マスタ!$K$4&amp;"_"&amp;AK$53,データシート1!$A$1:$BT$2000,MATCH("ca_太陽光発電（10kW未満）",データシート1!$A$1:$BT$1,0),0)</f>
        <v>34</v>
      </c>
      <c r="AL54" s="443">
        <f>VLOOKUP(年度マスタ!$K$4&amp;"_"&amp;AL$53,データシート1!$A$1:$BT$2000,MATCH("ca_太陽光発電（10kW未満）",データシート1!$A$1:$BT$1,0),0)</f>
        <v>34</v>
      </c>
      <c r="AM54" s="443">
        <f>VLOOKUP(年度マスタ!$K$4&amp;"_"&amp;AM$53,データシート1!$A$1:$BT$2000,MATCH("ca_太陽光発電（10kW未満）",データシート1!$A$1:$BT$1,0),0)</f>
        <v>36</v>
      </c>
      <c r="AN54" s="443">
        <f>VLOOKUP(年度マスタ!$K$4&amp;"_"&amp;AN$53,データシート1!$A$1:$BT$2000,MATCH("ca_太陽光発電（10kW未満）",データシート1!$A$1:$BT$1,0),0)</f>
        <v>38</v>
      </c>
      <c r="AO54" s="443">
        <f>VLOOKUP(年度マスタ!$K$4&amp;"_"&amp;AO$53,データシート1!$A$1:$BT$2000,MATCH("ca_太陽光発電（10kW未満）",データシート1!$A$1:$BT$1,0),0)</f>
        <v>38</v>
      </c>
      <c r="AP54" s="443">
        <f>VLOOKUP(年度マスタ!$K$4&amp;"_"&amp;AP$53,データシート1!$A$1:$BT$2000,MATCH("ca_太陽光発電（10kW未満）",データシート1!$A$1:$BT$1,0),0)</f>
        <v>40</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36206.271000000001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幌延町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幌延町</v>
      </c>
      <c r="AZ12" s="1023" t="str">
        <f>年度マスタ!$K4</f>
        <v>01520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幌延町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幌延町</v>
      </c>
      <c r="AZ4" s="1038" t="str">
        <f>年度マスタ!$K4</f>
        <v>01520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幌延町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14.226000000000001</v>
      </c>
      <c r="S7" s="910">
        <f t="shared" si="0"/>
        <v>16.411000000000001</v>
      </c>
      <c r="T7" s="910">
        <f t="shared" si="0"/>
        <v>17.388000000000002</v>
      </c>
      <c r="U7" s="910">
        <f t="shared" si="0"/>
        <v>16.015000000000001</v>
      </c>
      <c r="V7" s="910">
        <f t="shared" si="0"/>
        <v>17.553000000000001</v>
      </c>
      <c r="W7" s="910">
        <f t="shared" si="0"/>
        <v>15.959</v>
      </c>
      <c r="X7" s="910">
        <f t="shared" si="0"/>
        <v>15.471</v>
      </c>
      <c r="Y7" s="910">
        <f t="shared" si="0"/>
        <v>15.728999999999999</v>
      </c>
      <c r="Z7" s="910">
        <f>SUM(Z8:Z13)</f>
        <v>12</v>
      </c>
      <c r="AA7" s="910">
        <f>SUM(AA8:AA13)</f>
        <v>12.976000000000001</v>
      </c>
      <c r="AB7" s="911">
        <f t="shared" si="0"/>
        <v>14.31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14.226000000000001</v>
      </c>
      <c r="S10" s="916">
        <f>VLOOKUP($D$3&amp;"_"&amp;S$3,データシート1!$A:$BU,MATCH($R$2&amp;"_"&amp;$C10,データシート1!$A$1:$BU$1,0),0)</f>
        <v>16.411000000000001</v>
      </c>
      <c r="T10" s="916">
        <f>VLOOKUP($D$3&amp;"_"&amp;T$3,データシート1!$A:$BU,MATCH($R$2&amp;"_"&amp;$C10,データシート1!$A$1:$BU$1,0),0)</f>
        <v>17.388000000000002</v>
      </c>
      <c r="U10" s="916">
        <f>VLOOKUP($D$3&amp;"_"&amp;U$3,データシート1!$A:$BU,MATCH($R$2&amp;"_"&amp;$C10,データシート1!$A$1:$BU$1,0),0)</f>
        <v>16.015000000000001</v>
      </c>
      <c r="V10" s="916">
        <f>VLOOKUP($D$3&amp;"_"&amp;V$3,データシート1!$A:$BU,MATCH($R$2&amp;"_"&amp;$C10,データシート1!$A$1:$BU$1,0),0)</f>
        <v>17.553000000000001</v>
      </c>
      <c r="W10" s="916">
        <f>VLOOKUP($D$3&amp;"_"&amp;W$3,データシート1!$A:$BU,MATCH($R$2&amp;"_"&amp;$C10,データシート1!$A$1:$BU$1,0),0)</f>
        <v>15.959</v>
      </c>
      <c r="X10" s="916">
        <f>VLOOKUP($D$3&amp;"_"&amp;X$3,データシート1!$A:$BU,MATCH($R$2&amp;"_"&amp;$C10,データシート1!$A$1:$BU$1,0),0)</f>
        <v>15.471</v>
      </c>
      <c r="Y10" s="916">
        <f>VLOOKUP($D$3&amp;"_"&amp;Y$3,データシート1!$A:$BU,MATCH($R$2&amp;"_"&amp;$C10,データシート1!$A$1:$BU$1,0),0)</f>
        <v>15.728999999999999</v>
      </c>
      <c r="Z10" s="916">
        <f>VLOOKUP($D$3&amp;"_"&amp;Z$3,データシート1!$A:$BU,MATCH($R$2&amp;"_"&amp;$C10,データシート1!$A$1:$BU$1,0),0)</f>
        <v>12</v>
      </c>
      <c r="AA10" s="916">
        <f>VLOOKUP($D$3&amp;"_"&amp;AA$3,データシート1!$A:$BU,MATCH($R$2&amp;"_"&amp;$C10,データシート1!$A$1:$BU$1,0),0)</f>
        <v>12.976000000000001</v>
      </c>
      <c r="AB10" s="917">
        <f>VLOOKUP($D$3&amp;"_"&amp;AB$3,データシート1!$A:$BU,MATCH($R$2&amp;"_"&amp;$C10,データシート1!$A$1:$BU$1,0),0)</f>
        <v>14.31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14.226000000000001</v>
      </c>
      <c r="S26" s="925">
        <f>VLOOKUP($D$3&amp;"_"&amp;S$3,データシート2!$A:$SI,MATCH($R$2&amp;"_"&amp;$B26,データシート2!$A$1:$SI$1,0),0)</f>
        <v>16.411000000000001</v>
      </c>
      <c r="T26" s="925">
        <f>VLOOKUP($D$3&amp;"_"&amp;T$3,データシート2!$A:$SI,MATCH($R$2&amp;"_"&amp;$B26,データシート2!$A$1:$SI$1,0),0)</f>
        <v>17.388000000000002</v>
      </c>
      <c r="U26" s="925">
        <f>VLOOKUP($D$3&amp;"_"&amp;U$3,データシート2!$A:$SI,MATCH($R$2&amp;"_"&amp;$B26,データシート2!$A$1:$SI$1,0),0)</f>
        <v>16.015000000000001</v>
      </c>
      <c r="V26" s="925">
        <f>VLOOKUP($D$3&amp;"_"&amp;V$3,データシート2!$A:$SI,MATCH($R$2&amp;"_"&amp;$B26,データシート2!$A$1:$SI$1,0),0)</f>
        <v>17.553000000000001</v>
      </c>
      <c r="W26" s="925">
        <f>VLOOKUP($D$3&amp;"_"&amp;W$3,データシート2!$A:$SI,MATCH($R$2&amp;"_"&amp;$B26,データシート2!$A$1:$SI$1,0),0)</f>
        <v>15.959</v>
      </c>
      <c r="X26" s="925">
        <f>VLOOKUP($D$3&amp;"_"&amp;X$3,データシート2!$A:$SI,MATCH($R$2&amp;"_"&amp;$B26,データシート2!$A$1:$SI$1,0),0)</f>
        <v>15.471</v>
      </c>
      <c r="Y26" s="925">
        <f>VLOOKUP($D$3&amp;"_"&amp;Y$3,データシート2!$A:$SI,MATCH($R$2&amp;"_"&amp;$B26,データシート2!$A$1:$SI$1,0),0)</f>
        <v>15.728999999999999</v>
      </c>
      <c r="Z26" s="925">
        <f>VLOOKUP($D$3&amp;"_"&amp;Z$3,データシート2!$A:$SI,MATCH($R$2&amp;"_"&amp;$B26,データシート2!$A$1:$SI$1,0),0)</f>
        <v>12</v>
      </c>
      <c r="AA26" s="925">
        <f>VLOOKUP($D$3&amp;"_"&amp;AA$3,データシート2!$A:$SI,MATCH($R$2&amp;"_"&amp;$B26,データシート2!$A$1:$SI$1,0),0)</f>
        <v>12.976000000000001</v>
      </c>
      <c r="AB26" s="926">
        <f>VLOOKUP($D$3&amp;"_"&amp;AB$3,データシート2!$A:$SI,MATCH($R$2&amp;"_"&amp;$B26,データシート2!$A$1:$SI$1,0),0)</f>
        <v>14.31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14.226000000000001</v>
      </c>
      <c r="S27" s="928">
        <f>VLOOKUP($D$3&amp;"_"&amp;S$3,データシート2!$A:$SI,MATCH($R$2&amp;"_"&amp;$C27,データシート2!$A$1:$SI$1,0),0)</f>
        <v>16.411000000000001</v>
      </c>
      <c r="T27" s="928">
        <f>VLOOKUP($D$3&amp;"_"&amp;T$3,データシート2!$A:$SI,MATCH($R$2&amp;"_"&amp;$C27,データシート2!$A$1:$SI$1,0),0)</f>
        <v>17.388000000000002</v>
      </c>
      <c r="U27" s="928">
        <f>VLOOKUP($D$3&amp;"_"&amp;U$3,データシート2!$A:$SI,MATCH($R$2&amp;"_"&amp;$C27,データシート2!$A$1:$SI$1,0),0)</f>
        <v>16.015000000000001</v>
      </c>
      <c r="V27" s="928">
        <f>VLOOKUP($D$3&amp;"_"&amp;V$3,データシート2!$A:$SI,MATCH($R$2&amp;"_"&amp;$C27,データシート2!$A$1:$SI$1,0),0)</f>
        <v>17.553000000000001</v>
      </c>
      <c r="W27" s="928">
        <f>VLOOKUP($D$3&amp;"_"&amp;W$3,データシート2!$A:$SI,MATCH($R$2&amp;"_"&amp;$C27,データシート2!$A$1:$SI$1,0),0)</f>
        <v>15.959</v>
      </c>
      <c r="X27" s="928">
        <f>VLOOKUP($D$3&amp;"_"&amp;X$3,データシート2!$A:$SI,MATCH($R$2&amp;"_"&amp;$C27,データシート2!$A$1:$SI$1,0),0)</f>
        <v>15.471</v>
      </c>
      <c r="Y27" s="928">
        <f>VLOOKUP($D$3&amp;"_"&amp;Y$3,データシート2!$A:$SI,MATCH($R$2&amp;"_"&amp;$C27,データシート2!$A$1:$SI$1,0),0)</f>
        <v>15.728999999999999</v>
      </c>
      <c r="Z27" s="928">
        <f>VLOOKUP($D$3&amp;"_"&amp;Z$3,データシート2!$A:$SI,MATCH($R$2&amp;"_"&amp;$C27,データシート2!$A$1:$SI$1,0),0)</f>
        <v>12</v>
      </c>
      <c r="AA27" s="928">
        <f>VLOOKUP($D$3&amp;"_"&amp;AA$3,データシート2!$A:$SI,MATCH($R$2&amp;"_"&amp;$C27,データシート2!$A$1:$SI$1,0),0)</f>
        <v>12.976000000000001</v>
      </c>
      <c r="AB27" s="929">
        <f>VLOOKUP($D$3&amp;"_"&amp;AB$3,データシート2!$A:$SI,MATCH($R$2&amp;"_"&amp;$C27,データシート2!$A$1:$SI$1,0),0)</f>
        <v>14.31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2025-03-04T09:07:53Z</dcterms:created>
  <dcterms:modified xsi:type="dcterms:W3CDTF">2025-03-04T09:07:54Z</dcterms:modified>
  <cp:category/>
  <cp:contentStatus/>
</cp:coreProperties>
</file>